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Projects\2019 EricKendrick\"/>
    </mc:Choice>
  </mc:AlternateContent>
  <xr:revisionPtr revIDLastSave="0" documentId="13_ncr:1_{D237C299-230D-4F35-AD91-673A8D65CE62}" xr6:coauthVersionLast="45" xr6:coauthVersionMax="45" xr10:uidLastSave="{00000000-0000-0000-0000-000000000000}"/>
  <bookViews>
    <workbookView xWindow="-110" yWindow="-110" windowWidth="38620" windowHeight="21360" activeTab="4" xr2:uid="{2A136A46-9629-4D5E-9508-FE4D0324A6C4}"/>
  </bookViews>
  <sheets>
    <sheet name="©" sheetId="23" r:id="rId1"/>
    <sheet name="Self-Assessment" sheetId="12" r:id="rId2"/>
    <sheet name="Copy-&gt;" sheetId="13" r:id="rId3"/>
    <sheet name="Skills Record" sheetId="15" r:id="rId4"/>
    <sheet name="Skill Requirements" sheetId="18" r:id="rId5"/>
    <sheet name="Skills Matrix" sheetId="8" r:id="rId6"/>
    <sheet name="Training Needs" sheetId="22" r:id="rId7"/>
    <sheet name="TN Calcs" sheetId="21" r:id="rId8"/>
    <sheet name="Lookups" sheetId="6" r:id="rId9"/>
    <sheet name="Sheet1" sheetId="19" r:id="rId10"/>
  </sheets>
  <definedNames>
    <definedName name="_xlnm._FilterDatabase" localSheetId="3" hidden="1">'Skills Record'!$A$3:$O$478</definedName>
    <definedName name="LST_SkillsA_Key">Lookups!$B$4:$B$10</definedName>
    <definedName name="LST_SkillsA_Val">Lookups!$C$4:$C$10</definedName>
    <definedName name="LST_SkillsB_Key">Lookups!$E$4:$E$11</definedName>
    <definedName name="LST_SkillsB_Val">Lookups!$F$4:$F$11</definedName>
    <definedName name="LST_SkillsC_Key">Lookups!$H$4:$H$14</definedName>
    <definedName name="LST_SkillsC_Val">Lookups!$I$4:$I$14</definedName>
    <definedName name="LST_SkillsD_Key">Lookups!$K$4:$K$101</definedName>
    <definedName name="LST_SkillsD_Val">Lookups!$L$4:$L$101</definedName>
    <definedName name="Roles">Lookups!$N$4:$N$16</definedName>
    <definedName name="TN_MAP_CURR">OFFSET('TN Calcs'!$AE$20,0,0,1,'TN Calcs'!$AD$15)</definedName>
    <definedName name="TN_MAP_DES">OFFSET('TN Calcs'!$AE$21,0,0,1,'TN Calcs'!$AD$15)</definedName>
    <definedName name="TN_MAP_GAP">OFFSET('TN Calcs'!$AE$19,0,0,1,'TN Calcs'!$AD$15)</definedName>
    <definedName name="TN_MAP_HDR">OFFSET('TN Calcs'!$AE$16,0,0,1,'TN Calcs'!$AD$15)</definedName>
    <definedName name="TN_MAP_MET">OFFSET('TN Calcs'!$AE$18,0,0,1,'TN Calcs'!$AD$15)</definedName>
    <definedName name="TN_TBLA_AVG">OFFSET('TN Calcs'!$AE$56,0,0,1,'TN Calcs'!$AD$48)</definedName>
    <definedName name="TN_TBLA_CURR">OFFSET('TN Calcs'!$AE$53,0,0,1,'TN Calcs'!$AD$48)</definedName>
    <definedName name="TN_TBLA_DES">OFFSET('TN Calcs'!$AE$54,0,0,1,'TN Calcs'!$AD$48)</definedName>
    <definedName name="TN_TBLA_GAP">OFFSET('TN Calcs'!$AE$51,0,0,1,'TN Calcs'!$AD$48)</definedName>
    <definedName name="TN_TBLA_HDR">OFFSET('TN Calcs'!$AE$49,0,0,1,'TN Calcs'!$AD$48)</definedName>
    <definedName name="TN_TBLA_LIN">OFFSET('TN Calcs'!$AE$56,0,0,1,'TN Calcs'!$AD$48)</definedName>
    <definedName name="TN_TBLA_MAX">OFFSET('TN Calcs'!$AE$57,0,0,1,'TN Calcs'!$AD$48)</definedName>
    <definedName name="TN_TBLA_MET">OFFSET('TN Calcs'!$AE$50,0,0,1,'TN Calcs'!$AD$48)</definedName>
    <definedName name="TN_TBLA_MIN">OFFSET('TN Calcs'!$AE$55,0,0,1,'TN Calcs'!$AD$48)</definedName>
    <definedName name="TN_TBLA_PREV">OFFSET('TN Calcs'!$AE$52,0,0,1,'TN Calcs'!$AD$48)</definedName>
    <definedName name="TN_TBLA_REQM">OFFSET('TN Calcs'!$AE$50,0,0,1,'TN Calcs'!$AD$48)</definedName>
    <definedName name="TN_TBLB_AVG">OFFSET('TN Calcs'!$AE$88,0,0,1,'TN Calcs'!$AD$80)</definedName>
    <definedName name="TN_TBLB_CURR">OFFSET('TN Calcs'!$AE$85,0,0,1,'TN Calcs'!$AD$80)</definedName>
    <definedName name="TN_TBLB_DES">OFFSET('TN Calcs'!$AE$86,0,0,1,'TN Calcs'!$AD$80)</definedName>
    <definedName name="TN_TBLB_GAP">OFFSET('TN Calcs'!$AE$83,0,0,1,'TN Calcs'!$AD$80)</definedName>
    <definedName name="TN_TBLB_HDR">OFFSET('TN Calcs'!$AE$81,0,0,1,'TN Calcs'!$AD$80)</definedName>
    <definedName name="TN_TBLB_LIN">OFFSET('TN Calcs'!$AE$88,0,0,1,'TN Calcs'!$AD$80)</definedName>
    <definedName name="TN_TBLB_MAX">OFFSET('TN Calcs'!$AE$89,0,0,1,'TN Calcs'!$AD$80)</definedName>
    <definedName name="TN_TBLB_MET">OFFSET('TN Calcs'!$AE$82,0,0,1,'TN Calcs'!$AD$80)</definedName>
    <definedName name="TN_TBLB_MIN">OFFSET('TN Calcs'!$AE$87,0,0,1,'TN Calcs'!$AD$80)</definedName>
    <definedName name="TN_TBLB_PREV">OFFSET('TN Calcs'!$AE$84,0,0,1,'TN Calcs'!$AD$80)</definedName>
    <definedName name="TN_TBLC_AVG">OFFSET('TN Calcs'!$AE$120,0,0,1,'TN Calcs'!$AD$112)</definedName>
    <definedName name="TN_TBLC_CURR">OFFSET('TN Calcs'!$AE$117,0,0,1,'TN Calcs'!$AD$112)</definedName>
    <definedName name="TN_TBLC_DES">OFFSET('TN Calcs'!$AE$118,0,0,1,'TN Calcs'!$AD$112)</definedName>
    <definedName name="TN_TBLC_GAP">OFFSET('TN Calcs'!$AE$115,0,0,1,'TN Calcs'!$AD$112)</definedName>
    <definedName name="TN_TBLC_HDR">OFFSET('TN Calcs'!$AE$113,0,0,1,'TN Calcs'!$AD$112)</definedName>
    <definedName name="TN_TBLC_LIN">OFFSET('TN Calcs'!$AE$120,0,0,1,'TN Calcs'!$AD$112)</definedName>
    <definedName name="TN_TBLC_MAX">OFFSET('TN Calcs'!$AE$121,0,0,1,'TN Calcs'!$AD$112)</definedName>
    <definedName name="TN_TBLC_MET">OFFSET('TN Calcs'!$AE$114,0,0,1,'TN Calcs'!$AD$112)</definedName>
    <definedName name="TN_TBLC_MIN">OFFSET('TN Calcs'!$AE$119,0,0,1,'TN Calcs'!$AD$112)</definedName>
    <definedName name="TN_TBLC_PREV">OFFSET('TN Calcs'!$AE$116,0,0,1,'TN Calcs'!$AD$112)</definedName>
    <definedName name="TN_TBLD_AVG">OFFSET('TN Calcs'!$AE$152,0,0,1,'TN Calcs'!$AD$144)</definedName>
    <definedName name="TN_TBLD_CURR">OFFSET('TN Calcs'!$AE$149,0,0,1,'TN Calcs'!$AD$144)</definedName>
    <definedName name="TN_TBLD_DES">OFFSET('TN Calcs'!$AE$150,0,0,1,'TN Calcs'!$AD$144)</definedName>
    <definedName name="TN_TBLD_GAP">OFFSET('TN Calcs'!$AE$147,0,0,1,'TN Calcs'!$AD$144)</definedName>
    <definedName name="TN_TBLD_HDR">OFFSET('TN Calcs'!$AE$145,0,0,1,'TN Calcs'!$AD$144)</definedName>
    <definedName name="TN_TBLD_LIN">OFFSET('TN Calcs'!$AE$152,0,0,1,'TN Calcs'!$AD$144)</definedName>
    <definedName name="TN_TBLD_MAX">OFFSET('TN Calcs'!$AE$153,0,0,1,'TN Calcs'!$AD$144)</definedName>
    <definedName name="TN_TBLD_MET">OFFSET('TN Calcs'!$AE$146,0,0,1,'TN Calcs'!$AD$144)</definedName>
    <definedName name="TN_TBLD_MIN">OFFSET('TN Calcs'!$AE$151,0,0,1,'TN Calcs'!$AD$144)</definedName>
    <definedName name="TN_TBLD_PREV">OFFSET('TN Calcs'!$AE$148,0,0,1,'TN Calcs'!$AD$144)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X145" i="21" l="1"/>
  <c r="W145" i="21"/>
  <c r="V145" i="21"/>
  <c r="X144" i="21"/>
  <c r="W144" i="21"/>
  <c r="V144" i="21"/>
  <c r="X143" i="21"/>
  <c r="W143" i="21"/>
  <c r="V143" i="21"/>
  <c r="V131" i="21"/>
  <c r="L46" i="21" l="1"/>
  <c r="M46" i="21"/>
  <c r="N46" i="21"/>
  <c r="O46" i="21"/>
  <c r="P46" i="21"/>
  <c r="Q46" i="21"/>
  <c r="L479" i="15" l="1"/>
  <c r="O479" i="15"/>
  <c r="L480" i="15"/>
  <c r="M480" i="15"/>
  <c r="N480" i="15" s="1"/>
  <c r="O480" i="15"/>
  <c r="I13" i="21" l="1"/>
  <c r="E34" i="21" l="1"/>
  <c r="E35" i="21"/>
  <c r="E36" i="21"/>
  <c r="E37" i="21"/>
  <c r="E38" i="21"/>
  <c r="E39" i="21"/>
  <c r="E40" i="21"/>
  <c r="E41" i="21"/>
  <c r="E42" i="21"/>
  <c r="E33" i="21"/>
  <c r="AB92" i="21"/>
  <c r="AB124" i="21"/>
  <c r="AB60" i="21"/>
  <c r="AB28" i="21"/>
  <c r="AC60" i="21" l="1"/>
  <c r="AC92" i="21"/>
  <c r="AC124" i="21"/>
  <c r="AC28" i="21"/>
  <c r="Y131" i="21"/>
  <c r="AE29" i="21"/>
  <c r="AE61" i="21"/>
  <c r="AF29" i="21" l="1"/>
  <c r="AG29" i="21" l="1"/>
  <c r="S3" i="8"/>
  <c r="T3" i="8"/>
  <c r="U3" i="8"/>
  <c r="V3" i="8"/>
  <c r="W3" i="8"/>
  <c r="AH29" i="21" l="1"/>
  <c r="X13" i="21"/>
  <c r="S13" i="21"/>
  <c r="N13" i="21"/>
  <c r="AB2" i="21"/>
  <c r="S26" i="21" l="1"/>
  <c r="AI29" i="21"/>
  <c r="AE125" i="21"/>
  <c r="AE93" i="21"/>
  <c r="AB91" i="21"/>
  <c r="AI11" i="22" s="1"/>
  <c r="H4" i="8"/>
  <c r="F4" i="8"/>
  <c r="G4" i="8"/>
  <c r="E4" i="8"/>
  <c r="D4" i="8"/>
  <c r="R4" i="8"/>
  <c r="P4" i="8"/>
  <c r="Q4" i="8"/>
  <c r="O4" i="8"/>
  <c r="N4" i="8"/>
  <c r="M4" i="8"/>
  <c r="K4" i="8"/>
  <c r="L4" i="8"/>
  <c r="I4" i="8"/>
  <c r="J4" i="8"/>
  <c r="U4" i="8"/>
  <c r="V4" i="8"/>
  <c r="W4" i="8"/>
  <c r="T4" i="8"/>
  <c r="S4" i="8"/>
  <c r="V4" i="18"/>
  <c r="T4" i="18"/>
  <c r="U4" i="18"/>
  <c r="R4" i="18"/>
  <c r="S4" i="18"/>
  <c r="N4" i="18"/>
  <c r="O4" i="18"/>
  <c r="P4" i="18"/>
  <c r="Q4" i="18"/>
  <c r="M4" i="18"/>
  <c r="I4" i="18"/>
  <c r="J4" i="18"/>
  <c r="K4" i="18"/>
  <c r="L4" i="18"/>
  <c r="H4" i="18"/>
  <c r="D4" i="18"/>
  <c r="E4" i="18"/>
  <c r="F4" i="18"/>
  <c r="G4" i="18"/>
  <c r="C4" i="18"/>
  <c r="AJ29" i="21" l="1"/>
  <c r="AA90" i="21"/>
  <c r="AF125" i="21"/>
  <c r="AF93" i="21"/>
  <c r="AG93" i="21" l="1"/>
  <c r="AK29" i="21"/>
  <c r="AF61" i="21"/>
  <c r="AG125" i="21"/>
  <c r="AK42" i="21" l="1"/>
  <c r="AK41" i="21"/>
  <c r="AK38" i="21"/>
  <c r="AK37" i="21"/>
  <c r="AK36" i="21"/>
  <c r="AK39" i="21"/>
  <c r="AH93" i="21"/>
  <c r="AK31" i="21"/>
  <c r="AK32" i="21"/>
  <c r="AL29" i="21"/>
  <c r="AK30" i="21"/>
  <c r="AK33" i="21"/>
  <c r="AG61" i="21"/>
  <c r="AH125" i="21"/>
  <c r="AB27" i="21"/>
  <c r="AB59" i="21"/>
  <c r="AB123" i="21"/>
  <c r="AL42" i="21" l="1"/>
  <c r="AL41" i="21"/>
  <c r="AL38" i="21"/>
  <c r="AL37" i="21"/>
  <c r="AL39" i="21"/>
  <c r="AL36" i="21"/>
  <c r="AI93" i="21"/>
  <c r="AL32" i="21"/>
  <c r="AL31" i="21"/>
  <c r="AM29" i="21"/>
  <c r="AL33" i="21"/>
  <c r="AL30" i="21"/>
  <c r="AA122" i="21"/>
  <c r="AO11" i="22"/>
  <c r="AA58" i="21"/>
  <c r="AC11" i="22"/>
  <c r="AA26" i="21"/>
  <c r="W11" i="22"/>
  <c r="AI125" i="21"/>
  <c r="AH61" i="21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327" i="15"/>
  <c r="O328" i="15"/>
  <c r="O329" i="15"/>
  <c r="O330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49" i="15"/>
  <c r="O350" i="15"/>
  <c r="O351" i="15"/>
  <c r="O352" i="15"/>
  <c r="O353" i="15"/>
  <c r="O354" i="15"/>
  <c r="O355" i="15"/>
  <c r="O356" i="15"/>
  <c r="O357" i="15"/>
  <c r="O358" i="15"/>
  <c r="O359" i="15"/>
  <c r="O360" i="15"/>
  <c r="O361" i="15"/>
  <c r="O362" i="15"/>
  <c r="O363" i="15"/>
  <c r="O364" i="15"/>
  <c r="O365" i="15"/>
  <c r="O366" i="15"/>
  <c r="O367" i="15"/>
  <c r="O368" i="15"/>
  <c r="O369" i="15"/>
  <c r="O370" i="15"/>
  <c r="O371" i="15"/>
  <c r="O372" i="15"/>
  <c r="O373" i="15"/>
  <c r="O374" i="15"/>
  <c r="O375" i="15"/>
  <c r="O376" i="15"/>
  <c r="O377" i="15"/>
  <c r="O378" i="15"/>
  <c r="O379" i="15"/>
  <c r="O380" i="15"/>
  <c r="O381" i="15"/>
  <c r="O382" i="15"/>
  <c r="O383" i="15"/>
  <c r="O384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7" i="15"/>
  <c r="O398" i="15"/>
  <c r="O399" i="15"/>
  <c r="O400" i="15"/>
  <c r="O401" i="15"/>
  <c r="O402" i="15"/>
  <c r="O403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O419" i="15"/>
  <c r="O420" i="15"/>
  <c r="O421" i="15"/>
  <c r="O422" i="15"/>
  <c r="O423" i="15"/>
  <c r="O424" i="15"/>
  <c r="O425" i="15"/>
  <c r="O426" i="15"/>
  <c r="O427" i="15"/>
  <c r="O428" i="15"/>
  <c r="O429" i="15"/>
  <c r="O430" i="15"/>
  <c r="O431" i="15"/>
  <c r="O432" i="15"/>
  <c r="O433" i="15"/>
  <c r="O434" i="15"/>
  <c r="O435" i="15"/>
  <c r="O436" i="15"/>
  <c r="O437" i="15"/>
  <c r="O438" i="15"/>
  <c r="O439" i="15"/>
  <c r="O440" i="15"/>
  <c r="O441" i="15"/>
  <c r="O442" i="15"/>
  <c r="O443" i="15"/>
  <c r="O444" i="15"/>
  <c r="O445" i="15"/>
  <c r="O446" i="15"/>
  <c r="O447" i="15"/>
  <c r="O448" i="15"/>
  <c r="O449" i="15"/>
  <c r="O450" i="15"/>
  <c r="O451" i="15"/>
  <c r="O452" i="15"/>
  <c r="O453" i="15"/>
  <c r="O454" i="15"/>
  <c r="O455" i="15"/>
  <c r="O456" i="15"/>
  <c r="O457" i="15"/>
  <c r="O458" i="15"/>
  <c r="O459" i="15"/>
  <c r="O460" i="15"/>
  <c r="O461" i="15"/>
  <c r="O462" i="15"/>
  <c r="O463" i="15"/>
  <c r="O464" i="15"/>
  <c r="O465" i="15"/>
  <c r="O466" i="15"/>
  <c r="O467" i="15"/>
  <c r="O468" i="15"/>
  <c r="O469" i="15"/>
  <c r="O470" i="15"/>
  <c r="O471" i="15"/>
  <c r="O472" i="15"/>
  <c r="O473" i="15"/>
  <c r="O474" i="15"/>
  <c r="O475" i="15"/>
  <c r="O476" i="15"/>
  <c r="O477" i="15"/>
  <c r="O478" i="15"/>
  <c r="O481" i="15"/>
  <c r="O482" i="15"/>
  <c r="O483" i="15"/>
  <c r="O484" i="15"/>
  <c r="O485" i="15"/>
  <c r="O486" i="15"/>
  <c r="O487" i="15"/>
  <c r="O488" i="15"/>
  <c r="O489" i="15"/>
  <c r="O490" i="15"/>
  <c r="O491" i="15"/>
  <c r="O492" i="15"/>
  <c r="O493" i="15"/>
  <c r="O494" i="15"/>
  <c r="O495" i="15"/>
  <c r="O496" i="15"/>
  <c r="O497" i="15"/>
  <c r="O498" i="15"/>
  <c r="O499" i="15"/>
  <c r="O500" i="15"/>
  <c r="O501" i="15"/>
  <c r="O502" i="15"/>
  <c r="O503" i="15"/>
  <c r="O504" i="15"/>
  <c r="O505" i="15"/>
  <c r="O506" i="15"/>
  <c r="O507" i="15"/>
  <c r="O508" i="15"/>
  <c r="O509" i="15"/>
  <c r="O510" i="15"/>
  <c r="O511" i="15"/>
  <c r="O512" i="15"/>
  <c r="O513" i="15"/>
  <c r="O514" i="15"/>
  <c r="O515" i="15"/>
  <c r="O516" i="15"/>
  <c r="O517" i="15"/>
  <c r="O518" i="15"/>
  <c r="O519" i="15"/>
  <c r="O520" i="15"/>
  <c r="O521" i="15"/>
  <c r="O522" i="15"/>
  <c r="O523" i="15"/>
  <c r="O524" i="15"/>
  <c r="O525" i="15"/>
  <c r="O526" i="15"/>
  <c r="O527" i="15"/>
  <c r="O528" i="15"/>
  <c r="O529" i="15"/>
  <c r="O530" i="15"/>
  <c r="O531" i="15"/>
  <c r="O532" i="15"/>
  <c r="O533" i="15"/>
  <c r="O534" i="15"/>
  <c r="O535" i="15"/>
  <c r="O536" i="15"/>
  <c r="O537" i="15"/>
  <c r="O538" i="15"/>
  <c r="O539" i="15"/>
  <c r="O540" i="15"/>
  <c r="O541" i="15"/>
  <c r="O542" i="15"/>
  <c r="O543" i="15"/>
  <c r="O544" i="15"/>
  <c r="O545" i="15"/>
  <c r="O546" i="15"/>
  <c r="O547" i="15"/>
  <c r="O548" i="15"/>
  <c r="O549" i="15"/>
  <c r="O550" i="15"/>
  <c r="O551" i="15"/>
  <c r="O552" i="15"/>
  <c r="O553" i="15"/>
  <c r="O554" i="15"/>
  <c r="O555" i="15"/>
  <c r="O556" i="15"/>
  <c r="O557" i="15"/>
  <c r="O558" i="15"/>
  <c r="O559" i="15"/>
  <c r="O560" i="15"/>
  <c r="O561" i="15"/>
  <c r="O562" i="15"/>
  <c r="O563" i="15"/>
  <c r="O564" i="15"/>
  <c r="O565" i="15"/>
  <c r="O566" i="15"/>
  <c r="O567" i="15"/>
  <c r="O568" i="15"/>
  <c r="O569" i="15"/>
  <c r="O570" i="15"/>
  <c r="O571" i="15"/>
  <c r="O572" i="15"/>
  <c r="O573" i="15"/>
  <c r="O574" i="15"/>
  <c r="O575" i="15"/>
  <c r="O576" i="15"/>
  <c r="O577" i="15"/>
  <c r="O578" i="15"/>
  <c r="O579" i="15"/>
  <c r="O580" i="15"/>
  <c r="O581" i="15"/>
  <c r="O582" i="15"/>
  <c r="O583" i="15"/>
  <c r="O584" i="15"/>
  <c r="O585" i="15"/>
  <c r="O586" i="15"/>
  <c r="O587" i="15"/>
  <c r="O588" i="15"/>
  <c r="O589" i="15"/>
  <c r="O590" i="15"/>
  <c r="O591" i="15"/>
  <c r="O592" i="15"/>
  <c r="O593" i="15"/>
  <c r="O594" i="15"/>
  <c r="O595" i="15"/>
  <c r="O596" i="15"/>
  <c r="O597" i="15"/>
  <c r="O598" i="15"/>
  <c r="O599" i="15"/>
  <c r="O600" i="15"/>
  <c r="O601" i="15"/>
  <c r="O602" i="15"/>
  <c r="O603" i="15"/>
  <c r="O604" i="15"/>
  <c r="O605" i="15"/>
  <c r="O606" i="15"/>
  <c r="O607" i="15"/>
  <c r="O608" i="15"/>
  <c r="O609" i="15"/>
  <c r="O610" i="15"/>
  <c r="O611" i="15"/>
  <c r="O612" i="15"/>
  <c r="O613" i="15"/>
  <c r="O614" i="15"/>
  <c r="O615" i="15"/>
  <c r="O616" i="15"/>
  <c r="O617" i="15"/>
  <c r="O618" i="15"/>
  <c r="O619" i="15"/>
  <c r="O620" i="15"/>
  <c r="O621" i="15"/>
  <c r="O622" i="15"/>
  <c r="O623" i="15"/>
  <c r="O624" i="15"/>
  <c r="O625" i="15"/>
  <c r="O626" i="15"/>
  <c r="O627" i="15"/>
  <c r="O628" i="15"/>
  <c r="O629" i="15"/>
  <c r="O630" i="15"/>
  <c r="O631" i="15"/>
  <c r="O632" i="15"/>
  <c r="O633" i="15"/>
  <c r="O634" i="15"/>
  <c r="O635" i="15"/>
  <c r="O636" i="15"/>
  <c r="O637" i="15"/>
  <c r="O638" i="15"/>
  <c r="O639" i="15"/>
  <c r="O640" i="15"/>
  <c r="O641" i="15"/>
  <c r="O642" i="15"/>
  <c r="O643" i="15"/>
  <c r="O644" i="15"/>
  <c r="O645" i="15"/>
  <c r="O646" i="15"/>
  <c r="O647" i="15"/>
  <c r="O648" i="15"/>
  <c r="O649" i="15"/>
  <c r="O650" i="15"/>
  <c r="O651" i="15"/>
  <c r="O652" i="15"/>
  <c r="O653" i="15"/>
  <c r="O654" i="15"/>
  <c r="O655" i="15"/>
  <c r="O656" i="15"/>
  <c r="O657" i="15"/>
  <c r="O658" i="15"/>
  <c r="O659" i="15"/>
  <c r="O660" i="15"/>
  <c r="O661" i="15"/>
  <c r="O662" i="15"/>
  <c r="O663" i="15"/>
  <c r="O664" i="15"/>
  <c r="O665" i="15"/>
  <c r="O666" i="15"/>
  <c r="O667" i="15"/>
  <c r="O668" i="15"/>
  <c r="O669" i="15"/>
  <c r="O670" i="15"/>
  <c r="O671" i="15"/>
  <c r="O672" i="15"/>
  <c r="O673" i="15"/>
  <c r="O674" i="15"/>
  <c r="O675" i="15"/>
  <c r="O676" i="15"/>
  <c r="O677" i="15"/>
  <c r="O678" i="15"/>
  <c r="O679" i="15"/>
  <c r="O680" i="15"/>
  <c r="O681" i="15"/>
  <c r="O682" i="15"/>
  <c r="O683" i="15"/>
  <c r="O684" i="15"/>
  <c r="O685" i="15"/>
  <c r="O686" i="15"/>
  <c r="O687" i="15"/>
  <c r="O688" i="15"/>
  <c r="O689" i="15"/>
  <c r="O690" i="15"/>
  <c r="O691" i="15"/>
  <c r="O692" i="15"/>
  <c r="O693" i="15"/>
  <c r="O694" i="15"/>
  <c r="O695" i="15"/>
  <c r="O696" i="15"/>
  <c r="O697" i="15"/>
  <c r="O698" i="15"/>
  <c r="O699" i="15"/>
  <c r="O700" i="15"/>
  <c r="O701" i="15"/>
  <c r="O702" i="15"/>
  <c r="O703" i="15"/>
  <c r="O704" i="15"/>
  <c r="O705" i="15"/>
  <c r="O706" i="15"/>
  <c r="O707" i="15"/>
  <c r="O708" i="15"/>
  <c r="O709" i="15"/>
  <c r="O710" i="15"/>
  <c r="O711" i="15"/>
  <c r="O712" i="15"/>
  <c r="O713" i="15"/>
  <c r="O714" i="15"/>
  <c r="O715" i="15"/>
  <c r="O716" i="15"/>
  <c r="O717" i="15"/>
  <c r="O718" i="15"/>
  <c r="O719" i="15"/>
  <c r="O720" i="15"/>
  <c r="O721" i="15"/>
  <c r="O722" i="15"/>
  <c r="O723" i="15"/>
  <c r="O724" i="15"/>
  <c r="O725" i="15"/>
  <c r="O726" i="15"/>
  <c r="O727" i="15"/>
  <c r="O728" i="15"/>
  <c r="O729" i="15"/>
  <c r="O730" i="15"/>
  <c r="O731" i="15"/>
  <c r="O732" i="15"/>
  <c r="O733" i="15"/>
  <c r="O734" i="15"/>
  <c r="O735" i="15"/>
  <c r="O736" i="15"/>
  <c r="O737" i="15"/>
  <c r="O738" i="15"/>
  <c r="O739" i="15"/>
  <c r="O740" i="15"/>
  <c r="O741" i="15"/>
  <c r="O742" i="15"/>
  <c r="O743" i="15"/>
  <c r="O744" i="15"/>
  <c r="O745" i="15"/>
  <c r="O746" i="15"/>
  <c r="O747" i="15"/>
  <c r="O748" i="15"/>
  <c r="O749" i="15"/>
  <c r="O750" i="15"/>
  <c r="O751" i="15"/>
  <c r="O752" i="15"/>
  <c r="O753" i="15"/>
  <c r="O754" i="15"/>
  <c r="O755" i="15"/>
  <c r="O756" i="15"/>
  <c r="O757" i="15"/>
  <c r="O758" i="15"/>
  <c r="O759" i="15"/>
  <c r="O760" i="15"/>
  <c r="O761" i="15"/>
  <c r="O762" i="15"/>
  <c r="O763" i="15"/>
  <c r="O764" i="15"/>
  <c r="O765" i="15"/>
  <c r="O766" i="15"/>
  <c r="O767" i="15"/>
  <c r="O768" i="15"/>
  <c r="O769" i="15"/>
  <c r="O770" i="15"/>
  <c r="O771" i="15"/>
  <c r="O772" i="15"/>
  <c r="O773" i="15"/>
  <c r="O774" i="15"/>
  <c r="O775" i="15"/>
  <c r="O776" i="15"/>
  <c r="O777" i="15"/>
  <c r="O778" i="15"/>
  <c r="O779" i="15"/>
  <c r="O780" i="15"/>
  <c r="O781" i="15"/>
  <c r="O782" i="15"/>
  <c r="O783" i="15"/>
  <c r="O784" i="15"/>
  <c r="O785" i="15"/>
  <c r="O786" i="15"/>
  <c r="O787" i="15"/>
  <c r="O788" i="15"/>
  <c r="O789" i="15"/>
  <c r="O790" i="15"/>
  <c r="O791" i="15"/>
  <c r="O792" i="15"/>
  <c r="O793" i="15"/>
  <c r="O794" i="15"/>
  <c r="O795" i="15"/>
  <c r="O796" i="15"/>
  <c r="O797" i="15"/>
  <c r="O798" i="15"/>
  <c r="O799" i="15"/>
  <c r="O800" i="15"/>
  <c r="O801" i="15"/>
  <c r="O802" i="15"/>
  <c r="O803" i="15"/>
  <c r="O804" i="15"/>
  <c r="O805" i="15"/>
  <c r="O806" i="15"/>
  <c r="O807" i="15"/>
  <c r="O808" i="15"/>
  <c r="O809" i="15"/>
  <c r="O810" i="15"/>
  <c r="O811" i="15"/>
  <c r="O812" i="15"/>
  <c r="O813" i="15"/>
  <c r="O814" i="15"/>
  <c r="O815" i="15"/>
  <c r="O816" i="15"/>
  <c r="O817" i="15"/>
  <c r="O818" i="15"/>
  <c r="O819" i="15"/>
  <c r="O820" i="15"/>
  <c r="O821" i="15"/>
  <c r="O822" i="15"/>
  <c r="O823" i="15"/>
  <c r="O824" i="15"/>
  <c r="O825" i="15"/>
  <c r="O826" i="15"/>
  <c r="O827" i="15"/>
  <c r="O828" i="15"/>
  <c r="O829" i="15"/>
  <c r="O830" i="15"/>
  <c r="O831" i="15"/>
  <c r="O832" i="15"/>
  <c r="O833" i="15"/>
  <c r="O834" i="15"/>
  <c r="O835" i="15"/>
  <c r="O836" i="15"/>
  <c r="O837" i="15"/>
  <c r="O838" i="15"/>
  <c r="O839" i="15"/>
  <c r="O840" i="15"/>
  <c r="O841" i="15"/>
  <c r="O842" i="15"/>
  <c r="O843" i="15"/>
  <c r="O844" i="15"/>
  <c r="O845" i="15"/>
  <c r="O846" i="15"/>
  <c r="O847" i="15"/>
  <c r="O848" i="15"/>
  <c r="O849" i="15"/>
  <c r="O850" i="15"/>
  <c r="O851" i="15"/>
  <c r="O852" i="15"/>
  <c r="O853" i="15"/>
  <c r="O854" i="15"/>
  <c r="O855" i="15"/>
  <c r="O856" i="15"/>
  <c r="O857" i="15"/>
  <c r="O858" i="15"/>
  <c r="O859" i="15"/>
  <c r="O860" i="15"/>
  <c r="O861" i="15"/>
  <c r="O862" i="15"/>
  <c r="O863" i="15"/>
  <c r="O864" i="15"/>
  <c r="O865" i="15"/>
  <c r="O866" i="15"/>
  <c r="O867" i="15"/>
  <c r="O868" i="15"/>
  <c r="O869" i="15"/>
  <c r="O870" i="15"/>
  <c r="O871" i="15"/>
  <c r="O872" i="15"/>
  <c r="O873" i="15"/>
  <c r="O874" i="15"/>
  <c r="O875" i="15"/>
  <c r="O876" i="15"/>
  <c r="O877" i="15"/>
  <c r="O878" i="15"/>
  <c r="O879" i="15"/>
  <c r="O880" i="15"/>
  <c r="O881" i="15"/>
  <c r="O882" i="15"/>
  <c r="O883" i="15"/>
  <c r="O884" i="15"/>
  <c r="O885" i="15"/>
  <c r="O886" i="15"/>
  <c r="O887" i="15"/>
  <c r="O888" i="15"/>
  <c r="O889" i="15"/>
  <c r="O890" i="15"/>
  <c r="O891" i="15"/>
  <c r="O892" i="15"/>
  <c r="O893" i="15"/>
  <c r="O894" i="15"/>
  <c r="O895" i="15"/>
  <c r="O896" i="15"/>
  <c r="O897" i="15"/>
  <c r="O898" i="15"/>
  <c r="O899" i="15"/>
  <c r="O900" i="15"/>
  <c r="O901" i="15"/>
  <c r="O902" i="15"/>
  <c r="O903" i="15"/>
  <c r="O904" i="15"/>
  <c r="O905" i="15"/>
  <c r="O906" i="15"/>
  <c r="O907" i="15"/>
  <c r="AM41" i="21" l="1"/>
  <c r="AM42" i="21"/>
  <c r="AM38" i="21"/>
  <c r="AM37" i="21"/>
  <c r="AM39" i="21"/>
  <c r="AM36" i="21"/>
  <c r="AJ93" i="21"/>
  <c r="AM32" i="21"/>
  <c r="AM31" i="21"/>
  <c r="AN29" i="21"/>
  <c r="AM30" i="21"/>
  <c r="AM33" i="21"/>
  <c r="AJ125" i="21"/>
  <c r="AI61" i="21"/>
  <c r="O908" i="15"/>
  <c r="O909" i="15"/>
  <c r="O910" i="15"/>
  <c r="O911" i="15"/>
  <c r="O912" i="15"/>
  <c r="O913" i="15"/>
  <c r="O914" i="15"/>
  <c r="O915" i="15"/>
  <c r="O916" i="15"/>
  <c r="O917" i="15"/>
  <c r="O918" i="15"/>
  <c r="O919" i="15"/>
  <c r="O920" i="15"/>
  <c r="O921" i="15"/>
  <c r="O922" i="15"/>
  <c r="O923" i="15"/>
  <c r="O924" i="15"/>
  <c r="O925" i="15"/>
  <c r="O926" i="15"/>
  <c r="O927" i="15"/>
  <c r="O928" i="15"/>
  <c r="O929" i="15"/>
  <c r="O930" i="15"/>
  <c r="O931" i="15"/>
  <c r="O932" i="15"/>
  <c r="O933" i="15"/>
  <c r="O934" i="15"/>
  <c r="O935" i="15"/>
  <c r="O936" i="15"/>
  <c r="O937" i="15"/>
  <c r="O938" i="15"/>
  <c r="O939" i="15"/>
  <c r="O940" i="15"/>
  <c r="O941" i="15"/>
  <c r="O942" i="15"/>
  <c r="O943" i="15"/>
  <c r="O944" i="15"/>
  <c r="O945" i="15"/>
  <c r="O946" i="15"/>
  <c r="O947" i="15"/>
  <c r="O948" i="15"/>
  <c r="O949" i="15"/>
  <c r="O950" i="15"/>
  <c r="O951" i="15"/>
  <c r="O952" i="15"/>
  <c r="O953" i="15"/>
  <c r="O954" i="15"/>
  <c r="O955" i="15"/>
  <c r="O956" i="15"/>
  <c r="O957" i="15"/>
  <c r="O958" i="15"/>
  <c r="O959" i="15"/>
  <c r="O960" i="15"/>
  <c r="O961" i="15"/>
  <c r="O962" i="15"/>
  <c r="O963" i="15"/>
  <c r="O964" i="15"/>
  <c r="O965" i="15"/>
  <c r="O966" i="15"/>
  <c r="O967" i="15"/>
  <c r="O968" i="15"/>
  <c r="O969" i="15"/>
  <c r="O970" i="15"/>
  <c r="O971" i="15"/>
  <c r="O972" i="15"/>
  <c r="O973" i="15"/>
  <c r="O974" i="15"/>
  <c r="O975" i="15"/>
  <c r="O976" i="15"/>
  <c r="O977" i="15"/>
  <c r="O978" i="15"/>
  <c r="O979" i="15"/>
  <c r="O980" i="15"/>
  <c r="O981" i="15"/>
  <c r="O982" i="15"/>
  <c r="O983" i="15"/>
  <c r="O984" i="15"/>
  <c r="O985" i="15"/>
  <c r="O986" i="15"/>
  <c r="O987" i="15"/>
  <c r="O988" i="15"/>
  <c r="O989" i="15"/>
  <c r="O990" i="15"/>
  <c r="O991" i="15"/>
  <c r="O992" i="15"/>
  <c r="O993" i="15"/>
  <c r="O994" i="15"/>
  <c r="O995" i="15"/>
  <c r="O996" i="15"/>
  <c r="O997" i="15"/>
  <c r="O998" i="15"/>
  <c r="O999" i="15"/>
  <c r="O1000" i="15"/>
  <c r="O1001" i="15"/>
  <c r="O1002" i="15"/>
  <c r="O1003" i="15"/>
  <c r="O1004" i="15"/>
  <c r="O1005" i="15"/>
  <c r="O1006" i="15"/>
  <c r="O1007" i="15"/>
  <c r="O1008" i="15"/>
  <c r="O1009" i="15"/>
  <c r="O1010" i="15"/>
  <c r="O1011" i="15"/>
  <c r="O1012" i="15"/>
  <c r="O1013" i="15"/>
  <c r="O1014" i="15"/>
  <c r="O1015" i="15"/>
  <c r="O1016" i="15"/>
  <c r="O1017" i="15"/>
  <c r="O1018" i="15"/>
  <c r="O1019" i="15"/>
  <c r="O1020" i="15"/>
  <c r="O1021" i="15"/>
  <c r="O1022" i="15"/>
  <c r="O1023" i="15"/>
  <c r="O1024" i="15"/>
  <c r="O1025" i="15"/>
  <c r="O1026" i="15"/>
  <c r="O1027" i="15"/>
  <c r="O1028" i="15"/>
  <c r="O1029" i="15"/>
  <c r="O1030" i="15"/>
  <c r="O1031" i="15"/>
  <c r="O1032" i="15"/>
  <c r="O1033" i="15"/>
  <c r="O1034" i="15"/>
  <c r="O1035" i="15"/>
  <c r="O1036" i="15"/>
  <c r="O1037" i="15"/>
  <c r="O1038" i="15"/>
  <c r="O1039" i="15"/>
  <c r="O1040" i="15"/>
  <c r="O1041" i="15"/>
  <c r="O1042" i="15"/>
  <c r="O1043" i="15"/>
  <c r="O1044" i="15"/>
  <c r="O1045" i="15"/>
  <c r="O1046" i="15"/>
  <c r="O1047" i="15"/>
  <c r="O1048" i="15"/>
  <c r="O1049" i="15"/>
  <c r="O1050" i="15"/>
  <c r="O1051" i="15"/>
  <c r="O1052" i="15"/>
  <c r="O1053" i="15"/>
  <c r="O1054" i="15"/>
  <c r="O1055" i="15"/>
  <c r="O1056" i="15"/>
  <c r="O1057" i="15"/>
  <c r="O1058" i="15"/>
  <c r="O1059" i="15"/>
  <c r="O1060" i="15"/>
  <c r="O1061" i="15"/>
  <c r="O1062" i="15"/>
  <c r="O1063" i="15"/>
  <c r="O1064" i="15"/>
  <c r="O1065" i="15"/>
  <c r="O1066" i="15"/>
  <c r="O1067" i="15"/>
  <c r="O1068" i="15"/>
  <c r="O1069" i="15"/>
  <c r="O1070" i="15"/>
  <c r="O1071" i="15"/>
  <c r="O1072" i="15"/>
  <c r="O1073" i="15"/>
  <c r="O1074" i="15"/>
  <c r="O1075" i="15"/>
  <c r="O1076" i="15"/>
  <c r="O1077" i="15"/>
  <c r="O1078" i="15"/>
  <c r="O1079" i="15"/>
  <c r="O1080" i="15"/>
  <c r="O1081" i="15"/>
  <c r="O1082" i="15"/>
  <c r="O1083" i="15"/>
  <c r="O1084" i="15"/>
  <c r="O1085" i="15"/>
  <c r="O1086" i="15"/>
  <c r="O1087" i="15"/>
  <c r="O1088" i="15"/>
  <c r="O1089" i="15"/>
  <c r="O1090" i="15"/>
  <c r="O1091" i="15"/>
  <c r="O1092" i="15"/>
  <c r="O1093" i="15"/>
  <c r="O1094" i="15"/>
  <c r="O1095" i="15"/>
  <c r="O1096" i="15"/>
  <c r="O1097" i="15"/>
  <c r="O1098" i="15"/>
  <c r="O1099" i="15"/>
  <c r="O1100" i="15"/>
  <c r="O1101" i="15"/>
  <c r="O1102" i="15"/>
  <c r="O1103" i="15"/>
  <c r="O1104" i="15"/>
  <c r="O1105" i="15"/>
  <c r="O1106" i="15"/>
  <c r="O1107" i="15"/>
  <c r="O1108" i="15"/>
  <c r="O1109" i="15"/>
  <c r="O1110" i="15"/>
  <c r="O1111" i="15"/>
  <c r="O1112" i="15"/>
  <c r="O1113" i="15"/>
  <c r="O1114" i="15"/>
  <c r="O1115" i="15"/>
  <c r="O1116" i="15"/>
  <c r="O1117" i="15"/>
  <c r="O1118" i="15"/>
  <c r="O1119" i="15"/>
  <c r="O1120" i="15"/>
  <c r="O1121" i="15"/>
  <c r="O1122" i="15"/>
  <c r="O1123" i="15"/>
  <c r="O1124" i="15"/>
  <c r="O1125" i="15"/>
  <c r="O1126" i="15"/>
  <c r="O1127" i="15"/>
  <c r="O1128" i="15"/>
  <c r="O1129" i="15"/>
  <c r="O1130" i="15"/>
  <c r="O1131" i="15"/>
  <c r="O1132" i="15"/>
  <c r="O1133" i="15"/>
  <c r="O1134" i="15"/>
  <c r="O1135" i="15"/>
  <c r="O1136" i="15"/>
  <c r="O1137" i="15"/>
  <c r="O1138" i="15"/>
  <c r="O1139" i="15"/>
  <c r="O1140" i="15"/>
  <c r="O1141" i="15"/>
  <c r="O1142" i="15"/>
  <c r="O1143" i="15"/>
  <c r="O1144" i="15"/>
  <c r="O1145" i="15"/>
  <c r="O1146" i="15"/>
  <c r="O1147" i="15"/>
  <c r="O1148" i="15"/>
  <c r="O1149" i="15"/>
  <c r="O1150" i="15"/>
  <c r="O1151" i="15"/>
  <c r="O1152" i="15"/>
  <c r="O1153" i="15"/>
  <c r="O1154" i="15"/>
  <c r="O1155" i="15"/>
  <c r="O1156" i="15"/>
  <c r="O1157" i="15"/>
  <c r="O1158" i="15"/>
  <c r="O1159" i="15"/>
  <c r="O1160" i="15"/>
  <c r="O1161" i="15"/>
  <c r="O1162" i="15"/>
  <c r="O1163" i="15"/>
  <c r="O1164" i="15"/>
  <c r="O1165" i="15"/>
  <c r="O1166" i="15"/>
  <c r="O1167" i="15"/>
  <c r="O1168" i="15"/>
  <c r="O1169" i="15"/>
  <c r="O1170" i="15"/>
  <c r="O1171" i="15"/>
  <c r="O1172" i="15"/>
  <c r="O1173" i="15"/>
  <c r="O1174" i="15"/>
  <c r="O1175" i="15"/>
  <c r="O1176" i="15"/>
  <c r="O1177" i="15"/>
  <c r="O1178" i="15"/>
  <c r="O1179" i="15"/>
  <c r="O1180" i="15"/>
  <c r="O1181" i="15"/>
  <c r="O1182" i="15"/>
  <c r="O1183" i="15"/>
  <c r="O1184" i="15"/>
  <c r="O1185" i="15"/>
  <c r="O1186" i="15"/>
  <c r="O1187" i="15"/>
  <c r="O1188" i="15"/>
  <c r="O1189" i="15"/>
  <c r="O1190" i="15"/>
  <c r="O1191" i="15"/>
  <c r="O1192" i="15"/>
  <c r="O1193" i="15"/>
  <c r="O1194" i="15"/>
  <c r="O1195" i="15"/>
  <c r="O1196" i="15"/>
  <c r="O1197" i="15"/>
  <c r="O1198" i="15"/>
  <c r="O1199" i="15"/>
  <c r="O1200" i="15"/>
  <c r="O1201" i="15"/>
  <c r="O1202" i="15"/>
  <c r="O1203" i="15"/>
  <c r="O1204" i="15"/>
  <c r="O1205" i="15"/>
  <c r="O1206" i="15"/>
  <c r="O1207" i="15"/>
  <c r="O1208" i="15"/>
  <c r="O1209" i="15"/>
  <c r="O1210" i="15"/>
  <c r="O1211" i="15"/>
  <c r="O1212" i="15"/>
  <c r="O1213" i="15"/>
  <c r="O1214" i="15"/>
  <c r="O1215" i="15"/>
  <c r="O1216" i="15"/>
  <c r="O1217" i="15"/>
  <c r="O1218" i="15"/>
  <c r="O1219" i="15"/>
  <c r="O1220" i="15"/>
  <c r="O1221" i="15"/>
  <c r="O1222" i="15"/>
  <c r="O1223" i="15"/>
  <c r="O1224" i="15"/>
  <c r="O1225" i="15"/>
  <c r="O1226" i="15"/>
  <c r="O1227" i="15"/>
  <c r="O1228" i="15"/>
  <c r="O1229" i="15"/>
  <c r="O1230" i="15"/>
  <c r="O1231" i="15"/>
  <c r="O1232" i="15"/>
  <c r="O1233" i="15"/>
  <c r="O1234" i="15"/>
  <c r="O1235" i="15"/>
  <c r="O1236" i="15"/>
  <c r="O1237" i="15"/>
  <c r="O1238" i="15"/>
  <c r="O1239" i="15"/>
  <c r="O1240" i="15"/>
  <c r="O1241" i="15"/>
  <c r="O1242" i="15"/>
  <c r="O1243" i="15"/>
  <c r="O1244" i="15"/>
  <c r="O1245" i="15"/>
  <c r="O1246" i="15"/>
  <c r="O1247" i="15"/>
  <c r="O1248" i="15"/>
  <c r="O1249" i="15"/>
  <c r="O1250" i="15"/>
  <c r="O1251" i="15"/>
  <c r="O1252" i="15"/>
  <c r="O1253" i="15"/>
  <c r="O1254" i="15"/>
  <c r="O1255" i="15"/>
  <c r="O1256" i="15"/>
  <c r="O1257" i="15"/>
  <c r="O1258" i="15"/>
  <c r="O1259" i="15"/>
  <c r="O1260" i="15"/>
  <c r="O1261" i="15"/>
  <c r="O1262" i="15"/>
  <c r="O1263" i="15"/>
  <c r="O1264" i="15"/>
  <c r="O1265" i="15"/>
  <c r="O1266" i="15"/>
  <c r="O1267" i="15"/>
  <c r="O1268" i="15"/>
  <c r="O1269" i="15"/>
  <c r="O1270" i="15"/>
  <c r="O1271" i="15"/>
  <c r="O1272" i="15"/>
  <c r="O1273" i="15"/>
  <c r="O1274" i="15"/>
  <c r="O1275" i="15"/>
  <c r="O1276" i="15"/>
  <c r="O1277" i="15"/>
  <c r="O1278" i="15"/>
  <c r="O1279" i="15"/>
  <c r="O1280" i="15"/>
  <c r="O1281" i="15"/>
  <c r="O1282" i="15"/>
  <c r="O1283" i="15"/>
  <c r="O1284" i="15"/>
  <c r="O1285" i="15"/>
  <c r="O1286" i="15"/>
  <c r="O1287" i="15"/>
  <c r="O1288" i="15"/>
  <c r="O1289" i="15"/>
  <c r="O1290" i="15"/>
  <c r="O1291" i="15"/>
  <c r="O1292" i="15"/>
  <c r="O1293" i="15"/>
  <c r="O1294" i="15"/>
  <c r="O1295" i="15"/>
  <c r="O1296" i="15"/>
  <c r="O1297" i="15"/>
  <c r="O1298" i="15"/>
  <c r="O1299" i="15"/>
  <c r="O1300" i="15"/>
  <c r="O1301" i="15"/>
  <c r="O1302" i="15"/>
  <c r="O1303" i="15"/>
  <c r="O1304" i="15"/>
  <c r="O1305" i="15"/>
  <c r="O1306" i="15"/>
  <c r="O1307" i="15"/>
  <c r="O1308" i="15"/>
  <c r="O1309" i="15"/>
  <c r="O1310" i="15"/>
  <c r="O1311" i="15"/>
  <c r="O1312" i="15"/>
  <c r="O1313" i="15"/>
  <c r="O1314" i="15"/>
  <c r="O1315" i="15"/>
  <c r="O1316" i="15"/>
  <c r="O1317" i="15"/>
  <c r="O1318" i="15"/>
  <c r="O1319" i="15"/>
  <c r="O1320" i="15"/>
  <c r="O1321" i="15"/>
  <c r="O1322" i="15"/>
  <c r="O1323" i="15"/>
  <c r="O1324" i="15"/>
  <c r="O1325" i="15"/>
  <c r="O1326" i="15"/>
  <c r="O1327" i="15"/>
  <c r="O1328" i="15"/>
  <c r="O1329" i="15"/>
  <c r="O1330" i="15"/>
  <c r="O1331" i="15"/>
  <c r="O1332" i="15"/>
  <c r="O1333" i="15"/>
  <c r="O1334" i="15"/>
  <c r="O1335" i="15"/>
  <c r="O1336" i="15"/>
  <c r="O1337" i="15"/>
  <c r="O1338" i="15"/>
  <c r="O1339" i="15"/>
  <c r="O1340" i="15"/>
  <c r="O1341" i="15"/>
  <c r="O1342" i="15"/>
  <c r="O1343" i="15"/>
  <c r="O1344" i="15"/>
  <c r="O1345" i="15"/>
  <c r="O1346" i="15"/>
  <c r="O1347" i="15"/>
  <c r="O1348" i="15"/>
  <c r="O1349" i="15"/>
  <c r="O1350" i="15"/>
  <c r="O1351" i="15"/>
  <c r="O1352" i="15"/>
  <c r="O1353" i="15"/>
  <c r="O1354" i="15"/>
  <c r="O1355" i="15"/>
  <c r="O1356" i="15"/>
  <c r="O1357" i="15"/>
  <c r="O1358" i="15"/>
  <c r="O1359" i="15"/>
  <c r="O1360" i="15"/>
  <c r="O1361" i="15"/>
  <c r="O1362" i="15"/>
  <c r="O1363" i="15"/>
  <c r="O1364" i="15"/>
  <c r="O1365" i="15"/>
  <c r="O1366" i="15"/>
  <c r="O1367" i="15"/>
  <c r="O1368" i="15"/>
  <c r="O1369" i="15"/>
  <c r="O1370" i="15"/>
  <c r="O1371" i="15"/>
  <c r="O1372" i="15"/>
  <c r="O1373" i="15"/>
  <c r="O1374" i="15"/>
  <c r="O1375" i="15"/>
  <c r="O1376" i="15"/>
  <c r="O1377" i="15"/>
  <c r="O1378" i="15"/>
  <c r="O1379" i="15"/>
  <c r="O1380" i="15"/>
  <c r="O1381" i="15"/>
  <c r="O1382" i="15"/>
  <c r="O1383" i="15"/>
  <c r="O1384" i="15"/>
  <c r="O1385" i="15"/>
  <c r="O1386" i="15"/>
  <c r="O1387" i="15"/>
  <c r="O1388" i="15"/>
  <c r="O1389" i="15"/>
  <c r="O1390" i="15"/>
  <c r="O1391" i="15"/>
  <c r="O1392" i="15"/>
  <c r="O1393" i="15"/>
  <c r="O1394" i="15"/>
  <c r="O1395" i="15"/>
  <c r="O1396" i="15"/>
  <c r="O1397" i="15"/>
  <c r="O1398" i="15"/>
  <c r="O1399" i="15"/>
  <c r="O1400" i="15"/>
  <c r="O1401" i="15"/>
  <c r="O1402" i="15"/>
  <c r="O1403" i="15"/>
  <c r="O1404" i="15"/>
  <c r="O1405" i="15"/>
  <c r="O1406" i="15"/>
  <c r="O1407" i="15"/>
  <c r="O1408" i="15"/>
  <c r="O1409" i="15"/>
  <c r="O1410" i="15"/>
  <c r="O1411" i="15"/>
  <c r="O1412" i="15"/>
  <c r="O1413" i="15"/>
  <c r="O1414" i="15"/>
  <c r="O1415" i="15"/>
  <c r="O1416" i="15"/>
  <c r="O1417" i="15"/>
  <c r="O1418" i="15"/>
  <c r="O1419" i="15"/>
  <c r="O1420" i="15"/>
  <c r="O1421" i="15"/>
  <c r="O1422" i="15"/>
  <c r="O1423" i="15"/>
  <c r="O1424" i="15"/>
  <c r="O1425" i="15"/>
  <c r="O1426" i="15"/>
  <c r="O1427" i="15"/>
  <c r="O1428" i="15"/>
  <c r="O1429" i="15"/>
  <c r="O1430" i="15"/>
  <c r="O1431" i="15"/>
  <c r="O1432" i="15"/>
  <c r="O1433" i="15"/>
  <c r="O1434" i="15"/>
  <c r="O1435" i="15"/>
  <c r="O1436" i="15"/>
  <c r="O1437" i="15"/>
  <c r="O1438" i="15"/>
  <c r="O1439" i="15"/>
  <c r="O1440" i="15"/>
  <c r="O1441" i="15"/>
  <c r="O1442" i="15"/>
  <c r="O1443" i="15"/>
  <c r="O1444" i="15"/>
  <c r="O1445" i="15"/>
  <c r="O1446" i="15"/>
  <c r="O1447" i="15"/>
  <c r="O1448" i="15"/>
  <c r="O1449" i="15"/>
  <c r="O1450" i="15"/>
  <c r="O1451" i="15"/>
  <c r="O1452" i="15"/>
  <c r="O1453" i="15"/>
  <c r="O1454" i="15"/>
  <c r="O1455" i="15"/>
  <c r="O1456" i="15"/>
  <c r="O1457" i="15"/>
  <c r="O1458" i="15"/>
  <c r="O1459" i="15"/>
  <c r="O1460" i="15"/>
  <c r="O1461" i="15"/>
  <c r="O1462" i="15"/>
  <c r="O1463" i="15"/>
  <c r="O1464" i="15"/>
  <c r="O1465" i="15"/>
  <c r="O1466" i="15"/>
  <c r="O1467" i="15"/>
  <c r="O1468" i="15"/>
  <c r="O1469" i="15"/>
  <c r="O1470" i="15"/>
  <c r="O1471" i="15"/>
  <c r="O1472" i="15"/>
  <c r="O1473" i="15"/>
  <c r="O1474" i="15"/>
  <c r="O1475" i="15"/>
  <c r="O1476" i="15"/>
  <c r="O1477" i="15"/>
  <c r="O1478" i="15"/>
  <c r="O1479" i="15"/>
  <c r="O1480" i="15"/>
  <c r="O1481" i="15"/>
  <c r="O1482" i="15"/>
  <c r="O1483" i="15"/>
  <c r="O1484" i="15"/>
  <c r="O1485" i="15"/>
  <c r="O1486" i="15"/>
  <c r="O1487" i="15"/>
  <c r="O1488" i="15"/>
  <c r="O1489" i="15"/>
  <c r="O1490" i="15"/>
  <c r="O1491" i="15"/>
  <c r="O1492" i="15"/>
  <c r="O1493" i="15"/>
  <c r="O1494" i="15"/>
  <c r="O1495" i="15"/>
  <c r="O1496" i="15"/>
  <c r="O1497" i="15"/>
  <c r="O1498" i="15"/>
  <c r="O1499" i="15"/>
  <c r="O1500" i="15"/>
  <c r="O1501" i="15"/>
  <c r="O1502" i="15"/>
  <c r="O1503" i="15"/>
  <c r="O1504" i="15"/>
  <c r="O1505" i="15"/>
  <c r="O1506" i="15"/>
  <c r="O1507" i="15"/>
  <c r="O1508" i="15"/>
  <c r="O1509" i="15"/>
  <c r="O1510" i="15"/>
  <c r="O1511" i="15"/>
  <c r="O1512" i="15"/>
  <c r="O1513" i="15"/>
  <c r="O1514" i="15"/>
  <c r="O1515" i="15"/>
  <c r="O1516" i="15"/>
  <c r="O1517" i="15"/>
  <c r="O1518" i="15"/>
  <c r="O1519" i="15"/>
  <c r="O1520" i="15"/>
  <c r="O1521" i="15"/>
  <c r="O1522" i="15"/>
  <c r="O1523" i="15"/>
  <c r="O1524" i="15"/>
  <c r="O1525" i="15"/>
  <c r="O1526" i="15"/>
  <c r="O1527" i="15"/>
  <c r="O1528" i="15"/>
  <c r="O1529" i="15"/>
  <c r="O1530" i="15"/>
  <c r="O1531" i="15"/>
  <c r="O1532" i="15"/>
  <c r="O1533" i="15"/>
  <c r="O1534" i="15"/>
  <c r="O1535" i="15"/>
  <c r="O1536" i="15"/>
  <c r="O1537" i="15"/>
  <c r="O1538" i="15"/>
  <c r="O1539" i="15"/>
  <c r="O1540" i="15"/>
  <c r="O1541" i="15"/>
  <c r="O1542" i="15"/>
  <c r="O1543" i="15"/>
  <c r="O1544" i="15"/>
  <c r="O1545" i="15"/>
  <c r="O1546" i="15"/>
  <c r="O1547" i="15"/>
  <c r="O1548" i="15"/>
  <c r="O1549" i="15"/>
  <c r="O1550" i="15"/>
  <c r="O1551" i="15"/>
  <c r="O1552" i="15"/>
  <c r="O1553" i="15"/>
  <c r="O1554" i="15"/>
  <c r="O1555" i="15"/>
  <c r="O1556" i="15"/>
  <c r="O1557" i="15"/>
  <c r="O1558" i="15"/>
  <c r="O1559" i="15"/>
  <c r="O1560" i="15"/>
  <c r="O1561" i="15"/>
  <c r="O1562" i="15"/>
  <c r="O1563" i="15"/>
  <c r="O1564" i="15"/>
  <c r="O1565" i="15"/>
  <c r="O1566" i="15"/>
  <c r="O1567" i="15"/>
  <c r="O1568" i="15"/>
  <c r="O1569" i="15"/>
  <c r="O1570" i="15"/>
  <c r="O1571" i="15"/>
  <c r="O1572" i="15"/>
  <c r="O1573" i="15"/>
  <c r="O1574" i="15"/>
  <c r="O1575" i="15"/>
  <c r="O1576" i="15"/>
  <c r="O1577" i="15"/>
  <c r="O1578" i="15"/>
  <c r="O1579" i="15"/>
  <c r="O1580" i="15"/>
  <c r="O1581" i="15"/>
  <c r="O1582" i="15"/>
  <c r="O1583" i="15"/>
  <c r="O1584" i="15"/>
  <c r="O1585" i="15"/>
  <c r="O1586" i="15"/>
  <c r="O1587" i="15"/>
  <c r="O1588" i="15"/>
  <c r="O1589" i="15"/>
  <c r="O1590" i="15"/>
  <c r="O1591" i="15"/>
  <c r="O1592" i="15"/>
  <c r="O1593" i="15"/>
  <c r="O1594" i="15"/>
  <c r="O1595" i="15"/>
  <c r="O1596" i="15"/>
  <c r="O1597" i="15"/>
  <c r="O1598" i="15"/>
  <c r="O1599" i="15"/>
  <c r="O1600" i="15"/>
  <c r="O1601" i="15"/>
  <c r="O1602" i="15"/>
  <c r="O1603" i="15"/>
  <c r="O1604" i="15"/>
  <c r="O1605" i="15"/>
  <c r="O1606" i="15"/>
  <c r="O1607" i="15"/>
  <c r="O1608" i="15"/>
  <c r="O1609" i="15"/>
  <c r="O1610" i="15"/>
  <c r="O1611" i="15"/>
  <c r="O1612" i="15"/>
  <c r="O1613" i="15"/>
  <c r="O1614" i="15"/>
  <c r="O1615" i="15"/>
  <c r="O1616" i="15"/>
  <c r="O1617" i="15"/>
  <c r="O1618" i="15"/>
  <c r="O1619" i="15"/>
  <c r="O1620" i="15"/>
  <c r="O1621" i="15"/>
  <c r="O1622" i="15"/>
  <c r="O1623" i="15"/>
  <c r="O1624" i="15"/>
  <c r="O1625" i="15"/>
  <c r="O1626" i="15"/>
  <c r="O1627" i="15"/>
  <c r="O1628" i="15"/>
  <c r="O1629" i="15"/>
  <c r="O1630" i="15"/>
  <c r="O1631" i="15"/>
  <c r="O1632" i="15"/>
  <c r="O1633" i="15"/>
  <c r="O1634" i="15"/>
  <c r="O1635" i="15"/>
  <c r="O1636" i="15"/>
  <c r="O1637" i="15"/>
  <c r="O1638" i="15"/>
  <c r="O1639" i="15"/>
  <c r="O1640" i="15"/>
  <c r="O1641" i="15"/>
  <c r="O1642" i="15"/>
  <c r="O1643" i="15"/>
  <c r="O1644" i="15"/>
  <c r="O1645" i="15"/>
  <c r="O1646" i="15"/>
  <c r="O1647" i="15"/>
  <c r="O1648" i="15"/>
  <c r="O1649" i="15"/>
  <c r="O1650" i="15"/>
  <c r="O1651" i="15"/>
  <c r="O1652" i="15"/>
  <c r="O1653" i="15"/>
  <c r="O1654" i="15"/>
  <c r="O1655" i="15"/>
  <c r="O1656" i="15"/>
  <c r="O1657" i="15"/>
  <c r="O1658" i="15"/>
  <c r="O1659" i="15"/>
  <c r="O1660" i="15"/>
  <c r="O1661" i="15"/>
  <c r="O1662" i="15"/>
  <c r="O1663" i="15"/>
  <c r="O1664" i="15"/>
  <c r="O1665" i="15"/>
  <c r="O1666" i="15"/>
  <c r="O1667" i="15"/>
  <c r="O1668" i="15"/>
  <c r="O1669" i="15"/>
  <c r="O1670" i="15"/>
  <c r="O1671" i="15"/>
  <c r="O1672" i="15"/>
  <c r="O1673" i="15"/>
  <c r="O1674" i="15"/>
  <c r="O1675" i="15"/>
  <c r="O1676" i="15"/>
  <c r="O1677" i="15"/>
  <c r="O1678" i="15"/>
  <c r="O1679" i="15"/>
  <c r="O1680" i="15"/>
  <c r="O1681" i="15"/>
  <c r="O1682" i="15"/>
  <c r="O1683" i="15"/>
  <c r="O1684" i="15"/>
  <c r="O1685" i="15"/>
  <c r="O1686" i="15"/>
  <c r="O1687" i="15"/>
  <c r="O1688" i="15"/>
  <c r="O1689" i="15"/>
  <c r="O1690" i="15"/>
  <c r="O1691" i="15"/>
  <c r="O1692" i="15"/>
  <c r="O1693" i="15"/>
  <c r="O1694" i="15"/>
  <c r="O1695" i="15"/>
  <c r="O1696" i="15"/>
  <c r="O1697" i="15"/>
  <c r="O1698" i="15"/>
  <c r="O1699" i="15"/>
  <c r="O1700" i="15"/>
  <c r="O1701" i="15"/>
  <c r="O1702" i="15"/>
  <c r="O1703" i="15"/>
  <c r="O1704" i="15"/>
  <c r="O1705" i="15"/>
  <c r="O1706" i="15"/>
  <c r="O1707" i="15"/>
  <c r="O1708" i="15"/>
  <c r="O1709" i="15"/>
  <c r="O1710" i="15"/>
  <c r="O1711" i="15"/>
  <c r="O1712" i="15"/>
  <c r="O1713" i="15"/>
  <c r="O1714" i="15"/>
  <c r="O1715" i="15"/>
  <c r="O1716" i="15"/>
  <c r="O1717" i="15"/>
  <c r="O1718" i="15"/>
  <c r="O1719" i="15"/>
  <c r="O1720" i="15"/>
  <c r="O1721" i="15"/>
  <c r="O1722" i="15"/>
  <c r="O1723" i="15"/>
  <c r="O1724" i="15"/>
  <c r="O1725" i="15"/>
  <c r="O1726" i="15"/>
  <c r="O1727" i="15"/>
  <c r="O1728" i="15"/>
  <c r="O1729" i="15"/>
  <c r="O1730" i="15"/>
  <c r="O1731" i="15"/>
  <c r="O1732" i="15"/>
  <c r="O1733" i="15"/>
  <c r="O1734" i="15"/>
  <c r="O1735" i="15"/>
  <c r="O1736" i="15"/>
  <c r="O1737" i="15"/>
  <c r="O1738" i="15"/>
  <c r="O1739" i="15"/>
  <c r="O1740" i="15"/>
  <c r="O1741" i="15"/>
  <c r="O1742" i="15"/>
  <c r="O1743" i="15"/>
  <c r="O1744" i="15"/>
  <c r="O1745" i="15"/>
  <c r="O1746" i="15"/>
  <c r="O1747" i="15"/>
  <c r="O1748" i="15"/>
  <c r="O1749" i="15"/>
  <c r="O1750" i="15"/>
  <c r="O1751" i="15"/>
  <c r="O1752" i="15"/>
  <c r="O1753" i="15"/>
  <c r="O1754" i="15"/>
  <c r="O1755" i="15"/>
  <c r="O1756" i="15"/>
  <c r="O1757" i="15"/>
  <c r="O1758" i="15"/>
  <c r="O1759" i="15"/>
  <c r="O1760" i="15"/>
  <c r="O1761" i="15"/>
  <c r="O1762" i="15"/>
  <c r="O1763" i="15"/>
  <c r="O1764" i="15"/>
  <c r="O1765" i="15"/>
  <c r="O1766" i="15"/>
  <c r="O1767" i="15"/>
  <c r="O1768" i="15"/>
  <c r="O1769" i="15"/>
  <c r="O1770" i="15"/>
  <c r="O1771" i="15"/>
  <c r="O1772" i="15"/>
  <c r="O1773" i="15"/>
  <c r="O1774" i="15"/>
  <c r="O1775" i="15"/>
  <c r="O1776" i="15"/>
  <c r="O1777" i="15"/>
  <c r="O1778" i="15"/>
  <c r="O1779" i="15"/>
  <c r="O1780" i="15"/>
  <c r="O1781" i="15"/>
  <c r="O1782" i="15"/>
  <c r="O1783" i="15"/>
  <c r="O1784" i="15"/>
  <c r="O1785" i="15"/>
  <c r="O1786" i="15"/>
  <c r="O1787" i="15"/>
  <c r="O1788" i="15"/>
  <c r="O1789" i="15"/>
  <c r="O1790" i="15"/>
  <c r="O1791" i="15"/>
  <c r="O1792" i="15"/>
  <c r="O1793" i="15"/>
  <c r="O1794" i="15"/>
  <c r="O1795" i="15"/>
  <c r="O1796" i="15"/>
  <c r="O1797" i="15"/>
  <c r="O1798" i="15"/>
  <c r="O1799" i="15"/>
  <c r="O1800" i="15"/>
  <c r="O1801" i="15"/>
  <c r="O1802" i="15"/>
  <c r="O1803" i="15"/>
  <c r="O1804" i="15"/>
  <c r="O1805" i="15"/>
  <c r="O1806" i="15"/>
  <c r="O1807" i="15"/>
  <c r="O1808" i="15"/>
  <c r="O1809" i="15"/>
  <c r="O1810" i="15"/>
  <c r="O1811" i="15"/>
  <c r="O1812" i="15"/>
  <c r="O1813" i="15"/>
  <c r="O1814" i="15"/>
  <c r="O1815" i="15"/>
  <c r="O1816" i="15"/>
  <c r="O1817" i="15"/>
  <c r="O1818" i="15"/>
  <c r="O1819" i="15"/>
  <c r="O1820" i="15"/>
  <c r="O1821" i="15"/>
  <c r="O1822" i="15"/>
  <c r="O1823" i="15"/>
  <c r="O1824" i="15"/>
  <c r="O1825" i="15"/>
  <c r="O1826" i="15"/>
  <c r="O1827" i="15"/>
  <c r="O1828" i="15"/>
  <c r="O1829" i="15"/>
  <c r="O1830" i="15"/>
  <c r="O1831" i="15"/>
  <c r="O1832" i="15"/>
  <c r="O1833" i="15"/>
  <c r="O1834" i="15"/>
  <c r="O1835" i="15"/>
  <c r="O1836" i="15"/>
  <c r="O1837" i="15"/>
  <c r="O1838" i="15"/>
  <c r="O1839" i="15"/>
  <c r="O1840" i="15"/>
  <c r="O1841" i="15"/>
  <c r="O1842" i="15"/>
  <c r="O1843" i="15"/>
  <c r="O1844" i="15"/>
  <c r="O1845" i="15"/>
  <c r="O1846" i="15"/>
  <c r="O1847" i="15"/>
  <c r="O1848" i="15"/>
  <c r="O1849" i="15"/>
  <c r="O1850" i="15"/>
  <c r="O1851" i="15"/>
  <c r="O1852" i="15"/>
  <c r="O1853" i="15"/>
  <c r="O1854" i="15"/>
  <c r="O1855" i="15"/>
  <c r="O1856" i="15"/>
  <c r="O1857" i="15"/>
  <c r="O1858" i="15"/>
  <c r="O1859" i="15"/>
  <c r="O1860" i="15"/>
  <c r="O1861" i="15"/>
  <c r="O1862" i="15"/>
  <c r="O1863" i="15"/>
  <c r="O1864" i="15"/>
  <c r="O1865" i="15"/>
  <c r="O1866" i="15"/>
  <c r="O1867" i="15"/>
  <c r="O1868" i="15"/>
  <c r="O1869" i="15"/>
  <c r="O1870" i="15"/>
  <c r="O1871" i="15"/>
  <c r="O1872" i="15"/>
  <c r="O1873" i="15"/>
  <c r="O1874" i="15"/>
  <c r="O1875" i="15"/>
  <c r="O1876" i="15"/>
  <c r="O1877" i="15"/>
  <c r="O1878" i="15"/>
  <c r="O1879" i="15"/>
  <c r="O1880" i="15"/>
  <c r="O1881" i="15"/>
  <c r="O1882" i="15"/>
  <c r="O1883" i="15"/>
  <c r="O1884" i="15"/>
  <c r="O1885" i="15"/>
  <c r="O1886" i="15"/>
  <c r="O1887" i="15"/>
  <c r="O1888" i="15"/>
  <c r="O1889" i="15"/>
  <c r="O1890" i="15"/>
  <c r="O1891" i="15"/>
  <c r="O1892" i="15"/>
  <c r="O1893" i="15"/>
  <c r="O1894" i="15"/>
  <c r="O1895" i="15"/>
  <c r="O1896" i="15"/>
  <c r="O1897" i="15"/>
  <c r="O1898" i="15"/>
  <c r="O1899" i="15"/>
  <c r="O1900" i="15"/>
  <c r="O1901" i="15"/>
  <c r="O1902" i="15"/>
  <c r="O1903" i="15"/>
  <c r="O1904" i="15"/>
  <c r="O1905" i="15"/>
  <c r="O1906" i="15"/>
  <c r="O1907" i="15"/>
  <c r="O1908" i="15"/>
  <c r="O1909" i="15"/>
  <c r="O1910" i="15"/>
  <c r="O1911" i="15"/>
  <c r="O1912" i="15"/>
  <c r="O1913" i="15"/>
  <c r="O1914" i="15"/>
  <c r="O1915" i="15"/>
  <c r="O1916" i="15"/>
  <c r="O1917" i="15"/>
  <c r="O1918" i="15"/>
  <c r="O1919" i="15"/>
  <c r="O1920" i="15"/>
  <c r="O1921" i="15"/>
  <c r="O1922" i="15"/>
  <c r="O1923" i="15"/>
  <c r="O1924" i="15"/>
  <c r="O1925" i="15"/>
  <c r="O1926" i="15"/>
  <c r="O1927" i="15"/>
  <c r="O1928" i="15"/>
  <c r="O1929" i="15"/>
  <c r="O1930" i="15"/>
  <c r="O1931" i="15"/>
  <c r="O1932" i="15"/>
  <c r="O1933" i="15"/>
  <c r="O1934" i="15"/>
  <c r="O1935" i="15"/>
  <c r="O1936" i="15"/>
  <c r="O1937" i="15"/>
  <c r="O1938" i="15"/>
  <c r="O1939" i="15"/>
  <c r="O1940" i="15"/>
  <c r="O1941" i="15"/>
  <c r="O1942" i="15"/>
  <c r="O1943" i="15"/>
  <c r="O1944" i="15"/>
  <c r="O1945" i="15"/>
  <c r="O1946" i="15"/>
  <c r="O1947" i="15"/>
  <c r="O1948" i="15"/>
  <c r="O1949" i="15"/>
  <c r="O1950" i="15"/>
  <c r="O1951" i="15"/>
  <c r="O1952" i="15"/>
  <c r="O1953" i="15"/>
  <c r="O1954" i="15"/>
  <c r="O1955" i="15"/>
  <c r="O1956" i="15"/>
  <c r="O1957" i="15"/>
  <c r="O1958" i="15"/>
  <c r="O1959" i="15"/>
  <c r="O1960" i="15"/>
  <c r="O1961" i="15"/>
  <c r="O1962" i="15"/>
  <c r="O1963" i="15"/>
  <c r="O1964" i="15"/>
  <c r="O1965" i="15"/>
  <c r="O1966" i="15"/>
  <c r="O1967" i="15"/>
  <c r="O1968" i="15"/>
  <c r="O1969" i="15"/>
  <c r="O1970" i="15"/>
  <c r="O1971" i="15"/>
  <c r="O1972" i="15"/>
  <c r="O1973" i="15"/>
  <c r="O1974" i="15"/>
  <c r="O1975" i="15"/>
  <c r="O1976" i="15"/>
  <c r="O1977" i="15"/>
  <c r="O1978" i="15"/>
  <c r="O1979" i="15"/>
  <c r="O1980" i="15"/>
  <c r="O1981" i="15"/>
  <c r="O1982" i="15"/>
  <c r="O1983" i="15"/>
  <c r="O1984" i="15"/>
  <c r="O1985" i="15"/>
  <c r="O1986" i="15"/>
  <c r="O1987" i="15"/>
  <c r="O1988" i="15"/>
  <c r="O1989" i="15"/>
  <c r="O1990" i="15"/>
  <c r="O1991" i="15"/>
  <c r="O1992" i="15"/>
  <c r="O1993" i="15"/>
  <c r="O1994" i="15"/>
  <c r="O1995" i="15"/>
  <c r="O1996" i="15"/>
  <c r="O1997" i="15"/>
  <c r="O1998" i="15"/>
  <c r="O1999" i="15"/>
  <c r="O2000" i="15"/>
  <c r="O2001" i="15"/>
  <c r="O2002" i="15"/>
  <c r="O2003" i="15"/>
  <c r="O2004" i="15"/>
  <c r="O2005" i="15"/>
  <c r="O2006" i="15"/>
  <c r="O2007" i="15"/>
  <c r="O2008" i="15"/>
  <c r="O2009" i="15"/>
  <c r="O2010" i="15"/>
  <c r="O2011" i="15"/>
  <c r="O2012" i="15"/>
  <c r="O2013" i="15"/>
  <c r="O2014" i="15"/>
  <c r="O2015" i="15"/>
  <c r="O2016" i="15"/>
  <c r="O2017" i="15"/>
  <c r="O2018" i="15"/>
  <c r="O2019" i="15"/>
  <c r="O2020" i="15"/>
  <c r="O2021" i="15"/>
  <c r="O2022" i="15"/>
  <c r="O2023" i="15"/>
  <c r="O2024" i="15"/>
  <c r="O2025" i="15"/>
  <c r="O2026" i="15"/>
  <c r="O2027" i="15"/>
  <c r="O2028" i="15"/>
  <c r="O2029" i="15"/>
  <c r="O2030" i="15"/>
  <c r="O2031" i="15"/>
  <c r="O2032" i="15"/>
  <c r="O2033" i="15"/>
  <c r="O2034" i="15"/>
  <c r="O2035" i="15"/>
  <c r="O2036" i="15"/>
  <c r="O2037" i="15"/>
  <c r="O2038" i="15"/>
  <c r="O2039" i="15"/>
  <c r="O2040" i="15"/>
  <c r="O2041" i="15"/>
  <c r="O2042" i="15"/>
  <c r="O2043" i="15"/>
  <c r="O2044" i="15"/>
  <c r="O2045" i="15"/>
  <c r="O2046" i="15"/>
  <c r="O2047" i="15"/>
  <c r="O2048" i="15"/>
  <c r="O2049" i="15"/>
  <c r="O2050" i="15"/>
  <c r="O2051" i="15"/>
  <c r="O2052" i="15"/>
  <c r="O2053" i="15"/>
  <c r="O2054" i="15"/>
  <c r="O2055" i="15"/>
  <c r="O2056" i="15"/>
  <c r="O2057" i="15"/>
  <c r="O2058" i="15"/>
  <c r="O2059" i="15"/>
  <c r="O2060" i="15"/>
  <c r="O2061" i="15"/>
  <c r="O2062" i="15"/>
  <c r="O2063" i="15"/>
  <c r="O2064" i="15"/>
  <c r="O2065" i="15"/>
  <c r="O2066" i="15"/>
  <c r="O2067" i="15"/>
  <c r="O2068" i="15"/>
  <c r="O2069" i="15"/>
  <c r="O2070" i="15"/>
  <c r="O2071" i="15"/>
  <c r="O2072" i="15"/>
  <c r="O2073" i="15"/>
  <c r="O2074" i="15"/>
  <c r="O2075" i="15"/>
  <c r="O2076" i="15"/>
  <c r="O2077" i="15"/>
  <c r="O2078" i="15"/>
  <c r="O2079" i="15"/>
  <c r="O2080" i="15"/>
  <c r="O2081" i="15"/>
  <c r="O2082" i="15"/>
  <c r="O2083" i="15"/>
  <c r="O2084" i="15"/>
  <c r="O2085" i="15"/>
  <c r="O2086" i="15"/>
  <c r="O2087" i="15"/>
  <c r="O2088" i="15"/>
  <c r="O2089" i="15"/>
  <c r="O2090" i="15"/>
  <c r="O2091" i="15"/>
  <c r="O2092" i="15"/>
  <c r="O2093" i="15"/>
  <c r="O2094" i="15"/>
  <c r="O2095" i="15"/>
  <c r="O2096" i="15"/>
  <c r="O2097" i="15"/>
  <c r="O2098" i="15"/>
  <c r="O2099" i="15"/>
  <c r="O2100" i="15"/>
  <c r="O2101" i="15"/>
  <c r="O2102" i="15"/>
  <c r="O2103" i="15"/>
  <c r="O2104" i="15"/>
  <c r="O2105" i="15"/>
  <c r="O2106" i="15"/>
  <c r="O2107" i="15"/>
  <c r="O2108" i="15"/>
  <c r="O2109" i="15"/>
  <c r="O2110" i="15"/>
  <c r="O2111" i="15"/>
  <c r="O2112" i="15"/>
  <c r="O2113" i="15"/>
  <c r="O2114" i="15"/>
  <c r="O2115" i="15"/>
  <c r="O2116" i="15"/>
  <c r="O2117" i="15"/>
  <c r="O2118" i="15"/>
  <c r="O2119" i="15"/>
  <c r="O2120" i="15"/>
  <c r="O2121" i="15"/>
  <c r="O2122" i="15"/>
  <c r="O2123" i="15"/>
  <c r="O2124" i="15"/>
  <c r="O2125" i="15"/>
  <c r="O2126" i="15"/>
  <c r="O2127" i="15"/>
  <c r="O2128" i="15"/>
  <c r="O2129" i="15"/>
  <c r="O2130" i="15"/>
  <c r="O2131" i="15"/>
  <c r="O2132" i="15"/>
  <c r="O2133" i="15"/>
  <c r="O2134" i="15"/>
  <c r="O2135" i="15"/>
  <c r="O2136" i="15"/>
  <c r="O2137" i="15"/>
  <c r="O2138" i="15"/>
  <c r="O2139" i="15"/>
  <c r="O2140" i="15"/>
  <c r="O2141" i="15"/>
  <c r="O2142" i="15"/>
  <c r="O2143" i="15"/>
  <c r="O2144" i="15"/>
  <c r="O2145" i="15"/>
  <c r="O2146" i="15"/>
  <c r="O2147" i="15"/>
  <c r="O2148" i="15"/>
  <c r="O2149" i="15"/>
  <c r="O2150" i="15"/>
  <c r="O2151" i="15"/>
  <c r="O2152" i="15"/>
  <c r="O2153" i="15"/>
  <c r="O2154" i="15"/>
  <c r="O2155" i="15"/>
  <c r="O2156" i="15"/>
  <c r="O2157" i="15"/>
  <c r="O2158" i="15"/>
  <c r="O2159" i="15"/>
  <c r="O2160" i="15"/>
  <c r="O2161" i="15"/>
  <c r="O2162" i="15"/>
  <c r="O2163" i="15"/>
  <c r="O2164" i="15"/>
  <c r="O2165" i="15"/>
  <c r="O2166" i="15"/>
  <c r="O2167" i="15"/>
  <c r="O2168" i="15"/>
  <c r="O2169" i="15"/>
  <c r="O2170" i="15"/>
  <c r="O2171" i="15"/>
  <c r="O2172" i="15"/>
  <c r="O2173" i="15"/>
  <c r="O2174" i="15"/>
  <c r="O2175" i="15"/>
  <c r="O2176" i="15"/>
  <c r="O2177" i="15"/>
  <c r="O2178" i="15"/>
  <c r="O2179" i="15"/>
  <c r="O2180" i="15"/>
  <c r="O2181" i="15"/>
  <c r="O2182" i="15"/>
  <c r="O2183" i="15"/>
  <c r="O2184" i="15"/>
  <c r="O2185" i="15"/>
  <c r="O2186" i="15"/>
  <c r="O2187" i="15"/>
  <c r="O2188" i="15"/>
  <c r="O2189" i="15"/>
  <c r="O2190" i="15"/>
  <c r="O2191" i="15"/>
  <c r="O2192" i="15"/>
  <c r="O2193" i="15"/>
  <c r="O2194" i="15"/>
  <c r="O2195" i="15"/>
  <c r="O2196" i="15"/>
  <c r="O2197" i="15"/>
  <c r="O2198" i="15"/>
  <c r="O2199" i="15"/>
  <c r="O2200" i="15"/>
  <c r="O2201" i="15"/>
  <c r="O2202" i="15"/>
  <c r="O2203" i="15"/>
  <c r="O2204" i="15"/>
  <c r="O2205" i="15"/>
  <c r="O2206" i="15"/>
  <c r="O2207" i="15"/>
  <c r="O2208" i="15"/>
  <c r="O2209" i="15"/>
  <c r="O2210" i="15"/>
  <c r="O2211" i="15"/>
  <c r="O2212" i="15"/>
  <c r="O2213" i="15"/>
  <c r="O2214" i="15"/>
  <c r="O2215" i="15"/>
  <c r="O2216" i="15"/>
  <c r="O2217" i="15"/>
  <c r="O2218" i="15"/>
  <c r="O2219" i="15"/>
  <c r="O2220" i="15"/>
  <c r="O2221" i="15"/>
  <c r="O2222" i="15"/>
  <c r="O2223" i="15"/>
  <c r="O2224" i="15"/>
  <c r="O2225" i="15"/>
  <c r="O2226" i="15"/>
  <c r="O2227" i="15"/>
  <c r="O2228" i="15"/>
  <c r="O2229" i="15"/>
  <c r="O2230" i="15"/>
  <c r="O2231" i="15"/>
  <c r="O2232" i="15"/>
  <c r="O2233" i="15"/>
  <c r="O2234" i="15"/>
  <c r="O2235" i="15"/>
  <c r="O2236" i="15"/>
  <c r="O2237" i="15"/>
  <c r="O2238" i="15"/>
  <c r="O2239" i="15"/>
  <c r="O2240" i="15"/>
  <c r="O2241" i="15"/>
  <c r="O2242" i="15"/>
  <c r="O2243" i="15"/>
  <c r="O2244" i="15"/>
  <c r="O2245" i="15"/>
  <c r="O2246" i="15"/>
  <c r="O2247" i="15"/>
  <c r="O2248" i="15"/>
  <c r="O2249" i="15"/>
  <c r="O2250" i="15"/>
  <c r="O2251" i="15"/>
  <c r="O2252" i="15"/>
  <c r="O2253" i="15"/>
  <c r="O2254" i="15"/>
  <c r="O2255" i="15"/>
  <c r="O2256" i="15"/>
  <c r="O2257" i="15"/>
  <c r="O2258" i="15"/>
  <c r="O2259" i="15"/>
  <c r="O2260" i="15"/>
  <c r="O2261" i="15"/>
  <c r="O2262" i="15"/>
  <c r="O2263" i="15"/>
  <c r="O2264" i="15"/>
  <c r="O2265" i="15"/>
  <c r="O2266" i="15"/>
  <c r="O2267" i="15"/>
  <c r="O2268" i="15"/>
  <c r="O2269" i="15"/>
  <c r="O2270" i="15"/>
  <c r="O2271" i="15"/>
  <c r="O2272" i="15"/>
  <c r="O2273" i="15"/>
  <c r="O2274" i="15"/>
  <c r="O2275" i="15"/>
  <c r="O2276" i="15"/>
  <c r="O2277" i="15"/>
  <c r="O2278" i="15"/>
  <c r="O2279" i="15"/>
  <c r="O2280" i="15"/>
  <c r="O2281" i="15"/>
  <c r="O2282" i="15"/>
  <c r="O2283" i="15"/>
  <c r="O2284" i="15"/>
  <c r="O2285" i="15"/>
  <c r="O2286" i="15"/>
  <c r="O2287" i="15"/>
  <c r="O2288" i="15"/>
  <c r="O2289" i="15"/>
  <c r="O2290" i="15"/>
  <c r="O2291" i="15"/>
  <c r="O2292" i="15"/>
  <c r="O2293" i="15"/>
  <c r="O2294" i="15"/>
  <c r="O2295" i="15"/>
  <c r="O2296" i="15"/>
  <c r="O2297" i="15"/>
  <c r="O2298" i="15"/>
  <c r="O2299" i="15"/>
  <c r="O2300" i="15"/>
  <c r="O2301" i="15"/>
  <c r="O2302" i="15"/>
  <c r="O2303" i="15"/>
  <c r="O2304" i="15"/>
  <c r="O2305" i="15"/>
  <c r="O2306" i="15"/>
  <c r="O2307" i="15"/>
  <c r="O2308" i="15"/>
  <c r="O2309" i="15"/>
  <c r="O2310" i="15"/>
  <c r="O2311" i="15"/>
  <c r="O2312" i="15"/>
  <c r="O2313" i="15"/>
  <c r="O2314" i="15"/>
  <c r="O2315" i="15"/>
  <c r="O2316" i="15"/>
  <c r="O2317" i="15"/>
  <c r="O2318" i="15"/>
  <c r="O2319" i="15"/>
  <c r="O2320" i="15"/>
  <c r="O2321" i="15"/>
  <c r="O2322" i="15"/>
  <c r="O2323" i="15"/>
  <c r="O2324" i="15"/>
  <c r="O2325" i="15"/>
  <c r="O2326" i="15"/>
  <c r="O2327" i="15"/>
  <c r="O2328" i="15"/>
  <c r="O2329" i="15"/>
  <c r="O2330" i="15"/>
  <c r="O2331" i="15"/>
  <c r="O2332" i="15"/>
  <c r="O2333" i="15"/>
  <c r="O2334" i="15"/>
  <c r="O2335" i="15"/>
  <c r="O2336" i="15"/>
  <c r="O2337" i="15"/>
  <c r="O2338" i="15"/>
  <c r="O2339" i="15"/>
  <c r="O2340" i="15"/>
  <c r="O2341" i="15"/>
  <c r="O2342" i="15"/>
  <c r="O2343" i="15"/>
  <c r="O2344" i="15"/>
  <c r="O2345" i="15"/>
  <c r="O2346" i="15"/>
  <c r="O2347" i="15"/>
  <c r="O2348" i="15"/>
  <c r="O2349" i="15"/>
  <c r="O2350" i="15"/>
  <c r="O2351" i="15"/>
  <c r="O2352" i="15"/>
  <c r="O2353" i="15"/>
  <c r="O2354" i="15"/>
  <c r="O2355" i="15"/>
  <c r="O2356" i="15"/>
  <c r="O2357" i="15"/>
  <c r="O2358" i="15"/>
  <c r="O2359" i="15"/>
  <c r="O2360" i="15"/>
  <c r="O2361" i="15"/>
  <c r="O2362" i="15"/>
  <c r="O2363" i="15"/>
  <c r="O2364" i="15"/>
  <c r="O2365" i="15"/>
  <c r="O2366" i="15"/>
  <c r="O2367" i="15"/>
  <c r="O2368" i="15"/>
  <c r="O2369" i="15"/>
  <c r="O2370" i="15"/>
  <c r="O2371" i="15"/>
  <c r="O2372" i="15"/>
  <c r="O2373" i="15"/>
  <c r="O2374" i="15"/>
  <c r="O2375" i="15"/>
  <c r="O2376" i="15"/>
  <c r="O2377" i="15"/>
  <c r="O2378" i="15"/>
  <c r="O2379" i="15"/>
  <c r="O2380" i="15"/>
  <c r="O2381" i="15"/>
  <c r="O2382" i="15"/>
  <c r="O2383" i="15"/>
  <c r="O2384" i="15"/>
  <c r="O2385" i="15"/>
  <c r="O2386" i="15"/>
  <c r="O2387" i="15"/>
  <c r="O2388" i="15"/>
  <c r="O2389" i="15"/>
  <c r="O2390" i="15"/>
  <c r="O2391" i="15"/>
  <c r="O2392" i="15"/>
  <c r="O2393" i="15"/>
  <c r="O2394" i="15"/>
  <c r="O2395" i="15"/>
  <c r="O2396" i="15"/>
  <c r="O2397" i="15"/>
  <c r="O2398" i="15"/>
  <c r="O2399" i="15"/>
  <c r="O2400" i="15"/>
  <c r="O2401" i="15"/>
  <c r="O2402" i="15"/>
  <c r="O2403" i="15"/>
  <c r="O2404" i="15"/>
  <c r="O2405" i="15"/>
  <c r="O2406" i="15"/>
  <c r="O2407" i="15"/>
  <c r="O2408" i="15"/>
  <c r="O2409" i="15"/>
  <c r="O2410" i="15"/>
  <c r="O2411" i="15"/>
  <c r="O2412" i="15"/>
  <c r="O2413" i="15"/>
  <c r="O2414" i="15"/>
  <c r="O2415" i="15"/>
  <c r="O2416" i="15"/>
  <c r="O2417" i="15"/>
  <c r="O2418" i="15"/>
  <c r="O2419" i="15"/>
  <c r="O2420" i="15"/>
  <c r="O2421" i="15"/>
  <c r="O2422" i="15"/>
  <c r="O2423" i="15"/>
  <c r="O2424" i="15"/>
  <c r="O2425" i="15"/>
  <c r="O2426" i="15"/>
  <c r="O2427" i="15"/>
  <c r="O2428" i="15"/>
  <c r="O2429" i="15"/>
  <c r="O2430" i="15"/>
  <c r="O2431" i="15"/>
  <c r="O2432" i="15"/>
  <c r="O2433" i="15"/>
  <c r="O2434" i="15"/>
  <c r="O2435" i="15"/>
  <c r="O2436" i="15"/>
  <c r="O2437" i="15"/>
  <c r="O2438" i="15"/>
  <c r="O2439" i="15"/>
  <c r="O2440" i="15"/>
  <c r="O2441" i="15"/>
  <c r="O2442" i="15"/>
  <c r="O2443" i="15"/>
  <c r="O2444" i="15"/>
  <c r="O2445" i="15"/>
  <c r="O2446" i="15"/>
  <c r="O2447" i="15"/>
  <c r="O2448" i="15"/>
  <c r="O2449" i="15"/>
  <c r="O2450" i="15"/>
  <c r="O2451" i="15"/>
  <c r="O2452" i="15"/>
  <c r="O2453" i="15"/>
  <c r="O2454" i="15"/>
  <c r="O2455" i="15"/>
  <c r="O2456" i="15"/>
  <c r="O2457" i="15"/>
  <c r="O2458" i="15"/>
  <c r="O2459" i="15"/>
  <c r="O2460" i="15"/>
  <c r="O2461" i="15"/>
  <c r="O2462" i="15"/>
  <c r="O2463" i="15"/>
  <c r="O2464" i="15"/>
  <c r="O2465" i="15"/>
  <c r="O2466" i="15"/>
  <c r="O2467" i="15"/>
  <c r="O2468" i="15"/>
  <c r="O2469" i="15"/>
  <c r="O2470" i="15"/>
  <c r="O2471" i="15"/>
  <c r="O2472" i="15"/>
  <c r="O2473" i="15"/>
  <c r="O2474" i="15"/>
  <c r="O2475" i="15"/>
  <c r="O2476" i="15"/>
  <c r="O2477" i="15"/>
  <c r="O2478" i="15"/>
  <c r="O2479" i="15"/>
  <c r="O2480" i="15"/>
  <c r="O2481" i="15"/>
  <c r="O2482" i="15"/>
  <c r="O2483" i="15"/>
  <c r="O2484" i="15"/>
  <c r="O2485" i="15"/>
  <c r="O2486" i="15"/>
  <c r="O2487" i="15"/>
  <c r="O2488" i="15"/>
  <c r="O2489" i="15"/>
  <c r="O2490" i="15"/>
  <c r="O2491" i="15"/>
  <c r="O2492" i="15"/>
  <c r="O2493" i="15"/>
  <c r="O2494" i="15"/>
  <c r="O2495" i="15"/>
  <c r="O2496" i="15"/>
  <c r="O2497" i="15"/>
  <c r="O2498" i="15"/>
  <c r="O2499" i="15"/>
  <c r="O2500" i="15"/>
  <c r="O2501" i="15"/>
  <c r="O2502" i="15"/>
  <c r="O2503" i="15"/>
  <c r="O2504" i="15"/>
  <c r="O2505" i="15"/>
  <c r="O2506" i="15"/>
  <c r="O2507" i="15"/>
  <c r="O2508" i="15"/>
  <c r="O2509" i="15"/>
  <c r="O2510" i="15"/>
  <c r="O2511" i="15"/>
  <c r="O2512" i="15"/>
  <c r="O2513" i="15"/>
  <c r="O2514" i="15"/>
  <c r="O2515" i="15"/>
  <c r="O2516" i="15"/>
  <c r="O2517" i="15"/>
  <c r="O2518" i="15"/>
  <c r="O2519" i="15"/>
  <c r="O2520" i="15"/>
  <c r="O2521" i="15"/>
  <c r="O2522" i="15"/>
  <c r="O2523" i="15"/>
  <c r="O2524" i="15"/>
  <c r="O2525" i="15"/>
  <c r="O2526" i="15"/>
  <c r="O2527" i="15"/>
  <c r="O2528" i="15"/>
  <c r="O2529" i="15"/>
  <c r="O2530" i="15"/>
  <c r="O2531" i="15"/>
  <c r="O2532" i="15"/>
  <c r="O2533" i="15"/>
  <c r="O2534" i="15"/>
  <c r="O2535" i="15"/>
  <c r="O2536" i="15"/>
  <c r="O2537" i="15"/>
  <c r="O2538" i="15"/>
  <c r="O2539" i="15"/>
  <c r="O2540" i="15"/>
  <c r="O2541" i="15"/>
  <c r="O2542" i="15"/>
  <c r="O2543" i="15"/>
  <c r="O2544" i="15"/>
  <c r="O2545" i="15"/>
  <c r="O2546" i="15"/>
  <c r="O2547" i="15"/>
  <c r="O2548" i="15"/>
  <c r="O2549" i="15"/>
  <c r="O2550" i="15"/>
  <c r="O2551" i="15"/>
  <c r="O2552" i="15"/>
  <c r="O2553" i="15"/>
  <c r="O2554" i="15"/>
  <c r="O2555" i="15"/>
  <c r="O2556" i="15"/>
  <c r="O2557" i="15"/>
  <c r="O2558" i="15"/>
  <c r="O2559" i="15"/>
  <c r="O2560" i="15"/>
  <c r="O2561" i="15"/>
  <c r="O2562" i="15"/>
  <c r="O2563" i="15"/>
  <c r="O2564" i="15"/>
  <c r="O2565" i="15"/>
  <c r="O2566" i="15"/>
  <c r="O2567" i="15"/>
  <c r="O2568" i="15"/>
  <c r="O2569" i="15"/>
  <c r="O2570" i="15"/>
  <c r="O2571" i="15"/>
  <c r="O2572" i="15"/>
  <c r="O2573" i="15"/>
  <c r="O2574" i="15"/>
  <c r="O2575" i="15"/>
  <c r="O2576" i="15"/>
  <c r="O2577" i="15"/>
  <c r="O2578" i="15"/>
  <c r="O2579" i="15"/>
  <c r="O2580" i="15"/>
  <c r="O2581" i="15"/>
  <c r="O2582" i="15"/>
  <c r="O2583" i="15"/>
  <c r="O2584" i="15"/>
  <c r="O2585" i="15"/>
  <c r="O2586" i="15"/>
  <c r="O2587" i="15"/>
  <c r="O2588" i="15"/>
  <c r="O2589" i="15"/>
  <c r="O2590" i="15"/>
  <c r="O2591" i="15"/>
  <c r="O2592" i="15"/>
  <c r="O2593" i="15"/>
  <c r="O2594" i="15"/>
  <c r="O2595" i="15"/>
  <c r="O2596" i="15"/>
  <c r="O2597" i="15"/>
  <c r="O2598" i="15"/>
  <c r="O2599" i="15"/>
  <c r="O2600" i="15"/>
  <c r="O2601" i="15"/>
  <c r="O2602" i="15"/>
  <c r="O2603" i="15"/>
  <c r="O2604" i="15"/>
  <c r="O2605" i="15"/>
  <c r="O2606" i="15"/>
  <c r="O2607" i="15"/>
  <c r="O2608" i="15"/>
  <c r="O2609" i="15"/>
  <c r="O2610" i="15"/>
  <c r="O2611" i="15"/>
  <c r="O2612" i="15"/>
  <c r="O2613" i="15"/>
  <c r="O2614" i="15"/>
  <c r="O2615" i="15"/>
  <c r="O2616" i="15"/>
  <c r="O2617" i="15"/>
  <c r="O2618" i="15"/>
  <c r="O2619" i="15"/>
  <c r="O2620" i="15"/>
  <c r="O2621" i="15"/>
  <c r="O2622" i="15"/>
  <c r="O2623" i="15"/>
  <c r="O2624" i="15"/>
  <c r="O2625" i="15"/>
  <c r="O2626" i="15"/>
  <c r="O2627" i="15"/>
  <c r="O2628" i="15"/>
  <c r="O2629" i="15"/>
  <c r="O2630" i="15"/>
  <c r="O2631" i="15"/>
  <c r="O2632" i="15"/>
  <c r="O2633" i="15"/>
  <c r="O2634" i="15"/>
  <c r="O2635" i="15"/>
  <c r="O2636" i="15"/>
  <c r="O2637" i="15"/>
  <c r="O2638" i="15"/>
  <c r="O2639" i="15"/>
  <c r="O2640" i="15"/>
  <c r="O2641" i="15"/>
  <c r="O2642" i="15"/>
  <c r="O2643" i="15"/>
  <c r="O2644" i="15"/>
  <c r="O2645" i="15"/>
  <c r="O2646" i="15"/>
  <c r="O2647" i="15"/>
  <c r="O2648" i="15"/>
  <c r="O2649" i="15"/>
  <c r="O2650" i="15"/>
  <c r="O2651" i="15"/>
  <c r="O2652" i="15"/>
  <c r="O2653" i="15"/>
  <c r="O2654" i="15"/>
  <c r="O2655" i="15"/>
  <c r="O2656" i="15"/>
  <c r="O2657" i="15"/>
  <c r="O2658" i="15"/>
  <c r="O2659" i="15"/>
  <c r="O2660" i="15"/>
  <c r="O2661" i="15"/>
  <c r="O2662" i="15"/>
  <c r="O2663" i="15"/>
  <c r="O2664" i="15"/>
  <c r="O2665" i="15"/>
  <c r="O2666" i="15"/>
  <c r="O2667" i="15"/>
  <c r="O2668" i="15"/>
  <c r="O2669" i="15"/>
  <c r="O2670" i="15"/>
  <c r="O2671" i="15"/>
  <c r="O2672" i="15"/>
  <c r="O2673" i="15"/>
  <c r="O2674" i="15"/>
  <c r="O2675" i="15"/>
  <c r="O2676" i="15"/>
  <c r="O2677" i="15"/>
  <c r="O2678" i="15"/>
  <c r="O2679" i="15"/>
  <c r="O2680" i="15"/>
  <c r="O2681" i="15"/>
  <c r="O2682" i="15"/>
  <c r="O2683" i="15"/>
  <c r="O2684" i="15"/>
  <c r="O2685" i="15"/>
  <c r="O2686" i="15"/>
  <c r="O2687" i="15"/>
  <c r="O2688" i="15"/>
  <c r="O2689" i="15"/>
  <c r="O2690" i="15"/>
  <c r="O2691" i="15"/>
  <c r="O2692" i="15"/>
  <c r="O2693" i="15"/>
  <c r="O2694" i="15"/>
  <c r="O2695" i="15"/>
  <c r="O2696" i="15"/>
  <c r="O2697" i="15"/>
  <c r="O2698" i="15"/>
  <c r="O2699" i="15"/>
  <c r="O2700" i="15"/>
  <c r="O2701" i="15"/>
  <c r="O2702" i="15"/>
  <c r="O2703" i="15"/>
  <c r="O2704" i="15"/>
  <c r="O2705" i="15"/>
  <c r="O2706" i="15"/>
  <c r="O2707" i="15"/>
  <c r="O2708" i="15"/>
  <c r="O2709" i="15"/>
  <c r="O2710" i="15"/>
  <c r="O2711" i="15"/>
  <c r="O2712" i="15"/>
  <c r="O2713" i="15"/>
  <c r="O2714" i="15"/>
  <c r="O2715" i="15"/>
  <c r="O2716" i="15"/>
  <c r="O2717" i="15"/>
  <c r="O2718" i="15"/>
  <c r="O2719" i="15"/>
  <c r="O2720" i="15"/>
  <c r="O2721" i="15"/>
  <c r="O2722" i="15"/>
  <c r="O2723" i="15"/>
  <c r="O2724" i="15"/>
  <c r="O2725" i="15"/>
  <c r="O2726" i="15"/>
  <c r="O2727" i="15"/>
  <c r="O2728" i="15"/>
  <c r="O2729" i="15"/>
  <c r="O2730" i="15"/>
  <c r="O2731" i="15"/>
  <c r="O2732" i="15"/>
  <c r="O2733" i="15"/>
  <c r="O2734" i="15"/>
  <c r="O2735" i="15"/>
  <c r="O2736" i="15"/>
  <c r="O2737" i="15"/>
  <c r="O2738" i="15"/>
  <c r="O2739" i="15"/>
  <c r="O2740" i="15"/>
  <c r="O2741" i="15"/>
  <c r="O2742" i="15"/>
  <c r="O2743" i="15"/>
  <c r="O2744" i="15"/>
  <c r="O2745" i="15"/>
  <c r="O2746" i="15"/>
  <c r="O2747" i="15"/>
  <c r="O2748" i="15"/>
  <c r="O2749" i="15"/>
  <c r="O2750" i="15"/>
  <c r="O2751" i="15"/>
  <c r="O2752" i="15"/>
  <c r="O2753" i="15"/>
  <c r="O2754" i="15"/>
  <c r="O2755" i="15"/>
  <c r="O2756" i="15"/>
  <c r="O2757" i="15"/>
  <c r="O2758" i="15"/>
  <c r="O2759" i="15"/>
  <c r="O2760" i="15"/>
  <c r="O2761" i="15"/>
  <c r="O2762" i="15"/>
  <c r="O2763" i="15"/>
  <c r="O2764" i="15"/>
  <c r="O2765" i="15"/>
  <c r="O2766" i="15"/>
  <c r="O2767" i="15"/>
  <c r="O2768" i="15"/>
  <c r="O2769" i="15"/>
  <c r="O2770" i="15"/>
  <c r="O2771" i="15"/>
  <c r="O2772" i="15"/>
  <c r="O2773" i="15"/>
  <c r="O2774" i="15"/>
  <c r="O2775" i="15"/>
  <c r="O2776" i="15"/>
  <c r="O2777" i="15"/>
  <c r="O2778" i="15"/>
  <c r="O2779" i="15"/>
  <c r="O2780" i="15"/>
  <c r="O2781" i="15"/>
  <c r="O2782" i="15"/>
  <c r="O2783" i="15"/>
  <c r="O2784" i="15"/>
  <c r="O2785" i="15"/>
  <c r="O2786" i="15"/>
  <c r="O2787" i="15"/>
  <c r="O2788" i="15"/>
  <c r="O2789" i="15"/>
  <c r="O2790" i="15"/>
  <c r="O2791" i="15"/>
  <c r="O2792" i="15"/>
  <c r="O2793" i="15"/>
  <c r="O2794" i="15"/>
  <c r="O2795" i="15"/>
  <c r="O2796" i="15"/>
  <c r="O2797" i="15"/>
  <c r="O2798" i="15"/>
  <c r="O2799" i="15"/>
  <c r="O2800" i="15"/>
  <c r="O2801" i="15"/>
  <c r="O2802" i="15"/>
  <c r="O2803" i="15"/>
  <c r="O2804" i="15"/>
  <c r="O2805" i="15"/>
  <c r="O2806" i="15"/>
  <c r="O2807" i="15"/>
  <c r="O2808" i="15"/>
  <c r="O2809" i="15"/>
  <c r="O2810" i="15"/>
  <c r="O2811" i="15"/>
  <c r="O2812" i="15"/>
  <c r="O2813" i="15"/>
  <c r="O2814" i="15"/>
  <c r="O2815" i="15"/>
  <c r="O2816" i="15"/>
  <c r="O2817" i="15"/>
  <c r="O2818" i="15"/>
  <c r="O2819" i="15"/>
  <c r="O2820" i="15"/>
  <c r="O2821" i="15"/>
  <c r="O2822" i="15"/>
  <c r="O2823" i="15"/>
  <c r="O2824" i="15"/>
  <c r="O2825" i="15"/>
  <c r="O2826" i="15"/>
  <c r="O2827" i="15"/>
  <c r="O2828" i="15"/>
  <c r="O2829" i="15"/>
  <c r="O2830" i="15"/>
  <c r="O2831" i="15"/>
  <c r="O2832" i="15"/>
  <c r="O2833" i="15"/>
  <c r="O2834" i="15"/>
  <c r="O2835" i="15"/>
  <c r="O2836" i="15"/>
  <c r="O2837" i="15"/>
  <c r="O2838" i="15"/>
  <c r="O2839" i="15"/>
  <c r="O2840" i="15"/>
  <c r="O2841" i="15"/>
  <c r="O2842" i="15"/>
  <c r="O2843" i="15"/>
  <c r="O2844" i="15"/>
  <c r="O2845" i="15"/>
  <c r="O2846" i="15"/>
  <c r="O2847" i="15"/>
  <c r="O2848" i="15"/>
  <c r="O2849" i="15"/>
  <c r="O2850" i="15"/>
  <c r="O2851" i="15"/>
  <c r="O2852" i="15"/>
  <c r="O2853" i="15"/>
  <c r="O2854" i="15"/>
  <c r="O2855" i="15"/>
  <c r="O2856" i="15"/>
  <c r="O2857" i="15"/>
  <c r="O2858" i="15"/>
  <c r="O2859" i="15"/>
  <c r="O2860" i="15"/>
  <c r="O2861" i="15"/>
  <c r="O2862" i="15"/>
  <c r="O2863" i="15"/>
  <c r="O2864" i="15"/>
  <c r="O2865" i="15"/>
  <c r="O2866" i="15"/>
  <c r="O2867" i="15"/>
  <c r="O2868" i="15"/>
  <c r="O2869" i="15"/>
  <c r="O2870" i="15"/>
  <c r="O2871" i="15"/>
  <c r="O2872" i="15"/>
  <c r="O2873" i="15"/>
  <c r="O2874" i="15"/>
  <c r="O2875" i="15"/>
  <c r="O2876" i="15"/>
  <c r="O2877" i="15"/>
  <c r="O2878" i="15"/>
  <c r="O2879" i="15"/>
  <c r="O2880" i="15"/>
  <c r="O2881" i="15"/>
  <c r="O2882" i="15"/>
  <c r="O2883" i="15"/>
  <c r="O2884" i="15"/>
  <c r="O2885" i="15"/>
  <c r="O2886" i="15"/>
  <c r="O2887" i="15"/>
  <c r="O2888" i="15"/>
  <c r="O2889" i="15"/>
  <c r="O2890" i="15"/>
  <c r="O2891" i="15"/>
  <c r="O2892" i="15"/>
  <c r="O2893" i="15"/>
  <c r="O2894" i="15"/>
  <c r="O2895" i="15"/>
  <c r="O2896" i="15"/>
  <c r="O2897" i="15"/>
  <c r="O2898" i="15"/>
  <c r="O2899" i="15"/>
  <c r="O2900" i="15"/>
  <c r="O2901" i="15"/>
  <c r="O2902" i="15"/>
  <c r="O2903" i="15"/>
  <c r="O2904" i="15"/>
  <c r="O2905" i="15"/>
  <c r="O2906" i="15"/>
  <c r="O2907" i="15"/>
  <c r="O2908" i="15"/>
  <c r="O2909" i="15"/>
  <c r="O2910" i="15"/>
  <c r="O2911" i="15"/>
  <c r="O2912" i="15"/>
  <c r="O2913" i="15"/>
  <c r="O2914" i="15"/>
  <c r="O2915" i="15"/>
  <c r="O2916" i="15"/>
  <c r="O2917" i="15"/>
  <c r="O2918" i="15"/>
  <c r="O2919" i="15"/>
  <c r="O2920" i="15"/>
  <c r="O2921" i="15"/>
  <c r="O2922" i="15"/>
  <c r="O2923" i="15"/>
  <c r="O2924" i="15"/>
  <c r="O2925" i="15"/>
  <c r="O2926" i="15"/>
  <c r="O2927" i="15"/>
  <c r="O2928" i="15"/>
  <c r="O2929" i="15"/>
  <c r="O2930" i="15"/>
  <c r="O2931" i="15"/>
  <c r="O2932" i="15"/>
  <c r="O2933" i="15"/>
  <c r="O2934" i="15"/>
  <c r="O2935" i="15"/>
  <c r="O2936" i="15"/>
  <c r="O2937" i="15"/>
  <c r="O2938" i="15"/>
  <c r="O2939" i="15"/>
  <c r="O2940" i="15"/>
  <c r="O2941" i="15"/>
  <c r="O2942" i="15"/>
  <c r="O2943" i="15"/>
  <c r="O2944" i="15"/>
  <c r="O2945" i="15"/>
  <c r="O2946" i="15"/>
  <c r="O2947" i="15"/>
  <c r="O2948" i="15"/>
  <c r="O2949" i="15"/>
  <c r="O2950" i="15"/>
  <c r="O2951" i="15"/>
  <c r="O2952" i="15"/>
  <c r="O2953" i="15"/>
  <c r="O2954" i="15"/>
  <c r="O2955" i="15"/>
  <c r="O2956" i="15"/>
  <c r="O2957" i="15"/>
  <c r="O2958" i="15"/>
  <c r="O2959" i="15"/>
  <c r="O2960" i="15"/>
  <c r="O2961" i="15"/>
  <c r="O2962" i="15"/>
  <c r="O2963" i="15"/>
  <c r="O2964" i="15"/>
  <c r="O2965" i="15"/>
  <c r="O2966" i="15"/>
  <c r="O2967" i="15"/>
  <c r="O2968" i="15"/>
  <c r="O2969" i="15"/>
  <c r="O2970" i="15"/>
  <c r="O2971" i="15"/>
  <c r="O2972" i="15"/>
  <c r="O2973" i="15"/>
  <c r="O2974" i="15"/>
  <c r="O2975" i="15"/>
  <c r="O2976" i="15"/>
  <c r="O2977" i="15"/>
  <c r="O2978" i="15"/>
  <c r="O2979" i="15"/>
  <c r="O2980" i="15"/>
  <c r="O2981" i="15"/>
  <c r="O2982" i="15"/>
  <c r="O2983" i="15"/>
  <c r="O2984" i="15"/>
  <c r="O2985" i="15"/>
  <c r="O2986" i="15"/>
  <c r="O2987" i="15"/>
  <c r="O2988" i="15"/>
  <c r="O2989" i="15"/>
  <c r="O2990" i="15"/>
  <c r="O2991" i="15"/>
  <c r="O2992" i="15"/>
  <c r="O2993" i="15"/>
  <c r="O2994" i="15"/>
  <c r="O2995" i="15"/>
  <c r="O2996" i="15"/>
  <c r="O2997" i="15"/>
  <c r="O2998" i="15"/>
  <c r="O2999" i="15"/>
  <c r="O3000" i="15"/>
  <c r="O3001" i="15"/>
  <c r="O3002" i="15"/>
  <c r="O3003" i="15"/>
  <c r="O3004" i="15"/>
  <c r="O3005" i="15"/>
  <c r="O3006" i="15"/>
  <c r="O3007" i="15"/>
  <c r="O3008" i="15"/>
  <c r="O3009" i="15"/>
  <c r="O3010" i="15"/>
  <c r="O3011" i="15"/>
  <c r="O3012" i="15"/>
  <c r="O3013" i="15"/>
  <c r="O3014" i="15"/>
  <c r="O3015" i="15"/>
  <c r="O3016" i="15"/>
  <c r="O3017" i="15"/>
  <c r="O3018" i="15"/>
  <c r="O3019" i="15"/>
  <c r="O3020" i="15"/>
  <c r="O3021" i="15"/>
  <c r="O3022" i="15"/>
  <c r="O3023" i="15"/>
  <c r="O3024" i="15"/>
  <c r="O3025" i="15"/>
  <c r="O3026" i="15"/>
  <c r="O3027" i="15"/>
  <c r="O3028" i="15"/>
  <c r="O3029" i="15"/>
  <c r="O3030" i="15"/>
  <c r="O3031" i="15"/>
  <c r="O3032" i="15"/>
  <c r="O3033" i="15"/>
  <c r="O3034" i="15"/>
  <c r="O3035" i="15"/>
  <c r="O3036" i="15"/>
  <c r="O3037" i="15"/>
  <c r="O3038" i="15"/>
  <c r="O3039" i="15"/>
  <c r="O3040" i="15"/>
  <c r="O3041" i="15"/>
  <c r="O3042" i="15"/>
  <c r="M5" i="15"/>
  <c r="M6" i="15"/>
  <c r="M7" i="15"/>
  <c r="M8" i="15"/>
  <c r="M9" i="15"/>
  <c r="M10" i="15"/>
  <c r="O5" i="15"/>
  <c r="O6" i="15"/>
  <c r="O4" i="15"/>
  <c r="AN42" i="21" l="1"/>
  <c r="AN41" i="21"/>
  <c r="AE33" i="21"/>
  <c r="AF33" i="21"/>
  <c r="AG33" i="21"/>
  <c r="AH33" i="21"/>
  <c r="AI33" i="21"/>
  <c r="AJ33" i="21"/>
  <c r="AN38" i="21"/>
  <c r="AN37" i="21"/>
  <c r="AN36" i="21"/>
  <c r="AN39" i="21"/>
  <c r="AN31" i="21"/>
  <c r="AN32" i="21"/>
  <c r="AK93" i="21"/>
  <c r="AO29" i="21"/>
  <c r="AN33" i="21"/>
  <c r="AN30" i="21"/>
  <c r="AH65" i="21"/>
  <c r="AI129" i="21"/>
  <c r="AF129" i="21"/>
  <c r="AE129" i="21"/>
  <c r="AE97" i="21"/>
  <c r="AE65" i="21"/>
  <c r="AF97" i="21"/>
  <c r="AG97" i="21"/>
  <c r="AG129" i="21"/>
  <c r="AF65" i="21"/>
  <c r="AG65" i="21"/>
  <c r="AH97" i="21"/>
  <c r="AH129" i="21"/>
  <c r="AI97" i="21"/>
  <c r="AJ61" i="21"/>
  <c r="AI65" i="21"/>
  <c r="AJ129" i="21"/>
  <c r="AK125" i="21"/>
  <c r="AJ97" i="21"/>
  <c r="AO42" i="21" l="1"/>
  <c r="AO41" i="21"/>
  <c r="AO37" i="21"/>
  <c r="AO36" i="21"/>
  <c r="AO39" i="21"/>
  <c r="AO38" i="21"/>
  <c r="AO32" i="21"/>
  <c r="AO31" i="21"/>
  <c r="AL93" i="21"/>
  <c r="AP29" i="21"/>
  <c r="AO33" i="21"/>
  <c r="AO30" i="21"/>
  <c r="AK35" i="21"/>
  <c r="AK34" i="21"/>
  <c r="AK44" i="21" s="1"/>
  <c r="AL125" i="21"/>
  <c r="AK129" i="21"/>
  <c r="AK61" i="21"/>
  <c r="AJ65" i="21"/>
  <c r="AK97" i="21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866" i="15"/>
  <c r="L867" i="15"/>
  <c r="L868" i="15"/>
  <c r="L869" i="15"/>
  <c r="L870" i="15"/>
  <c r="L871" i="15"/>
  <c r="L872" i="15"/>
  <c r="L873" i="15"/>
  <c r="L874" i="15"/>
  <c r="L875" i="15"/>
  <c r="L876" i="15"/>
  <c r="L877" i="15"/>
  <c r="L878" i="15"/>
  <c r="L879" i="15"/>
  <c r="L880" i="15"/>
  <c r="L881" i="15"/>
  <c r="L882" i="15"/>
  <c r="L883" i="15"/>
  <c r="L884" i="15"/>
  <c r="L885" i="15"/>
  <c r="L886" i="15"/>
  <c r="L887" i="15"/>
  <c r="L888" i="15"/>
  <c r="L889" i="15"/>
  <c r="L890" i="15"/>
  <c r="L891" i="15"/>
  <c r="L892" i="15"/>
  <c r="L893" i="15"/>
  <c r="L894" i="15"/>
  <c r="L895" i="15"/>
  <c r="L896" i="15"/>
  <c r="L897" i="15"/>
  <c r="L898" i="15"/>
  <c r="L899" i="15"/>
  <c r="L900" i="15"/>
  <c r="L901" i="15"/>
  <c r="L902" i="15"/>
  <c r="L903" i="15"/>
  <c r="L904" i="15"/>
  <c r="L905" i="15"/>
  <c r="L906" i="15"/>
  <c r="L907" i="15"/>
  <c r="L908" i="15"/>
  <c r="L909" i="15"/>
  <c r="L910" i="15"/>
  <c r="L911" i="15"/>
  <c r="L912" i="15"/>
  <c r="L913" i="15"/>
  <c r="L914" i="15"/>
  <c r="L915" i="15"/>
  <c r="L916" i="15"/>
  <c r="L917" i="15"/>
  <c r="L918" i="15"/>
  <c r="L919" i="15"/>
  <c r="L920" i="15"/>
  <c r="L921" i="15"/>
  <c r="L922" i="15"/>
  <c r="L923" i="15"/>
  <c r="L924" i="15"/>
  <c r="L925" i="15"/>
  <c r="L926" i="15"/>
  <c r="L927" i="15"/>
  <c r="L928" i="15"/>
  <c r="L929" i="15"/>
  <c r="L930" i="15"/>
  <c r="L931" i="15"/>
  <c r="L932" i="15"/>
  <c r="L933" i="15"/>
  <c r="L934" i="15"/>
  <c r="L935" i="15"/>
  <c r="L936" i="15"/>
  <c r="L937" i="15"/>
  <c r="L938" i="15"/>
  <c r="L939" i="15"/>
  <c r="L940" i="15"/>
  <c r="L941" i="15"/>
  <c r="L942" i="15"/>
  <c r="L943" i="15"/>
  <c r="L944" i="15"/>
  <c r="L945" i="15"/>
  <c r="L946" i="15"/>
  <c r="L947" i="15"/>
  <c r="L948" i="15"/>
  <c r="L949" i="15"/>
  <c r="L950" i="15"/>
  <c r="L951" i="15"/>
  <c r="L952" i="15"/>
  <c r="L953" i="15"/>
  <c r="L954" i="15"/>
  <c r="L955" i="15"/>
  <c r="L956" i="15"/>
  <c r="L957" i="15"/>
  <c r="L958" i="15"/>
  <c r="L959" i="15"/>
  <c r="L960" i="15"/>
  <c r="L961" i="15"/>
  <c r="L962" i="15"/>
  <c r="L963" i="15"/>
  <c r="L964" i="15"/>
  <c r="L965" i="15"/>
  <c r="L966" i="15"/>
  <c r="L967" i="15"/>
  <c r="L968" i="15"/>
  <c r="L969" i="15"/>
  <c r="L970" i="15"/>
  <c r="L971" i="15"/>
  <c r="L972" i="15"/>
  <c r="L973" i="15"/>
  <c r="L974" i="15"/>
  <c r="L975" i="15"/>
  <c r="L976" i="15"/>
  <c r="L977" i="15"/>
  <c r="L978" i="15"/>
  <c r="L979" i="15"/>
  <c r="L980" i="15"/>
  <c r="L981" i="15"/>
  <c r="L982" i="15"/>
  <c r="L983" i="15"/>
  <c r="L984" i="15"/>
  <c r="L985" i="15"/>
  <c r="L986" i="15"/>
  <c r="L987" i="15"/>
  <c r="L988" i="15"/>
  <c r="L989" i="15"/>
  <c r="L990" i="15"/>
  <c r="L991" i="15"/>
  <c r="L992" i="15"/>
  <c r="L993" i="15"/>
  <c r="L994" i="15"/>
  <c r="L995" i="15"/>
  <c r="L996" i="15"/>
  <c r="L997" i="15"/>
  <c r="L998" i="15"/>
  <c r="L999" i="15"/>
  <c r="L1000" i="15"/>
  <c r="L1001" i="15"/>
  <c r="L1002" i="15"/>
  <c r="L1003" i="15"/>
  <c r="L1004" i="15"/>
  <c r="L1005" i="15"/>
  <c r="L1006" i="15"/>
  <c r="L1007" i="15"/>
  <c r="L1008" i="15"/>
  <c r="L1009" i="15"/>
  <c r="L1010" i="15"/>
  <c r="L1011" i="15"/>
  <c r="L1012" i="15"/>
  <c r="L1013" i="15"/>
  <c r="L1014" i="15"/>
  <c r="L1015" i="15"/>
  <c r="L1016" i="15"/>
  <c r="L1017" i="15"/>
  <c r="L1018" i="15"/>
  <c r="L1019" i="15"/>
  <c r="L1020" i="15"/>
  <c r="L1021" i="15"/>
  <c r="L1022" i="15"/>
  <c r="L1023" i="15"/>
  <c r="L1024" i="15"/>
  <c r="L1025" i="15"/>
  <c r="L1026" i="15"/>
  <c r="L1027" i="15"/>
  <c r="L1028" i="15"/>
  <c r="L1029" i="15"/>
  <c r="L1030" i="15"/>
  <c r="L1031" i="15"/>
  <c r="L1032" i="15"/>
  <c r="L1033" i="15"/>
  <c r="L1034" i="15"/>
  <c r="L1035" i="15"/>
  <c r="L1036" i="15"/>
  <c r="L1037" i="15"/>
  <c r="L1038" i="15"/>
  <c r="L1039" i="15"/>
  <c r="L1040" i="15"/>
  <c r="L1041" i="15"/>
  <c r="L1042" i="15"/>
  <c r="L1043" i="15"/>
  <c r="L1044" i="15"/>
  <c r="L1045" i="15"/>
  <c r="L1046" i="15"/>
  <c r="L1047" i="15"/>
  <c r="L1048" i="15"/>
  <c r="L1049" i="15"/>
  <c r="L1050" i="15"/>
  <c r="L1051" i="15"/>
  <c r="L1052" i="15"/>
  <c r="L1053" i="15"/>
  <c r="L1054" i="15"/>
  <c r="L1055" i="15"/>
  <c r="L1056" i="15"/>
  <c r="L1057" i="15"/>
  <c r="L1058" i="15"/>
  <c r="L1059" i="15"/>
  <c r="L1060" i="15"/>
  <c r="L1061" i="15"/>
  <c r="L1062" i="15"/>
  <c r="L1063" i="15"/>
  <c r="L1064" i="15"/>
  <c r="L1065" i="15"/>
  <c r="L1066" i="15"/>
  <c r="L1067" i="15"/>
  <c r="L1068" i="15"/>
  <c r="L1069" i="15"/>
  <c r="L1070" i="15"/>
  <c r="L1071" i="15"/>
  <c r="L1072" i="15"/>
  <c r="L1073" i="15"/>
  <c r="L1074" i="15"/>
  <c r="L1075" i="15"/>
  <c r="L1076" i="15"/>
  <c r="L1077" i="15"/>
  <c r="L1078" i="15"/>
  <c r="L1079" i="15"/>
  <c r="L1080" i="15"/>
  <c r="L1081" i="15"/>
  <c r="L1082" i="15"/>
  <c r="L1083" i="15"/>
  <c r="L1084" i="15"/>
  <c r="L1085" i="15"/>
  <c r="L1086" i="15"/>
  <c r="L1087" i="15"/>
  <c r="L1088" i="15"/>
  <c r="L1089" i="15"/>
  <c r="L1090" i="15"/>
  <c r="L1091" i="15"/>
  <c r="L1092" i="15"/>
  <c r="L1093" i="15"/>
  <c r="L1094" i="15"/>
  <c r="L1095" i="15"/>
  <c r="L1096" i="15"/>
  <c r="L1097" i="15"/>
  <c r="L1098" i="15"/>
  <c r="L1099" i="15"/>
  <c r="L1100" i="15"/>
  <c r="L1101" i="15"/>
  <c r="L1102" i="15"/>
  <c r="L1103" i="15"/>
  <c r="L1104" i="15"/>
  <c r="L1105" i="15"/>
  <c r="L1106" i="15"/>
  <c r="L1107" i="15"/>
  <c r="L1108" i="15"/>
  <c r="L1109" i="15"/>
  <c r="L1110" i="15"/>
  <c r="L1111" i="15"/>
  <c r="L1112" i="15"/>
  <c r="L1113" i="15"/>
  <c r="L1114" i="15"/>
  <c r="L1115" i="15"/>
  <c r="L1116" i="15"/>
  <c r="L1117" i="15"/>
  <c r="L1118" i="15"/>
  <c r="L1119" i="15"/>
  <c r="L1120" i="15"/>
  <c r="L1121" i="15"/>
  <c r="L1122" i="15"/>
  <c r="L1123" i="15"/>
  <c r="L1124" i="15"/>
  <c r="L1125" i="15"/>
  <c r="L1126" i="15"/>
  <c r="L1127" i="15"/>
  <c r="L1128" i="15"/>
  <c r="L1129" i="15"/>
  <c r="L1130" i="15"/>
  <c r="L1131" i="15"/>
  <c r="L1132" i="15"/>
  <c r="L1133" i="15"/>
  <c r="L1134" i="15"/>
  <c r="L1135" i="15"/>
  <c r="L1136" i="15"/>
  <c r="L1137" i="15"/>
  <c r="L1138" i="15"/>
  <c r="L1139" i="15"/>
  <c r="L1140" i="15"/>
  <c r="L1141" i="15"/>
  <c r="L1142" i="15"/>
  <c r="L1143" i="15"/>
  <c r="L1144" i="15"/>
  <c r="L1145" i="15"/>
  <c r="L1146" i="15"/>
  <c r="L1147" i="15"/>
  <c r="L1148" i="15"/>
  <c r="L1149" i="15"/>
  <c r="L1150" i="15"/>
  <c r="L1151" i="15"/>
  <c r="L1152" i="15"/>
  <c r="L1153" i="15"/>
  <c r="L1154" i="15"/>
  <c r="L1155" i="15"/>
  <c r="L1156" i="15"/>
  <c r="L1157" i="15"/>
  <c r="L1158" i="15"/>
  <c r="L1159" i="15"/>
  <c r="L1160" i="15"/>
  <c r="L1161" i="15"/>
  <c r="L1162" i="15"/>
  <c r="L1163" i="15"/>
  <c r="L1164" i="15"/>
  <c r="L1165" i="15"/>
  <c r="L1166" i="15"/>
  <c r="L1167" i="15"/>
  <c r="L1168" i="15"/>
  <c r="L1169" i="15"/>
  <c r="L1170" i="15"/>
  <c r="L1171" i="15"/>
  <c r="L1172" i="15"/>
  <c r="L1173" i="15"/>
  <c r="L1174" i="15"/>
  <c r="L1175" i="15"/>
  <c r="L1176" i="15"/>
  <c r="L1177" i="15"/>
  <c r="L1178" i="15"/>
  <c r="L1179" i="15"/>
  <c r="L1180" i="15"/>
  <c r="L1181" i="15"/>
  <c r="L1182" i="15"/>
  <c r="L1183" i="15"/>
  <c r="L1184" i="15"/>
  <c r="L1185" i="15"/>
  <c r="L1186" i="15"/>
  <c r="L1187" i="15"/>
  <c r="L1188" i="15"/>
  <c r="L1189" i="15"/>
  <c r="L1190" i="15"/>
  <c r="L1191" i="15"/>
  <c r="L1192" i="15"/>
  <c r="L1193" i="15"/>
  <c r="L1194" i="15"/>
  <c r="L1195" i="15"/>
  <c r="L1196" i="15"/>
  <c r="L1197" i="15"/>
  <c r="L1198" i="15"/>
  <c r="L1199" i="15"/>
  <c r="L1200" i="15"/>
  <c r="L1201" i="15"/>
  <c r="L1202" i="15"/>
  <c r="L1203" i="15"/>
  <c r="L1204" i="15"/>
  <c r="L1205" i="15"/>
  <c r="L1206" i="15"/>
  <c r="L1207" i="15"/>
  <c r="L1208" i="15"/>
  <c r="L1209" i="15"/>
  <c r="L1210" i="15"/>
  <c r="L1211" i="15"/>
  <c r="L1212" i="15"/>
  <c r="L1213" i="15"/>
  <c r="L1214" i="15"/>
  <c r="L1215" i="15"/>
  <c r="L1216" i="15"/>
  <c r="L1217" i="15"/>
  <c r="L1218" i="15"/>
  <c r="L1219" i="15"/>
  <c r="L1220" i="15"/>
  <c r="L1221" i="15"/>
  <c r="L1222" i="15"/>
  <c r="L1223" i="15"/>
  <c r="L1224" i="15"/>
  <c r="L1225" i="15"/>
  <c r="L1226" i="15"/>
  <c r="L1227" i="15"/>
  <c r="L1228" i="15"/>
  <c r="L1229" i="15"/>
  <c r="L1230" i="15"/>
  <c r="L1231" i="15"/>
  <c r="L1232" i="15"/>
  <c r="L1233" i="15"/>
  <c r="L1234" i="15"/>
  <c r="L1235" i="15"/>
  <c r="L1236" i="15"/>
  <c r="L1237" i="15"/>
  <c r="L1238" i="15"/>
  <c r="L1239" i="15"/>
  <c r="L1240" i="15"/>
  <c r="L1241" i="15"/>
  <c r="L1242" i="15"/>
  <c r="L1243" i="15"/>
  <c r="L1244" i="15"/>
  <c r="L1245" i="15"/>
  <c r="L1246" i="15"/>
  <c r="L1247" i="15"/>
  <c r="L1248" i="15"/>
  <c r="L1249" i="15"/>
  <c r="L1250" i="15"/>
  <c r="L1251" i="15"/>
  <c r="L1252" i="15"/>
  <c r="L1253" i="15"/>
  <c r="L1254" i="15"/>
  <c r="L1255" i="15"/>
  <c r="L1256" i="15"/>
  <c r="L1257" i="15"/>
  <c r="L1258" i="15"/>
  <c r="L1259" i="15"/>
  <c r="L1260" i="15"/>
  <c r="L1261" i="15"/>
  <c r="L1262" i="15"/>
  <c r="L1263" i="15"/>
  <c r="L1264" i="15"/>
  <c r="L1265" i="15"/>
  <c r="L1266" i="15"/>
  <c r="L1267" i="15"/>
  <c r="L1268" i="15"/>
  <c r="L1269" i="15"/>
  <c r="L1270" i="15"/>
  <c r="L1271" i="15"/>
  <c r="L1272" i="15"/>
  <c r="L1273" i="15"/>
  <c r="L1274" i="15"/>
  <c r="L1275" i="15"/>
  <c r="L1276" i="15"/>
  <c r="L1277" i="15"/>
  <c r="L1278" i="15"/>
  <c r="L1279" i="15"/>
  <c r="L1280" i="15"/>
  <c r="L1281" i="15"/>
  <c r="L1282" i="15"/>
  <c r="L1283" i="15"/>
  <c r="L1284" i="15"/>
  <c r="L1285" i="15"/>
  <c r="L1286" i="15"/>
  <c r="L1287" i="15"/>
  <c r="L1288" i="15"/>
  <c r="L1289" i="15"/>
  <c r="L1290" i="15"/>
  <c r="L1291" i="15"/>
  <c r="L1292" i="15"/>
  <c r="L1293" i="15"/>
  <c r="L1294" i="15"/>
  <c r="L1295" i="15"/>
  <c r="L1296" i="15"/>
  <c r="L1297" i="15"/>
  <c r="L1298" i="15"/>
  <c r="L1299" i="15"/>
  <c r="L1300" i="15"/>
  <c r="L1301" i="15"/>
  <c r="L1302" i="15"/>
  <c r="L1303" i="15"/>
  <c r="L1304" i="15"/>
  <c r="L1305" i="15"/>
  <c r="L1306" i="15"/>
  <c r="L1307" i="15"/>
  <c r="L1308" i="15"/>
  <c r="L1309" i="15"/>
  <c r="L1310" i="15"/>
  <c r="L1311" i="15"/>
  <c r="L1312" i="15"/>
  <c r="L1313" i="15"/>
  <c r="L1314" i="15"/>
  <c r="L1315" i="15"/>
  <c r="L1316" i="15"/>
  <c r="L1317" i="15"/>
  <c r="L1318" i="15"/>
  <c r="L1319" i="15"/>
  <c r="L1320" i="15"/>
  <c r="L1321" i="15"/>
  <c r="L1322" i="15"/>
  <c r="L1323" i="15"/>
  <c r="L1324" i="15"/>
  <c r="L1325" i="15"/>
  <c r="L1326" i="15"/>
  <c r="L1327" i="15"/>
  <c r="L1328" i="15"/>
  <c r="L1329" i="15"/>
  <c r="L1330" i="15"/>
  <c r="L1331" i="15"/>
  <c r="L1332" i="15"/>
  <c r="L1333" i="15"/>
  <c r="L1334" i="15"/>
  <c r="L1335" i="15"/>
  <c r="L1336" i="15"/>
  <c r="L1337" i="15"/>
  <c r="L1338" i="15"/>
  <c r="L1339" i="15"/>
  <c r="L1340" i="15"/>
  <c r="L1341" i="15"/>
  <c r="L1342" i="15"/>
  <c r="L1343" i="15"/>
  <c r="L1344" i="15"/>
  <c r="L1345" i="15"/>
  <c r="L1346" i="15"/>
  <c r="L1347" i="15"/>
  <c r="L1348" i="15"/>
  <c r="L1349" i="15"/>
  <c r="L1350" i="15"/>
  <c r="L1351" i="15"/>
  <c r="L1352" i="15"/>
  <c r="L1353" i="15"/>
  <c r="L1354" i="15"/>
  <c r="L1355" i="15"/>
  <c r="L1356" i="15"/>
  <c r="L1357" i="15"/>
  <c r="L1358" i="15"/>
  <c r="L1359" i="15"/>
  <c r="L1360" i="15"/>
  <c r="L1361" i="15"/>
  <c r="L1362" i="15"/>
  <c r="L1363" i="15"/>
  <c r="L1364" i="15"/>
  <c r="L1365" i="15"/>
  <c r="L1366" i="15"/>
  <c r="L1367" i="15"/>
  <c r="L1368" i="15"/>
  <c r="L1369" i="15"/>
  <c r="L1370" i="15"/>
  <c r="L1371" i="15"/>
  <c r="L1372" i="15"/>
  <c r="L1373" i="15"/>
  <c r="L1374" i="15"/>
  <c r="L1375" i="15"/>
  <c r="L1376" i="15"/>
  <c r="L1377" i="15"/>
  <c r="L1378" i="15"/>
  <c r="L1379" i="15"/>
  <c r="L1380" i="15"/>
  <c r="L1381" i="15"/>
  <c r="L1382" i="15"/>
  <c r="L1383" i="15"/>
  <c r="L1384" i="15"/>
  <c r="L1385" i="15"/>
  <c r="L1386" i="15"/>
  <c r="L1387" i="15"/>
  <c r="L1388" i="15"/>
  <c r="L1389" i="15"/>
  <c r="L1390" i="15"/>
  <c r="L1391" i="15"/>
  <c r="L1392" i="15"/>
  <c r="L1393" i="15"/>
  <c r="L1394" i="15"/>
  <c r="L1395" i="15"/>
  <c r="L1396" i="15"/>
  <c r="L1397" i="15"/>
  <c r="L1398" i="15"/>
  <c r="L1399" i="15"/>
  <c r="L1400" i="15"/>
  <c r="L1401" i="15"/>
  <c r="L1402" i="15"/>
  <c r="L1403" i="15"/>
  <c r="L1404" i="15"/>
  <c r="L1405" i="15"/>
  <c r="L1406" i="15"/>
  <c r="L1407" i="15"/>
  <c r="L1408" i="15"/>
  <c r="L1409" i="15"/>
  <c r="L1410" i="15"/>
  <c r="L1411" i="15"/>
  <c r="L1412" i="15"/>
  <c r="L1413" i="15"/>
  <c r="L1414" i="15"/>
  <c r="L1415" i="15"/>
  <c r="L1416" i="15"/>
  <c r="L1417" i="15"/>
  <c r="L1418" i="15"/>
  <c r="L1419" i="15"/>
  <c r="L1420" i="15"/>
  <c r="L1421" i="15"/>
  <c r="L1422" i="15"/>
  <c r="L1423" i="15"/>
  <c r="L1424" i="15"/>
  <c r="L1425" i="15"/>
  <c r="L1426" i="15"/>
  <c r="L1427" i="15"/>
  <c r="L1428" i="15"/>
  <c r="L1429" i="15"/>
  <c r="L1430" i="15"/>
  <c r="L1431" i="15"/>
  <c r="L1432" i="15"/>
  <c r="L1433" i="15"/>
  <c r="L1434" i="15"/>
  <c r="L1435" i="15"/>
  <c r="L1436" i="15"/>
  <c r="L1437" i="15"/>
  <c r="L1438" i="15"/>
  <c r="L1439" i="15"/>
  <c r="L1440" i="15"/>
  <c r="L1441" i="15"/>
  <c r="L1442" i="15"/>
  <c r="L1443" i="15"/>
  <c r="L1444" i="15"/>
  <c r="L1445" i="15"/>
  <c r="L1446" i="15"/>
  <c r="L1447" i="15"/>
  <c r="L1448" i="15"/>
  <c r="L1449" i="15"/>
  <c r="L1450" i="15"/>
  <c r="L1451" i="15"/>
  <c r="L1452" i="15"/>
  <c r="L1453" i="15"/>
  <c r="L1454" i="15"/>
  <c r="L1455" i="15"/>
  <c r="L1456" i="15"/>
  <c r="L1457" i="15"/>
  <c r="L1458" i="15"/>
  <c r="L1459" i="15"/>
  <c r="L1460" i="15"/>
  <c r="L1461" i="15"/>
  <c r="L1462" i="15"/>
  <c r="L1463" i="15"/>
  <c r="L1464" i="15"/>
  <c r="L1465" i="15"/>
  <c r="L1466" i="15"/>
  <c r="L1467" i="15"/>
  <c r="L1468" i="15"/>
  <c r="L1469" i="15"/>
  <c r="L1470" i="15"/>
  <c r="L1471" i="15"/>
  <c r="L1472" i="15"/>
  <c r="L1473" i="15"/>
  <c r="L1474" i="15"/>
  <c r="L1475" i="15"/>
  <c r="L1476" i="15"/>
  <c r="L1477" i="15"/>
  <c r="L1478" i="15"/>
  <c r="L1479" i="15"/>
  <c r="L1480" i="15"/>
  <c r="L1481" i="15"/>
  <c r="L1482" i="15"/>
  <c r="L1483" i="15"/>
  <c r="L1484" i="15"/>
  <c r="L1485" i="15"/>
  <c r="L1486" i="15"/>
  <c r="L1487" i="15"/>
  <c r="L1488" i="15"/>
  <c r="L1489" i="15"/>
  <c r="L1490" i="15"/>
  <c r="L1491" i="15"/>
  <c r="L1492" i="15"/>
  <c r="L1493" i="15"/>
  <c r="L1494" i="15"/>
  <c r="L1495" i="15"/>
  <c r="L1496" i="15"/>
  <c r="L1497" i="15"/>
  <c r="L1498" i="15"/>
  <c r="L1499" i="15"/>
  <c r="L1500" i="15"/>
  <c r="L1501" i="15"/>
  <c r="L1502" i="15"/>
  <c r="L1503" i="15"/>
  <c r="L1504" i="15"/>
  <c r="L1505" i="15"/>
  <c r="L1506" i="15"/>
  <c r="L1507" i="15"/>
  <c r="L1508" i="15"/>
  <c r="L1509" i="15"/>
  <c r="L1510" i="15"/>
  <c r="L1511" i="15"/>
  <c r="L1512" i="15"/>
  <c r="L1513" i="15"/>
  <c r="L1514" i="15"/>
  <c r="L1515" i="15"/>
  <c r="L1516" i="15"/>
  <c r="L1517" i="15"/>
  <c r="L1518" i="15"/>
  <c r="L1519" i="15"/>
  <c r="L1520" i="15"/>
  <c r="L1521" i="15"/>
  <c r="L1522" i="15"/>
  <c r="L1523" i="15"/>
  <c r="L1524" i="15"/>
  <c r="L1525" i="15"/>
  <c r="L1526" i="15"/>
  <c r="L1527" i="15"/>
  <c r="L1528" i="15"/>
  <c r="L1529" i="15"/>
  <c r="L1530" i="15"/>
  <c r="L1531" i="15"/>
  <c r="L1532" i="15"/>
  <c r="L1533" i="15"/>
  <c r="L1534" i="15"/>
  <c r="L1535" i="15"/>
  <c r="L1536" i="15"/>
  <c r="L1537" i="15"/>
  <c r="L1538" i="15"/>
  <c r="L1539" i="15"/>
  <c r="L1540" i="15"/>
  <c r="L1541" i="15"/>
  <c r="L1542" i="15"/>
  <c r="L1543" i="15"/>
  <c r="L1544" i="15"/>
  <c r="L1545" i="15"/>
  <c r="L1546" i="15"/>
  <c r="L1547" i="15"/>
  <c r="L1548" i="15"/>
  <c r="L1549" i="15"/>
  <c r="L1550" i="15"/>
  <c r="L1551" i="15"/>
  <c r="L1552" i="15"/>
  <c r="L1553" i="15"/>
  <c r="L1554" i="15"/>
  <c r="L1555" i="15"/>
  <c r="L1556" i="15"/>
  <c r="L1557" i="15"/>
  <c r="L1558" i="15"/>
  <c r="L1559" i="15"/>
  <c r="L1560" i="15"/>
  <c r="L1561" i="15"/>
  <c r="L1562" i="15"/>
  <c r="L1563" i="15"/>
  <c r="L1564" i="15"/>
  <c r="L1565" i="15"/>
  <c r="L1566" i="15"/>
  <c r="L1567" i="15"/>
  <c r="L1568" i="15"/>
  <c r="L1569" i="15"/>
  <c r="L1570" i="15"/>
  <c r="L1571" i="15"/>
  <c r="L1572" i="15"/>
  <c r="L1573" i="15"/>
  <c r="L1574" i="15"/>
  <c r="L1575" i="15"/>
  <c r="L1576" i="15"/>
  <c r="L1577" i="15"/>
  <c r="L1578" i="15"/>
  <c r="L1579" i="15"/>
  <c r="L1580" i="15"/>
  <c r="L1581" i="15"/>
  <c r="L1582" i="15"/>
  <c r="L1583" i="15"/>
  <c r="L1584" i="15"/>
  <c r="L1585" i="15"/>
  <c r="L1586" i="15"/>
  <c r="L1587" i="15"/>
  <c r="L1588" i="15"/>
  <c r="L1589" i="15"/>
  <c r="L1590" i="15"/>
  <c r="L1591" i="15"/>
  <c r="L1592" i="15"/>
  <c r="L1593" i="15"/>
  <c r="L1594" i="15"/>
  <c r="L1595" i="15"/>
  <c r="L1596" i="15"/>
  <c r="L1597" i="15"/>
  <c r="L1598" i="15"/>
  <c r="L1599" i="15"/>
  <c r="L1600" i="15"/>
  <c r="L1601" i="15"/>
  <c r="L1602" i="15"/>
  <c r="L1603" i="15"/>
  <c r="L1604" i="15"/>
  <c r="L1605" i="15"/>
  <c r="L1606" i="15"/>
  <c r="L1607" i="15"/>
  <c r="L1608" i="15"/>
  <c r="L1609" i="15"/>
  <c r="L1610" i="15"/>
  <c r="L1611" i="15"/>
  <c r="L1612" i="15"/>
  <c r="L1613" i="15"/>
  <c r="L1614" i="15"/>
  <c r="L1615" i="15"/>
  <c r="L1616" i="15"/>
  <c r="L1617" i="15"/>
  <c r="L1618" i="15"/>
  <c r="L1619" i="15"/>
  <c r="L1620" i="15"/>
  <c r="L1621" i="15"/>
  <c r="L1622" i="15"/>
  <c r="L1623" i="15"/>
  <c r="L1624" i="15"/>
  <c r="L1625" i="15"/>
  <c r="L1626" i="15"/>
  <c r="L1627" i="15"/>
  <c r="L1628" i="15"/>
  <c r="L1629" i="15"/>
  <c r="L1630" i="15"/>
  <c r="L1631" i="15"/>
  <c r="L1632" i="15"/>
  <c r="L1633" i="15"/>
  <c r="L1634" i="15"/>
  <c r="L1635" i="15"/>
  <c r="L1636" i="15"/>
  <c r="L1637" i="15"/>
  <c r="L1638" i="15"/>
  <c r="L1639" i="15"/>
  <c r="L1640" i="15"/>
  <c r="L1641" i="15"/>
  <c r="L1642" i="15"/>
  <c r="L1643" i="15"/>
  <c r="L1644" i="15"/>
  <c r="L1645" i="15"/>
  <c r="L1646" i="15"/>
  <c r="L1647" i="15"/>
  <c r="L1648" i="15"/>
  <c r="L1649" i="15"/>
  <c r="L1650" i="15"/>
  <c r="L1651" i="15"/>
  <c r="L1652" i="15"/>
  <c r="L1653" i="15"/>
  <c r="L1654" i="15"/>
  <c r="L1655" i="15"/>
  <c r="L1656" i="15"/>
  <c r="L1657" i="15"/>
  <c r="L1658" i="15"/>
  <c r="L1659" i="15"/>
  <c r="L1660" i="15"/>
  <c r="L1661" i="15"/>
  <c r="L1662" i="15"/>
  <c r="L1663" i="15"/>
  <c r="L1664" i="15"/>
  <c r="L1665" i="15"/>
  <c r="L1666" i="15"/>
  <c r="L1667" i="15"/>
  <c r="L1668" i="15"/>
  <c r="L1669" i="15"/>
  <c r="L1670" i="15"/>
  <c r="L1671" i="15"/>
  <c r="L1672" i="15"/>
  <c r="L1673" i="15"/>
  <c r="L1674" i="15"/>
  <c r="L1675" i="15"/>
  <c r="L1676" i="15"/>
  <c r="L1677" i="15"/>
  <c r="L1678" i="15"/>
  <c r="L1679" i="15"/>
  <c r="L1680" i="15"/>
  <c r="L1681" i="15"/>
  <c r="L1682" i="15"/>
  <c r="L1683" i="15"/>
  <c r="L1684" i="15"/>
  <c r="L1685" i="15"/>
  <c r="L1686" i="15"/>
  <c r="L1687" i="15"/>
  <c r="L1688" i="15"/>
  <c r="L1689" i="15"/>
  <c r="L1690" i="15"/>
  <c r="L1691" i="15"/>
  <c r="L1692" i="15"/>
  <c r="L1693" i="15"/>
  <c r="L1694" i="15"/>
  <c r="L1695" i="15"/>
  <c r="L1696" i="15"/>
  <c r="L1697" i="15"/>
  <c r="L1698" i="15"/>
  <c r="L1699" i="15"/>
  <c r="L1700" i="15"/>
  <c r="L1701" i="15"/>
  <c r="L1702" i="15"/>
  <c r="L1703" i="15"/>
  <c r="L1704" i="15"/>
  <c r="L1705" i="15"/>
  <c r="L1706" i="15"/>
  <c r="L1707" i="15"/>
  <c r="L1708" i="15"/>
  <c r="L1709" i="15"/>
  <c r="L1710" i="15"/>
  <c r="L1711" i="15"/>
  <c r="L1712" i="15"/>
  <c r="L1713" i="15"/>
  <c r="L1714" i="15"/>
  <c r="L1715" i="15"/>
  <c r="L1716" i="15"/>
  <c r="L1717" i="15"/>
  <c r="L1718" i="15"/>
  <c r="L1719" i="15"/>
  <c r="L1720" i="15"/>
  <c r="L1721" i="15"/>
  <c r="L1722" i="15"/>
  <c r="L1723" i="15"/>
  <c r="L1724" i="15"/>
  <c r="L1725" i="15"/>
  <c r="L1726" i="15"/>
  <c r="L1727" i="15"/>
  <c r="L1728" i="15"/>
  <c r="L1729" i="15"/>
  <c r="L1730" i="15"/>
  <c r="L1731" i="15"/>
  <c r="L1732" i="15"/>
  <c r="L1733" i="15"/>
  <c r="L1734" i="15"/>
  <c r="L1735" i="15"/>
  <c r="L1736" i="15"/>
  <c r="L1737" i="15"/>
  <c r="L1738" i="15"/>
  <c r="L1739" i="15"/>
  <c r="L1740" i="15"/>
  <c r="L1741" i="15"/>
  <c r="L1742" i="15"/>
  <c r="L1743" i="15"/>
  <c r="L1744" i="15"/>
  <c r="L1745" i="15"/>
  <c r="L1746" i="15"/>
  <c r="L1747" i="15"/>
  <c r="L1748" i="15"/>
  <c r="L1749" i="15"/>
  <c r="L1750" i="15"/>
  <c r="L1751" i="15"/>
  <c r="L1752" i="15"/>
  <c r="L1753" i="15"/>
  <c r="L1754" i="15"/>
  <c r="L1755" i="15"/>
  <c r="L1756" i="15"/>
  <c r="L1757" i="15"/>
  <c r="L1758" i="15"/>
  <c r="L1759" i="15"/>
  <c r="L1760" i="15"/>
  <c r="L1761" i="15"/>
  <c r="L1762" i="15"/>
  <c r="L1763" i="15"/>
  <c r="L1764" i="15"/>
  <c r="L1765" i="15"/>
  <c r="L1766" i="15"/>
  <c r="L1767" i="15"/>
  <c r="L1768" i="15"/>
  <c r="L1769" i="15"/>
  <c r="L1770" i="15"/>
  <c r="L1771" i="15"/>
  <c r="L1772" i="15"/>
  <c r="L1773" i="15"/>
  <c r="L1774" i="15"/>
  <c r="L1775" i="15"/>
  <c r="L1776" i="15"/>
  <c r="L1777" i="15"/>
  <c r="L1778" i="15"/>
  <c r="L1779" i="15"/>
  <c r="L1780" i="15"/>
  <c r="L1781" i="15"/>
  <c r="L1782" i="15"/>
  <c r="L1783" i="15"/>
  <c r="L1784" i="15"/>
  <c r="L1785" i="15"/>
  <c r="L1786" i="15"/>
  <c r="L1787" i="15"/>
  <c r="L1788" i="15"/>
  <c r="L1789" i="15"/>
  <c r="L1790" i="15"/>
  <c r="L1791" i="15"/>
  <c r="L1792" i="15"/>
  <c r="L1793" i="15"/>
  <c r="L1794" i="15"/>
  <c r="L1795" i="15"/>
  <c r="L1796" i="15"/>
  <c r="L1797" i="15"/>
  <c r="L1798" i="15"/>
  <c r="L1799" i="15"/>
  <c r="L1800" i="15"/>
  <c r="L1801" i="15"/>
  <c r="L1802" i="15"/>
  <c r="L1803" i="15"/>
  <c r="L1804" i="15"/>
  <c r="L1805" i="15"/>
  <c r="L1806" i="15"/>
  <c r="L1807" i="15"/>
  <c r="L1808" i="15"/>
  <c r="L1809" i="15"/>
  <c r="L1810" i="15"/>
  <c r="L1811" i="15"/>
  <c r="L1812" i="15"/>
  <c r="L1813" i="15"/>
  <c r="L1814" i="15"/>
  <c r="L1815" i="15"/>
  <c r="L1816" i="15"/>
  <c r="L1817" i="15"/>
  <c r="L1818" i="15"/>
  <c r="L1819" i="15"/>
  <c r="L1820" i="15"/>
  <c r="L1821" i="15"/>
  <c r="L1822" i="15"/>
  <c r="L1823" i="15"/>
  <c r="L1824" i="15"/>
  <c r="L1825" i="15"/>
  <c r="L1826" i="15"/>
  <c r="L1827" i="15"/>
  <c r="L1828" i="15"/>
  <c r="L1829" i="15"/>
  <c r="L1830" i="15"/>
  <c r="L1831" i="15"/>
  <c r="L1832" i="15"/>
  <c r="L1833" i="15"/>
  <c r="L1834" i="15"/>
  <c r="L1835" i="15"/>
  <c r="L1836" i="15"/>
  <c r="L1837" i="15"/>
  <c r="L1838" i="15"/>
  <c r="L1839" i="15"/>
  <c r="L1840" i="15"/>
  <c r="L1841" i="15"/>
  <c r="L1842" i="15"/>
  <c r="L1843" i="15"/>
  <c r="L1844" i="15"/>
  <c r="L1845" i="15"/>
  <c r="L1846" i="15"/>
  <c r="L1847" i="15"/>
  <c r="L1848" i="15"/>
  <c r="L1849" i="15"/>
  <c r="L1850" i="15"/>
  <c r="L1851" i="15"/>
  <c r="L1852" i="15"/>
  <c r="L1853" i="15"/>
  <c r="L1854" i="15"/>
  <c r="L1855" i="15"/>
  <c r="L1856" i="15"/>
  <c r="L1857" i="15"/>
  <c r="L1858" i="15"/>
  <c r="L1859" i="15"/>
  <c r="L1860" i="15"/>
  <c r="L1861" i="15"/>
  <c r="L1862" i="15"/>
  <c r="L1863" i="15"/>
  <c r="L1864" i="15"/>
  <c r="L1865" i="15"/>
  <c r="L1866" i="15"/>
  <c r="L1867" i="15"/>
  <c r="L1868" i="15"/>
  <c r="L1869" i="15"/>
  <c r="L1870" i="15"/>
  <c r="L1871" i="15"/>
  <c r="L1872" i="15"/>
  <c r="L1873" i="15"/>
  <c r="L1874" i="15"/>
  <c r="L1875" i="15"/>
  <c r="L1876" i="15"/>
  <c r="L1877" i="15"/>
  <c r="L1878" i="15"/>
  <c r="L1879" i="15"/>
  <c r="L1880" i="15"/>
  <c r="L1881" i="15"/>
  <c r="L1882" i="15"/>
  <c r="L1883" i="15"/>
  <c r="L1884" i="15"/>
  <c r="L1885" i="15"/>
  <c r="L1886" i="15"/>
  <c r="L1887" i="15"/>
  <c r="L1888" i="15"/>
  <c r="L1889" i="15"/>
  <c r="L1890" i="15"/>
  <c r="L1891" i="15"/>
  <c r="L1892" i="15"/>
  <c r="L1893" i="15"/>
  <c r="L1894" i="15"/>
  <c r="L1895" i="15"/>
  <c r="L1896" i="15"/>
  <c r="L1897" i="15"/>
  <c r="L1898" i="15"/>
  <c r="L1899" i="15"/>
  <c r="L1900" i="15"/>
  <c r="L1901" i="15"/>
  <c r="L1902" i="15"/>
  <c r="L1903" i="15"/>
  <c r="L1904" i="15"/>
  <c r="L1905" i="15"/>
  <c r="L1906" i="15"/>
  <c r="L1907" i="15"/>
  <c r="L1908" i="15"/>
  <c r="L1909" i="15"/>
  <c r="L1910" i="15"/>
  <c r="L1911" i="15"/>
  <c r="L1912" i="15"/>
  <c r="L1913" i="15"/>
  <c r="L1914" i="15"/>
  <c r="L1915" i="15"/>
  <c r="L1916" i="15"/>
  <c r="L1917" i="15"/>
  <c r="L1918" i="15"/>
  <c r="L1919" i="15"/>
  <c r="L1920" i="15"/>
  <c r="L1921" i="15"/>
  <c r="L1922" i="15"/>
  <c r="L1923" i="15"/>
  <c r="L1924" i="15"/>
  <c r="L1925" i="15"/>
  <c r="L1926" i="15"/>
  <c r="L1927" i="15"/>
  <c r="L1928" i="15"/>
  <c r="L1929" i="15"/>
  <c r="L1930" i="15"/>
  <c r="L1931" i="15"/>
  <c r="L1932" i="15"/>
  <c r="L1933" i="15"/>
  <c r="L1934" i="15"/>
  <c r="L1935" i="15"/>
  <c r="L1936" i="15"/>
  <c r="L1937" i="15"/>
  <c r="L1938" i="15"/>
  <c r="L1939" i="15"/>
  <c r="L1940" i="15"/>
  <c r="L1941" i="15"/>
  <c r="L1942" i="15"/>
  <c r="L1943" i="15"/>
  <c r="L1944" i="15"/>
  <c r="L1945" i="15"/>
  <c r="L1946" i="15"/>
  <c r="L1947" i="15"/>
  <c r="L1948" i="15"/>
  <c r="L1949" i="15"/>
  <c r="L1950" i="15"/>
  <c r="L1951" i="15"/>
  <c r="L1952" i="15"/>
  <c r="L1953" i="15"/>
  <c r="L1954" i="15"/>
  <c r="L1955" i="15"/>
  <c r="L1956" i="15"/>
  <c r="L1957" i="15"/>
  <c r="L1958" i="15"/>
  <c r="L1959" i="15"/>
  <c r="L1960" i="15"/>
  <c r="L1961" i="15"/>
  <c r="L1962" i="15"/>
  <c r="L1963" i="15"/>
  <c r="L1964" i="15"/>
  <c r="L1965" i="15"/>
  <c r="L1966" i="15"/>
  <c r="L1967" i="15"/>
  <c r="L1968" i="15"/>
  <c r="L1969" i="15"/>
  <c r="L1970" i="15"/>
  <c r="L1971" i="15"/>
  <c r="L1972" i="15"/>
  <c r="L1973" i="15"/>
  <c r="L1974" i="15"/>
  <c r="L1975" i="15"/>
  <c r="L1976" i="15"/>
  <c r="L1977" i="15"/>
  <c r="L1978" i="15"/>
  <c r="L1979" i="15"/>
  <c r="L1980" i="15"/>
  <c r="L1981" i="15"/>
  <c r="L1982" i="15"/>
  <c r="L1983" i="15"/>
  <c r="L1984" i="15"/>
  <c r="L1985" i="15"/>
  <c r="L1986" i="15"/>
  <c r="L1987" i="15"/>
  <c r="L1988" i="15"/>
  <c r="L1989" i="15"/>
  <c r="L1990" i="15"/>
  <c r="L1991" i="15"/>
  <c r="L1992" i="15"/>
  <c r="L1993" i="15"/>
  <c r="L1994" i="15"/>
  <c r="L1995" i="15"/>
  <c r="L1996" i="15"/>
  <c r="L1997" i="15"/>
  <c r="L1998" i="15"/>
  <c r="L1999" i="15"/>
  <c r="L2000" i="15"/>
  <c r="L2001" i="15"/>
  <c r="L2002" i="15"/>
  <c r="L2003" i="15"/>
  <c r="L2004" i="15"/>
  <c r="L2005" i="15"/>
  <c r="L2006" i="15"/>
  <c r="L2007" i="15"/>
  <c r="L2008" i="15"/>
  <c r="L2009" i="15"/>
  <c r="L2010" i="15"/>
  <c r="L2011" i="15"/>
  <c r="L2012" i="15"/>
  <c r="L2013" i="15"/>
  <c r="L2014" i="15"/>
  <c r="L2015" i="15"/>
  <c r="L2016" i="15"/>
  <c r="L2017" i="15"/>
  <c r="L2018" i="15"/>
  <c r="L2019" i="15"/>
  <c r="L2020" i="15"/>
  <c r="L2021" i="15"/>
  <c r="L2022" i="15"/>
  <c r="L2023" i="15"/>
  <c r="L2024" i="15"/>
  <c r="L2025" i="15"/>
  <c r="L2026" i="15"/>
  <c r="L2027" i="15"/>
  <c r="L2028" i="15"/>
  <c r="L2029" i="15"/>
  <c r="L2030" i="15"/>
  <c r="L2031" i="15"/>
  <c r="L2032" i="15"/>
  <c r="L2033" i="15"/>
  <c r="L2034" i="15"/>
  <c r="L2035" i="15"/>
  <c r="L2036" i="15"/>
  <c r="L2037" i="15"/>
  <c r="L2038" i="15"/>
  <c r="L2039" i="15"/>
  <c r="L2040" i="15"/>
  <c r="L2041" i="15"/>
  <c r="L2042" i="15"/>
  <c r="L2043" i="15"/>
  <c r="L2044" i="15"/>
  <c r="L2045" i="15"/>
  <c r="L2046" i="15"/>
  <c r="L2047" i="15"/>
  <c r="L2048" i="15"/>
  <c r="L2049" i="15"/>
  <c r="L2050" i="15"/>
  <c r="L2051" i="15"/>
  <c r="L2052" i="15"/>
  <c r="L2053" i="15"/>
  <c r="L2054" i="15"/>
  <c r="L2055" i="15"/>
  <c r="L2056" i="15"/>
  <c r="L2057" i="15"/>
  <c r="L2058" i="15"/>
  <c r="L2059" i="15"/>
  <c r="L2060" i="15"/>
  <c r="L2061" i="15"/>
  <c r="L2062" i="15"/>
  <c r="L2063" i="15"/>
  <c r="L2064" i="15"/>
  <c r="L2065" i="15"/>
  <c r="L2066" i="15"/>
  <c r="L2067" i="15"/>
  <c r="L2068" i="15"/>
  <c r="L2069" i="15"/>
  <c r="L2070" i="15"/>
  <c r="L2071" i="15"/>
  <c r="L2072" i="15"/>
  <c r="L2073" i="15"/>
  <c r="L2074" i="15"/>
  <c r="L2075" i="15"/>
  <c r="L2076" i="15"/>
  <c r="L2077" i="15"/>
  <c r="L2078" i="15"/>
  <c r="L2079" i="15"/>
  <c r="L2080" i="15"/>
  <c r="L2081" i="15"/>
  <c r="L2082" i="15"/>
  <c r="L2083" i="15"/>
  <c r="L2084" i="15"/>
  <c r="L2085" i="15"/>
  <c r="L2086" i="15"/>
  <c r="L2087" i="15"/>
  <c r="L2088" i="15"/>
  <c r="L2089" i="15"/>
  <c r="L2090" i="15"/>
  <c r="L2091" i="15"/>
  <c r="L2092" i="15"/>
  <c r="L2093" i="15"/>
  <c r="L2094" i="15"/>
  <c r="L2095" i="15"/>
  <c r="L2096" i="15"/>
  <c r="L2097" i="15"/>
  <c r="L2098" i="15"/>
  <c r="L2099" i="15"/>
  <c r="L2100" i="15"/>
  <c r="L2101" i="15"/>
  <c r="L2102" i="15"/>
  <c r="L2103" i="15"/>
  <c r="L2104" i="15"/>
  <c r="L2105" i="15"/>
  <c r="L2106" i="15"/>
  <c r="L2107" i="15"/>
  <c r="L2108" i="15"/>
  <c r="L2109" i="15"/>
  <c r="L2110" i="15"/>
  <c r="L2111" i="15"/>
  <c r="L2112" i="15"/>
  <c r="L2113" i="15"/>
  <c r="L2114" i="15"/>
  <c r="L2115" i="15"/>
  <c r="L2116" i="15"/>
  <c r="L2117" i="15"/>
  <c r="L2118" i="15"/>
  <c r="L2119" i="15"/>
  <c r="L2120" i="15"/>
  <c r="L2121" i="15"/>
  <c r="L2122" i="15"/>
  <c r="L2123" i="15"/>
  <c r="L2124" i="15"/>
  <c r="L2125" i="15"/>
  <c r="L2126" i="15"/>
  <c r="L2127" i="15"/>
  <c r="L2128" i="15"/>
  <c r="L2129" i="15"/>
  <c r="L2130" i="15"/>
  <c r="L2131" i="15"/>
  <c r="L2132" i="15"/>
  <c r="L2133" i="15"/>
  <c r="L2134" i="15"/>
  <c r="L2135" i="15"/>
  <c r="L2136" i="15"/>
  <c r="L2137" i="15"/>
  <c r="L2138" i="15"/>
  <c r="L2139" i="15"/>
  <c r="L2140" i="15"/>
  <c r="L2141" i="15"/>
  <c r="L2142" i="15"/>
  <c r="L2143" i="15"/>
  <c r="L2144" i="15"/>
  <c r="L2145" i="15"/>
  <c r="L2146" i="15"/>
  <c r="L2147" i="15"/>
  <c r="L2148" i="15"/>
  <c r="L2149" i="15"/>
  <c r="L2150" i="15"/>
  <c r="L2151" i="15"/>
  <c r="L2152" i="15"/>
  <c r="L2153" i="15"/>
  <c r="L2154" i="15"/>
  <c r="L2155" i="15"/>
  <c r="L2156" i="15"/>
  <c r="L2157" i="15"/>
  <c r="L2158" i="15"/>
  <c r="L2159" i="15"/>
  <c r="L2160" i="15"/>
  <c r="L2161" i="15"/>
  <c r="L2162" i="15"/>
  <c r="L2163" i="15"/>
  <c r="L2164" i="15"/>
  <c r="L2165" i="15"/>
  <c r="L2166" i="15"/>
  <c r="L2167" i="15"/>
  <c r="L2168" i="15"/>
  <c r="L2169" i="15"/>
  <c r="L2170" i="15"/>
  <c r="L2171" i="15"/>
  <c r="L2172" i="15"/>
  <c r="L2173" i="15"/>
  <c r="L2174" i="15"/>
  <c r="L2175" i="15"/>
  <c r="L2176" i="15"/>
  <c r="L2177" i="15"/>
  <c r="L2178" i="15"/>
  <c r="L2179" i="15"/>
  <c r="L2180" i="15"/>
  <c r="L2181" i="15"/>
  <c r="L2182" i="15"/>
  <c r="L2183" i="15"/>
  <c r="L2184" i="15"/>
  <c r="L2185" i="15"/>
  <c r="L2186" i="15"/>
  <c r="L2187" i="15"/>
  <c r="L2188" i="15"/>
  <c r="L2189" i="15"/>
  <c r="L2190" i="15"/>
  <c r="L2191" i="15"/>
  <c r="L2192" i="15"/>
  <c r="L2193" i="15"/>
  <c r="L2194" i="15"/>
  <c r="L2195" i="15"/>
  <c r="L2196" i="15"/>
  <c r="L2197" i="15"/>
  <c r="L2198" i="15"/>
  <c r="L2199" i="15"/>
  <c r="L2200" i="15"/>
  <c r="L2201" i="15"/>
  <c r="L2202" i="15"/>
  <c r="L2203" i="15"/>
  <c r="L2204" i="15"/>
  <c r="L2205" i="15"/>
  <c r="L2206" i="15"/>
  <c r="L2207" i="15"/>
  <c r="L2208" i="15"/>
  <c r="L2209" i="15"/>
  <c r="L2210" i="15"/>
  <c r="L2211" i="15"/>
  <c r="L2212" i="15"/>
  <c r="L2213" i="15"/>
  <c r="L2214" i="15"/>
  <c r="L2215" i="15"/>
  <c r="L2216" i="15"/>
  <c r="L2217" i="15"/>
  <c r="L2218" i="15"/>
  <c r="L2219" i="15"/>
  <c r="L2220" i="15"/>
  <c r="L2221" i="15"/>
  <c r="L2222" i="15"/>
  <c r="L2223" i="15"/>
  <c r="L2224" i="15"/>
  <c r="L2225" i="15"/>
  <c r="L2226" i="15"/>
  <c r="L2227" i="15"/>
  <c r="L2228" i="15"/>
  <c r="L2229" i="15"/>
  <c r="L2230" i="15"/>
  <c r="L2231" i="15"/>
  <c r="L2232" i="15"/>
  <c r="L2233" i="15"/>
  <c r="L2234" i="15"/>
  <c r="L2235" i="15"/>
  <c r="L2236" i="15"/>
  <c r="L2237" i="15"/>
  <c r="L2238" i="15"/>
  <c r="L2239" i="15"/>
  <c r="L2240" i="15"/>
  <c r="L2241" i="15"/>
  <c r="L2242" i="15"/>
  <c r="L2243" i="15"/>
  <c r="L2244" i="15"/>
  <c r="L2245" i="15"/>
  <c r="L2246" i="15"/>
  <c r="L2247" i="15"/>
  <c r="L2248" i="15"/>
  <c r="L2249" i="15"/>
  <c r="L2250" i="15"/>
  <c r="L2251" i="15"/>
  <c r="L2252" i="15"/>
  <c r="L2253" i="15"/>
  <c r="L2254" i="15"/>
  <c r="L2255" i="15"/>
  <c r="L2256" i="15"/>
  <c r="L2257" i="15"/>
  <c r="L2258" i="15"/>
  <c r="L2259" i="15"/>
  <c r="L2260" i="15"/>
  <c r="L2261" i="15"/>
  <c r="L2262" i="15"/>
  <c r="L2263" i="15"/>
  <c r="L2264" i="15"/>
  <c r="L2265" i="15"/>
  <c r="L2266" i="15"/>
  <c r="L2267" i="15"/>
  <c r="L2268" i="15"/>
  <c r="L2269" i="15"/>
  <c r="L2270" i="15"/>
  <c r="L2271" i="15"/>
  <c r="L2272" i="15"/>
  <c r="L2273" i="15"/>
  <c r="L2274" i="15"/>
  <c r="L2275" i="15"/>
  <c r="L2276" i="15"/>
  <c r="L2277" i="15"/>
  <c r="L2278" i="15"/>
  <c r="L2279" i="15"/>
  <c r="L2280" i="15"/>
  <c r="L2281" i="15"/>
  <c r="L2282" i="15"/>
  <c r="L2283" i="15"/>
  <c r="L2284" i="15"/>
  <c r="L2285" i="15"/>
  <c r="L2286" i="15"/>
  <c r="L2287" i="15"/>
  <c r="L2288" i="15"/>
  <c r="L2289" i="15"/>
  <c r="L2290" i="15"/>
  <c r="L2291" i="15"/>
  <c r="L2292" i="15"/>
  <c r="L2293" i="15"/>
  <c r="L2294" i="15"/>
  <c r="L2295" i="15"/>
  <c r="L2296" i="15"/>
  <c r="L2297" i="15"/>
  <c r="L2298" i="15"/>
  <c r="L2299" i="15"/>
  <c r="L2300" i="15"/>
  <c r="L2301" i="15"/>
  <c r="L2302" i="15"/>
  <c r="L2303" i="15"/>
  <c r="L2304" i="15"/>
  <c r="L2305" i="15"/>
  <c r="L2306" i="15"/>
  <c r="L2307" i="15"/>
  <c r="L2308" i="15"/>
  <c r="L2309" i="15"/>
  <c r="L2310" i="15"/>
  <c r="L2311" i="15"/>
  <c r="L2312" i="15"/>
  <c r="L2313" i="15"/>
  <c r="L2314" i="15"/>
  <c r="L2315" i="15"/>
  <c r="L2316" i="15"/>
  <c r="L2317" i="15"/>
  <c r="L2318" i="15"/>
  <c r="L2319" i="15"/>
  <c r="L2320" i="15"/>
  <c r="L2321" i="15"/>
  <c r="L2322" i="15"/>
  <c r="L2323" i="15"/>
  <c r="L2324" i="15"/>
  <c r="L2325" i="15"/>
  <c r="L2326" i="15"/>
  <c r="L2327" i="15"/>
  <c r="L2328" i="15"/>
  <c r="L2329" i="15"/>
  <c r="L2330" i="15"/>
  <c r="L2331" i="15"/>
  <c r="L2332" i="15"/>
  <c r="L2333" i="15"/>
  <c r="L2334" i="15"/>
  <c r="L2335" i="15"/>
  <c r="L2336" i="15"/>
  <c r="L2337" i="15"/>
  <c r="L2338" i="15"/>
  <c r="L2339" i="15"/>
  <c r="L2340" i="15"/>
  <c r="L2341" i="15"/>
  <c r="L2342" i="15"/>
  <c r="L2343" i="15"/>
  <c r="L2344" i="15"/>
  <c r="L2345" i="15"/>
  <c r="L2346" i="15"/>
  <c r="L2347" i="15"/>
  <c r="L2348" i="15"/>
  <c r="L2349" i="15"/>
  <c r="L2350" i="15"/>
  <c r="L2351" i="15"/>
  <c r="L2352" i="15"/>
  <c r="L2353" i="15"/>
  <c r="L2354" i="15"/>
  <c r="L2355" i="15"/>
  <c r="L2356" i="15"/>
  <c r="L2357" i="15"/>
  <c r="L2358" i="15"/>
  <c r="L2359" i="15"/>
  <c r="L2360" i="15"/>
  <c r="L2361" i="15"/>
  <c r="L2362" i="15"/>
  <c r="L2363" i="15"/>
  <c r="L2364" i="15"/>
  <c r="L2365" i="15"/>
  <c r="L2366" i="15"/>
  <c r="L2367" i="15"/>
  <c r="L2368" i="15"/>
  <c r="L2369" i="15"/>
  <c r="L2370" i="15"/>
  <c r="L2371" i="15"/>
  <c r="L2372" i="15"/>
  <c r="L2373" i="15"/>
  <c r="L2374" i="15"/>
  <c r="L2375" i="15"/>
  <c r="L2376" i="15"/>
  <c r="L2377" i="15"/>
  <c r="L2378" i="15"/>
  <c r="L2379" i="15"/>
  <c r="L2380" i="15"/>
  <c r="L2381" i="15"/>
  <c r="L2382" i="15"/>
  <c r="L2383" i="15"/>
  <c r="L2384" i="15"/>
  <c r="L2385" i="15"/>
  <c r="L2386" i="15"/>
  <c r="L2387" i="15"/>
  <c r="L2388" i="15"/>
  <c r="L2389" i="15"/>
  <c r="L2390" i="15"/>
  <c r="L2391" i="15"/>
  <c r="L2392" i="15"/>
  <c r="L2393" i="15"/>
  <c r="L2394" i="15"/>
  <c r="L2395" i="15"/>
  <c r="L2396" i="15"/>
  <c r="L2397" i="15"/>
  <c r="L2398" i="15"/>
  <c r="L2399" i="15"/>
  <c r="L2400" i="15"/>
  <c r="L2401" i="15"/>
  <c r="L2402" i="15"/>
  <c r="L2403" i="15"/>
  <c r="L2404" i="15"/>
  <c r="L2405" i="15"/>
  <c r="L2406" i="15"/>
  <c r="L2407" i="15"/>
  <c r="L2408" i="15"/>
  <c r="L2409" i="15"/>
  <c r="L2410" i="15"/>
  <c r="L2411" i="15"/>
  <c r="L2412" i="15"/>
  <c r="L2413" i="15"/>
  <c r="L2414" i="15"/>
  <c r="L2415" i="15"/>
  <c r="L2416" i="15"/>
  <c r="L2417" i="15"/>
  <c r="L2418" i="15"/>
  <c r="L2419" i="15"/>
  <c r="L2420" i="15"/>
  <c r="L2421" i="15"/>
  <c r="L2422" i="15"/>
  <c r="L2423" i="15"/>
  <c r="L2424" i="15"/>
  <c r="L2425" i="15"/>
  <c r="L2426" i="15"/>
  <c r="L2427" i="15"/>
  <c r="L2428" i="15"/>
  <c r="L2429" i="15"/>
  <c r="L2430" i="15"/>
  <c r="L2431" i="15"/>
  <c r="L2432" i="15"/>
  <c r="L2433" i="15"/>
  <c r="L2434" i="15"/>
  <c r="L2435" i="15"/>
  <c r="L2436" i="15"/>
  <c r="L2437" i="15"/>
  <c r="L2438" i="15"/>
  <c r="L2439" i="15"/>
  <c r="L2440" i="15"/>
  <c r="L2441" i="15"/>
  <c r="L2442" i="15"/>
  <c r="L2443" i="15"/>
  <c r="L2444" i="15"/>
  <c r="L2445" i="15"/>
  <c r="L2446" i="15"/>
  <c r="L2447" i="15"/>
  <c r="L2448" i="15"/>
  <c r="L2449" i="15"/>
  <c r="L2450" i="15"/>
  <c r="L2451" i="15"/>
  <c r="L2452" i="15"/>
  <c r="L2453" i="15"/>
  <c r="L2454" i="15"/>
  <c r="L2455" i="15"/>
  <c r="L2456" i="15"/>
  <c r="L2457" i="15"/>
  <c r="L2458" i="15"/>
  <c r="L2459" i="15"/>
  <c r="L2460" i="15"/>
  <c r="L2461" i="15"/>
  <c r="L2462" i="15"/>
  <c r="L2463" i="15"/>
  <c r="L2464" i="15"/>
  <c r="L2465" i="15"/>
  <c r="L2466" i="15"/>
  <c r="L2467" i="15"/>
  <c r="L2468" i="15"/>
  <c r="L2469" i="15"/>
  <c r="L2470" i="15"/>
  <c r="L2471" i="15"/>
  <c r="L2472" i="15"/>
  <c r="L2473" i="15"/>
  <c r="L2474" i="15"/>
  <c r="L2475" i="15"/>
  <c r="L2476" i="15"/>
  <c r="L2477" i="15"/>
  <c r="L2478" i="15"/>
  <c r="L2479" i="15"/>
  <c r="L2480" i="15"/>
  <c r="L2481" i="15"/>
  <c r="L2482" i="15"/>
  <c r="L2483" i="15"/>
  <c r="L2484" i="15"/>
  <c r="L2485" i="15"/>
  <c r="L2486" i="15"/>
  <c r="L2487" i="15"/>
  <c r="L2488" i="15"/>
  <c r="L2489" i="15"/>
  <c r="L2490" i="15"/>
  <c r="L2491" i="15"/>
  <c r="L2492" i="15"/>
  <c r="L2493" i="15"/>
  <c r="L2494" i="15"/>
  <c r="L2495" i="15"/>
  <c r="L2496" i="15"/>
  <c r="L2497" i="15"/>
  <c r="L2498" i="15"/>
  <c r="L2499" i="15"/>
  <c r="L2500" i="15"/>
  <c r="L2501" i="15"/>
  <c r="L2502" i="15"/>
  <c r="L2503" i="15"/>
  <c r="L2504" i="15"/>
  <c r="L2505" i="15"/>
  <c r="L2506" i="15"/>
  <c r="L2507" i="15"/>
  <c r="L2508" i="15"/>
  <c r="L2509" i="15"/>
  <c r="L2510" i="15"/>
  <c r="L2511" i="15"/>
  <c r="L2512" i="15"/>
  <c r="L2513" i="15"/>
  <c r="L2514" i="15"/>
  <c r="L2515" i="15"/>
  <c r="L2516" i="15"/>
  <c r="L2517" i="15"/>
  <c r="L2518" i="15"/>
  <c r="L2519" i="15"/>
  <c r="L2520" i="15"/>
  <c r="L2521" i="15"/>
  <c r="L2522" i="15"/>
  <c r="L2523" i="15"/>
  <c r="L2524" i="15"/>
  <c r="L2525" i="15"/>
  <c r="L2526" i="15"/>
  <c r="L2527" i="15"/>
  <c r="L2528" i="15"/>
  <c r="L2529" i="15"/>
  <c r="L2530" i="15"/>
  <c r="L2531" i="15"/>
  <c r="L2532" i="15"/>
  <c r="L2533" i="15"/>
  <c r="L2534" i="15"/>
  <c r="L2535" i="15"/>
  <c r="L2536" i="15"/>
  <c r="L2537" i="15"/>
  <c r="L2538" i="15"/>
  <c r="L2539" i="15"/>
  <c r="L2540" i="15"/>
  <c r="L2541" i="15"/>
  <c r="L2542" i="15"/>
  <c r="L2543" i="15"/>
  <c r="L2544" i="15"/>
  <c r="L2545" i="15"/>
  <c r="L2546" i="15"/>
  <c r="L2547" i="15"/>
  <c r="L2548" i="15"/>
  <c r="L2549" i="15"/>
  <c r="L2550" i="15"/>
  <c r="L2551" i="15"/>
  <c r="L2552" i="15"/>
  <c r="L2553" i="15"/>
  <c r="L2554" i="15"/>
  <c r="L2555" i="15"/>
  <c r="L2556" i="15"/>
  <c r="L2557" i="15"/>
  <c r="L2558" i="15"/>
  <c r="L2559" i="15"/>
  <c r="L2560" i="15"/>
  <c r="L2561" i="15"/>
  <c r="L2562" i="15"/>
  <c r="L2563" i="15"/>
  <c r="L2564" i="15"/>
  <c r="L2565" i="15"/>
  <c r="L2566" i="15"/>
  <c r="L2567" i="15"/>
  <c r="L2568" i="15"/>
  <c r="L2569" i="15"/>
  <c r="L2570" i="15"/>
  <c r="L2571" i="15"/>
  <c r="L2572" i="15"/>
  <c r="L2573" i="15"/>
  <c r="L2574" i="15"/>
  <c r="L2575" i="15"/>
  <c r="L2576" i="15"/>
  <c r="L2577" i="15"/>
  <c r="L2578" i="15"/>
  <c r="L2579" i="15"/>
  <c r="L2580" i="15"/>
  <c r="L2581" i="15"/>
  <c r="L2582" i="15"/>
  <c r="L2583" i="15"/>
  <c r="L2584" i="15"/>
  <c r="L2585" i="15"/>
  <c r="L2586" i="15"/>
  <c r="L2587" i="15"/>
  <c r="L2588" i="15"/>
  <c r="L2589" i="15"/>
  <c r="L2590" i="15"/>
  <c r="L2591" i="15"/>
  <c r="L2592" i="15"/>
  <c r="L2593" i="15"/>
  <c r="L2594" i="15"/>
  <c r="L2595" i="15"/>
  <c r="L2596" i="15"/>
  <c r="L2597" i="15"/>
  <c r="L2598" i="15"/>
  <c r="L2599" i="15"/>
  <c r="L2600" i="15"/>
  <c r="L2601" i="15"/>
  <c r="L2602" i="15"/>
  <c r="L2603" i="15"/>
  <c r="L2604" i="15"/>
  <c r="L2605" i="15"/>
  <c r="L2606" i="15"/>
  <c r="L2607" i="15"/>
  <c r="L2608" i="15"/>
  <c r="L2609" i="15"/>
  <c r="L2610" i="15"/>
  <c r="L2611" i="15"/>
  <c r="L2612" i="15"/>
  <c r="L2613" i="15"/>
  <c r="L2614" i="15"/>
  <c r="L2615" i="15"/>
  <c r="L2616" i="15"/>
  <c r="L2617" i="15"/>
  <c r="L2618" i="15"/>
  <c r="L2619" i="15"/>
  <c r="L2620" i="15"/>
  <c r="L2621" i="15"/>
  <c r="L2622" i="15"/>
  <c r="L2623" i="15"/>
  <c r="L2624" i="15"/>
  <c r="L2625" i="15"/>
  <c r="L2626" i="15"/>
  <c r="L2627" i="15"/>
  <c r="L2628" i="15"/>
  <c r="L2629" i="15"/>
  <c r="L2630" i="15"/>
  <c r="L2631" i="15"/>
  <c r="L2632" i="15"/>
  <c r="L2633" i="15"/>
  <c r="L2634" i="15"/>
  <c r="L2635" i="15"/>
  <c r="L2636" i="15"/>
  <c r="L2637" i="15"/>
  <c r="L2638" i="15"/>
  <c r="L2639" i="15"/>
  <c r="L2640" i="15"/>
  <c r="L2641" i="15"/>
  <c r="L2642" i="15"/>
  <c r="L2643" i="15"/>
  <c r="L2644" i="15"/>
  <c r="L2645" i="15"/>
  <c r="L2646" i="15"/>
  <c r="L2647" i="15"/>
  <c r="L2648" i="15"/>
  <c r="L2649" i="15"/>
  <c r="L2650" i="15"/>
  <c r="L2651" i="15"/>
  <c r="L2652" i="15"/>
  <c r="L2653" i="15"/>
  <c r="L2654" i="15"/>
  <c r="L2655" i="15"/>
  <c r="L2656" i="15"/>
  <c r="L2657" i="15"/>
  <c r="L2658" i="15"/>
  <c r="L2659" i="15"/>
  <c r="L2660" i="15"/>
  <c r="L2661" i="15"/>
  <c r="L2662" i="15"/>
  <c r="L2663" i="15"/>
  <c r="L2664" i="15"/>
  <c r="L2665" i="15"/>
  <c r="L2666" i="15"/>
  <c r="L2667" i="15"/>
  <c r="L2668" i="15"/>
  <c r="L2669" i="15"/>
  <c r="L2670" i="15"/>
  <c r="L2671" i="15"/>
  <c r="L2672" i="15"/>
  <c r="L2673" i="15"/>
  <c r="L2674" i="15"/>
  <c r="L2675" i="15"/>
  <c r="L2676" i="15"/>
  <c r="L2677" i="15"/>
  <c r="L2678" i="15"/>
  <c r="L2679" i="15"/>
  <c r="L2680" i="15"/>
  <c r="L2681" i="15"/>
  <c r="L2682" i="15"/>
  <c r="L2683" i="15"/>
  <c r="L2684" i="15"/>
  <c r="L2685" i="15"/>
  <c r="L2686" i="15"/>
  <c r="L2687" i="15"/>
  <c r="L2688" i="15"/>
  <c r="L2689" i="15"/>
  <c r="L2690" i="15"/>
  <c r="L2691" i="15"/>
  <c r="L2692" i="15"/>
  <c r="L2693" i="15"/>
  <c r="L2694" i="15"/>
  <c r="L2695" i="15"/>
  <c r="L2696" i="15"/>
  <c r="L2697" i="15"/>
  <c r="L2698" i="15"/>
  <c r="L2699" i="15"/>
  <c r="L2700" i="15"/>
  <c r="L2701" i="15"/>
  <c r="L2702" i="15"/>
  <c r="L2703" i="15"/>
  <c r="L2704" i="15"/>
  <c r="L2705" i="15"/>
  <c r="L2706" i="15"/>
  <c r="L2707" i="15"/>
  <c r="L2708" i="15"/>
  <c r="L2709" i="15"/>
  <c r="L2710" i="15"/>
  <c r="L2711" i="15"/>
  <c r="L2712" i="15"/>
  <c r="L2713" i="15"/>
  <c r="L2714" i="15"/>
  <c r="L2715" i="15"/>
  <c r="L2716" i="15"/>
  <c r="L2717" i="15"/>
  <c r="L2718" i="15"/>
  <c r="L2719" i="15"/>
  <c r="L2720" i="15"/>
  <c r="L2721" i="15"/>
  <c r="L2722" i="15"/>
  <c r="L2723" i="15"/>
  <c r="L2724" i="15"/>
  <c r="L2725" i="15"/>
  <c r="L2726" i="15"/>
  <c r="L2727" i="15"/>
  <c r="L2728" i="15"/>
  <c r="L2729" i="15"/>
  <c r="L2730" i="15"/>
  <c r="L2731" i="15"/>
  <c r="L2732" i="15"/>
  <c r="L2733" i="15"/>
  <c r="L2734" i="15"/>
  <c r="L2735" i="15"/>
  <c r="L2736" i="15"/>
  <c r="L2737" i="15"/>
  <c r="L2738" i="15"/>
  <c r="L2739" i="15"/>
  <c r="L2740" i="15"/>
  <c r="L2741" i="15"/>
  <c r="L2742" i="15"/>
  <c r="L2743" i="15"/>
  <c r="L2744" i="15"/>
  <c r="L2745" i="15"/>
  <c r="L2746" i="15"/>
  <c r="L2747" i="15"/>
  <c r="L2748" i="15"/>
  <c r="L2749" i="15"/>
  <c r="L2750" i="15"/>
  <c r="L2751" i="15"/>
  <c r="L2752" i="15"/>
  <c r="L2753" i="15"/>
  <c r="L2754" i="15"/>
  <c r="L2755" i="15"/>
  <c r="L2756" i="15"/>
  <c r="L2757" i="15"/>
  <c r="L2758" i="15"/>
  <c r="L2759" i="15"/>
  <c r="L2760" i="15"/>
  <c r="L2761" i="15"/>
  <c r="L2762" i="15"/>
  <c r="L2763" i="15"/>
  <c r="L2764" i="15"/>
  <c r="L2765" i="15"/>
  <c r="L2766" i="15"/>
  <c r="L2767" i="15"/>
  <c r="L2768" i="15"/>
  <c r="L2769" i="15"/>
  <c r="L2770" i="15"/>
  <c r="L2771" i="15"/>
  <c r="L2772" i="15"/>
  <c r="L2773" i="15"/>
  <c r="L2774" i="15"/>
  <c r="L2775" i="15"/>
  <c r="L2776" i="15"/>
  <c r="L2777" i="15"/>
  <c r="L2778" i="15"/>
  <c r="L2779" i="15"/>
  <c r="L2780" i="15"/>
  <c r="L2781" i="15"/>
  <c r="L2782" i="15"/>
  <c r="L2783" i="15"/>
  <c r="L2784" i="15"/>
  <c r="L2785" i="15"/>
  <c r="L2786" i="15"/>
  <c r="L2787" i="15"/>
  <c r="L2788" i="15"/>
  <c r="L2789" i="15"/>
  <c r="L2790" i="15"/>
  <c r="L2791" i="15"/>
  <c r="L2792" i="15"/>
  <c r="L2793" i="15"/>
  <c r="L2794" i="15"/>
  <c r="L2795" i="15"/>
  <c r="L2796" i="15"/>
  <c r="L2797" i="15"/>
  <c r="L2798" i="15"/>
  <c r="L2799" i="15"/>
  <c r="L2800" i="15"/>
  <c r="L2801" i="15"/>
  <c r="L2802" i="15"/>
  <c r="L2803" i="15"/>
  <c r="L2804" i="15"/>
  <c r="L2805" i="15"/>
  <c r="L2806" i="15"/>
  <c r="L2807" i="15"/>
  <c r="L2808" i="15"/>
  <c r="L2809" i="15"/>
  <c r="L2810" i="15"/>
  <c r="L2811" i="15"/>
  <c r="L2812" i="15"/>
  <c r="L2813" i="15"/>
  <c r="L2814" i="15"/>
  <c r="L2815" i="15"/>
  <c r="L2816" i="15"/>
  <c r="L2817" i="15"/>
  <c r="L2818" i="15"/>
  <c r="L2819" i="15"/>
  <c r="L2820" i="15"/>
  <c r="L2821" i="15"/>
  <c r="L2822" i="15"/>
  <c r="L2823" i="15"/>
  <c r="L2824" i="15"/>
  <c r="L2825" i="15"/>
  <c r="L2826" i="15"/>
  <c r="L2827" i="15"/>
  <c r="L2828" i="15"/>
  <c r="L2829" i="15"/>
  <c r="L2830" i="15"/>
  <c r="L2831" i="15"/>
  <c r="L2832" i="15"/>
  <c r="L2833" i="15"/>
  <c r="L2834" i="15"/>
  <c r="L2835" i="15"/>
  <c r="L2836" i="15"/>
  <c r="L2837" i="15"/>
  <c r="L2838" i="15"/>
  <c r="L2839" i="15"/>
  <c r="L2840" i="15"/>
  <c r="L2841" i="15"/>
  <c r="L2842" i="15"/>
  <c r="L2843" i="15"/>
  <c r="L2844" i="15"/>
  <c r="L2845" i="15"/>
  <c r="L2846" i="15"/>
  <c r="L2847" i="15"/>
  <c r="L2848" i="15"/>
  <c r="L2849" i="15"/>
  <c r="L2850" i="15"/>
  <c r="L2851" i="15"/>
  <c r="L2852" i="15"/>
  <c r="L2853" i="15"/>
  <c r="L2854" i="15"/>
  <c r="L2855" i="15"/>
  <c r="L2856" i="15"/>
  <c r="L2857" i="15"/>
  <c r="L2858" i="15"/>
  <c r="L2859" i="15"/>
  <c r="L2860" i="15"/>
  <c r="L2861" i="15"/>
  <c r="L2862" i="15"/>
  <c r="L2863" i="15"/>
  <c r="L2864" i="15"/>
  <c r="L2865" i="15"/>
  <c r="L2866" i="15"/>
  <c r="L2867" i="15"/>
  <c r="L2868" i="15"/>
  <c r="L2869" i="15"/>
  <c r="L2870" i="15"/>
  <c r="L2871" i="15"/>
  <c r="L2872" i="15"/>
  <c r="L2873" i="15"/>
  <c r="L2874" i="15"/>
  <c r="L2875" i="15"/>
  <c r="L2876" i="15"/>
  <c r="L2877" i="15"/>
  <c r="L2878" i="15"/>
  <c r="L2879" i="15"/>
  <c r="L2880" i="15"/>
  <c r="L2881" i="15"/>
  <c r="L2882" i="15"/>
  <c r="L2883" i="15"/>
  <c r="L2884" i="15"/>
  <c r="L2885" i="15"/>
  <c r="L2886" i="15"/>
  <c r="L2887" i="15"/>
  <c r="L2888" i="15"/>
  <c r="L2889" i="15"/>
  <c r="L2890" i="15"/>
  <c r="L2891" i="15"/>
  <c r="L2892" i="15"/>
  <c r="L2893" i="15"/>
  <c r="L2894" i="15"/>
  <c r="L2895" i="15"/>
  <c r="L2896" i="15"/>
  <c r="L2897" i="15"/>
  <c r="L2898" i="15"/>
  <c r="L2899" i="15"/>
  <c r="L2900" i="15"/>
  <c r="L2901" i="15"/>
  <c r="L2902" i="15"/>
  <c r="L2903" i="15"/>
  <c r="L2904" i="15"/>
  <c r="L2905" i="15"/>
  <c r="L2906" i="15"/>
  <c r="L2907" i="15"/>
  <c r="L2908" i="15"/>
  <c r="L2909" i="15"/>
  <c r="L2910" i="15"/>
  <c r="L2911" i="15"/>
  <c r="L2912" i="15"/>
  <c r="L2913" i="15"/>
  <c r="L2914" i="15"/>
  <c r="L2915" i="15"/>
  <c r="L2916" i="15"/>
  <c r="L2917" i="15"/>
  <c r="L2918" i="15"/>
  <c r="L2919" i="15"/>
  <c r="L2920" i="15"/>
  <c r="L2921" i="15"/>
  <c r="L2922" i="15"/>
  <c r="L2923" i="15"/>
  <c r="L2924" i="15"/>
  <c r="L2925" i="15"/>
  <c r="L2926" i="15"/>
  <c r="L2927" i="15"/>
  <c r="L2928" i="15"/>
  <c r="L2929" i="15"/>
  <c r="L2930" i="15"/>
  <c r="L2931" i="15"/>
  <c r="L2932" i="15"/>
  <c r="L2933" i="15"/>
  <c r="L2934" i="15"/>
  <c r="L2935" i="15"/>
  <c r="L2936" i="15"/>
  <c r="L2937" i="15"/>
  <c r="L2938" i="15"/>
  <c r="L2939" i="15"/>
  <c r="L2940" i="15"/>
  <c r="L2941" i="15"/>
  <c r="L2942" i="15"/>
  <c r="L2943" i="15"/>
  <c r="L2944" i="15"/>
  <c r="L2945" i="15"/>
  <c r="L2946" i="15"/>
  <c r="L2947" i="15"/>
  <c r="L2948" i="15"/>
  <c r="L2949" i="15"/>
  <c r="L2950" i="15"/>
  <c r="L2951" i="15"/>
  <c r="L2952" i="15"/>
  <c r="L2953" i="15"/>
  <c r="L2954" i="15"/>
  <c r="L2955" i="15"/>
  <c r="L2956" i="15"/>
  <c r="L2957" i="15"/>
  <c r="L2958" i="15"/>
  <c r="L2959" i="15"/>
  <c r="L2960" i="15"/>
  <c r="L2961" i="15"/>
  <c r="L2962" i="15"/>
  <c r="L2963" i="15"/>
  <c r="L2964" i="15"/>
  <c r="L2965" i="15"/>
  <c r="L2966" i="15"/>
  <c r="L2967" i="15"/>
  <c r="L2968" i="15"/>
  <c r="L2969" i="15"/>
  <c r="L2970" i="15"/>
  <c r="L2971" i="15"/>
  <c r="L2972" i="15"/>
  <c r="L2973" i="15"/>
  <c r="L2974" i="15"/>
  <c r="L2975" i="15"/>
  <c r="L2976" i="15"/>
  <c r="L2977" i="15"/>
  <c r="L2978" i="15"/>
  <c r="L2979" i="15"/>
  <c r="L2980" i="15"/>
  <c r="L2981" i="15"/>
  <c r="L2982" i="15"/>
  <c r="L2983" i="15"/>
  <c r="L2984" i="15"/>
  <c r="L2985" i="15"/>
  <c r="L2986" i="15"/>
  <c r="L2987" i="15"/>
  <c r="L2988" i="15"/>
  <c r="L2989" i="15"/>
  <c r="L2990" i="15"/>
  <c r="L2991" i="15"/>
  <c r="L2992" i="15"/>
  <c r="L2993" i="15"/>
  <c r="L2994" i="15"/>
  <c r="L2995" i="15"/>
  <c r="L2996" i="15"/>
  <c r="L2997" i="15"/>
  <c r="L2998" i="15"/>
  <c r="L2999" i="15"/>
  <c r="L3000" i="15"/>
  <c r="L3001" i="15"/>
  <c r="L3002" i="15"/>
  <c r="L3003" i="15"/>
  <c r="L3004" i="15"/>
  <c r="L3005" i="15"/>
  <c r="L3006" i="15"/>
  <c r="L3007" i="15"/>
  <c r="L3008" i="15"/>
  <c r="L3009" i="15"/>
  <c r="L3010" i="15"/>
  <c r="L3011" i="15"/>
  <c r="L3012" i="15"/>
  <c r="L3013" i="15"/>
  <c r="L3014" i="15"/>
  <c r="L3015" i="15"/>
  <c r="L3016" i="15"/>
  <c r="L3017" i="15"/>
  <c r="L3018" i="15"/>
  <c r="L3019" i="15"/>
  <c r="L3020" i="15"/>
  <c r="L3021" i="15"/>
  <c r="L3022" i="15"/>
  <c r="L3023" i="15"/>
  <c r="L3024" i="15"/>
  <c r="L3025" i="15"/>
  <c r="L3026" i="15"/>
  <c r="L3027" i="15"/>
  <c r="L3028" i="15"/>
  <c r="L3029" i="15"/>
  <c r="L3030" i="15"/>
  <c r="L3031" i="15"/>
  <c r="L3032" i="15"/>
  <c r="L3033" i="15"/>
  <c r="L3034" i="15"/>
  <c r="L3035" i="15"/>
  <c r="L3036" i="15"/>
  <c r="L3037" i="15"/>
  <c r="L3038" i="15"/>
  <c r="L3039" i="15"/>
  <c r="L3040" i="15"/>
  <c r="L3041" i="15"/>
  <c r="L3042" i="15"/>
  <c r="L4" i="15"/>
  <c r="AP42" i="21" l="1"/>
  <c r="AP41" i="21"/>
  <c r="G139" i="21"/>
  <c r="H139" i="21"/>
  <c r="F139" i="21"/>
  <c r="E139" i="21"/>
  <c r="E134" i="21"/>
  <c r="AH103" i="21"/>
  <c r="AH135" i="21"/>
  <c r="AG71" i="21"/>
  <c r="AH71" i="21"/>
  <c r="AI135" i="21"/>
  <c r="AI103" i="21"/>
  <c r="AJ103" i="21"/>
  <c r="AI71" i="21"/>
  <c r="AJ135" i="21"/>
  <c r="AL103" i="21"/>
  <c r="AK71" i="21"/>
  <c r="AL135" i="21"/>
  <c r="AK135" i="21"/>
  <c r="AK103" i="21"/>
  <c r="AJ71" i="21"/>
  <c r="AK99" i="21"/>
  <c r="AE71" i="21"/>
  <c r="AE39" i="21"/>
  <c r="AF39" i="21"/>
  <c r="AG39" i="21"/>
  <c r="AH39" i="21"/>
  <c r="AE103" i="21"/>
  <c r="AE135" i="21"/>
  <c r="AI39" i="21"/>
  <c r="AF135" i="21"/>
  <c r="AJ39" i="21"/>
  <c r="AF103" i="21"/>
  <c r="AG135" i="21"/>
  <c r="AF71" i="21"/>
  <c r="AG103" i="21"/>
  <c r="AP37" i="21"/>
  <c r="AP38" i="21"/>
  <c r="AP36" i="21"/>
  <c r="AP39" i="21"/>
  <c r="AK40" i="21"/>
  <c r="AK43" i="21"/>
  <c r="AK45" i="21"/>
  <c r="AK46" i="21"/>
  <c r="AP31" i="21"/>
  <c r="AP32" i="21"/>
  <c r="AM93" i="21"/>
  <c r="AQ29" i="21"/>
  <c r="AP33" i="21"/>
  <c r="AP30" i="21"/>
  <c r="AK131" i="21"/>
  <c r="AE98" i="21"/>
  <c r="AE34" i="21"/>
  <c r="AE99" i="21"/>
  <c r="AE35" i="21"/>
  <c r="AF131" i="21"/>
  <c r="AF99" i="21"/>
  <c r="AF34" i="21"/>
  <c r="AF130" i="21"/>
  <c r="AF98" i="21"/>
  <c r="AF35" i="21"/>
  <c r="AE130" i="21"/>
  <c r="AE67" i="21"/>
  <c r="AE66" i="21"/>
  <c r="AE131" i="21"/>
  <c r="AG99" i="21"/>
  <c r="AG35" i="21"/>
  <c r="AG34" i="21"/>
  <c r="AG98" i="21"/>
  <c r="AF67" i="21"/>
  <c r="AF66" i="21"/>
  <c r="AG131" i="21"/>
  <c r="AG130" i="21"/>
  <c r="AH131" i="21"/>
  <c r="AG66" i="21"/>
  <c r="AG67" i="21"/>
  <c r="AH34" i="21"/>
  <c r="AH99" i="21"/>
  <c r="AH98" i="21"/>
  <c r="AH35" i="21"/>
  <c r="AH130" i="21"/>
  <c r="AI35" i="21"/>
  <c r="AI98" i="21"/>
  <c r="AI99" i="21"/>
  <c r="AI34" i="21"/>
  <c r="AI130" i="21"/>
  <c r="AI131" i="21"/>
  <c r="AH67" i="21"/>
  <c r="AH66" i="21"/>
  <c r="AJ130" i="21"/>
  <c r="AJ98" i="21"/>
  <c r="AJ35" i="21"/>
  <c r="AJ99" i="21"/>
  <c r="AJ34" i="21"/>
  <c r="AI67" i="21"/>
  <c r="AJ131" i="21"/>
  <c r="AI66" i="21"/>
  <c r="AK98" i="21"/>
  <c r="AJ67" i="21"/>
  <c r="AJ66" i="21"/>
  <c r="AK130" i="21"/>
  <c r="AK28" i="21"/>
  <c r="AL34" i="21"/>
  <c r="AL44" i="21" s="1"/>
  <c r="AL35" i="21"/>
  <c r="AL61" i="21"/>
  <c r="AK65" i="21"/>
  <c r="AK66" i="21"/>
  <c r="AK67" i="21"/>
  <c r="AL131" i="21"/>
  <c r="AM125" i="21"/>
  <c r="AL129" i="21"/>
  <c r="AL130" i="21"/>
  <c r="AL99" i="21"/>
  <c r="AL98" i="21"/>
  <c r="AL97" i="21"/>
  <c r="A36" i="8" a="1"/>
  <c r="A36" i="8" s="1"/>
  <c r="A26" i="12"/>
  <c r="M4" i="15"/>
  <c r="AF45" i="21" l="1"/>
  <c r="AL73" i="21"/>
  <c r="AL74" i="21"/>
  <c r="AQ42" i="21"/>
  <c r="AQ41" i="21"/>
  <c r="G134" i="21"/>
  <c r="AL106" i="21"/>
  <c r="AL138" i="21"/>
  <c r="AK74" i="21"/>
  <c r="AK138" i="21"/>
  <c r="AJ74" i="21"/>
  <c r="AK106" i="21"/>
  <c r="AI74" i="21"/>
  <c r="AJ42" i="21"/>
  <c r="AJ106" i="21"/>
  <c r="AJ138" i="21"/>
  <c r="AH74" i="21"/>
  <c r="AI138" i="21"/>
  <c r="AI42" i="21"/>
  <c r="AI106" i="21"/>
  <c r="AH138" i="21"/>
  <c r="AH106" i="21"/>
  <c r="AH42" i="21"/>
  <c r="AG74" i="21"/>
  <c r="AG138" i="21"/>
  <c r="AF74" i="21"/>
  <c r="AG106" i="21"/>
  <c r="AG42" i="21"/>
  <c r="AE74" i="21"/>
  <c r="AE138" i="21"/>
  <c r="AF106" i="21"/>
  <c r="AF138" i="21"/>
  <c r="AF42" i="21"/>
  <c r="AE42" i="21"/>
  <c r="AE106" i="21"/>
  <c r="AM103" i="21"/>
  <c r="AM135" i="21"/>
  <c r="AJ141" i="21"/>
  <c r="AK141" i="21"/>
  <c r="AI141" i="21"/>
  <c r="AF141" i="21"/>
  <c r="AH141" i="21"/>
  <c r="AJ77" i="21"/>
  <c r="AG77" i="21"/>
  <c r="AI77" i="21"/>
  <c r="AJ109" i="21"/>
  <c r="AH45" i="21"/>
  <c r="AG45" i="21"/>
  <c r="AK109" i="21"/>
  <c r="AI109" i="21"/>
  <c r="AH109" i="21"/>
  <c r="AH77" i="21"/>
  <c r="AE109" i="21"/>
  <c r="AF109" i="21"/>
  <c r="AJ45" i="21"/>
  <c r="AK77" i="21"/>
  <c r="AL141" i="21"/>
  <c r="AI45" i="21"/>
  <c r="AE77" i="21"/>
  <c r="AF77" i="21"/>
  <c r="AG109" i="21"/>
  <c r="AE141" i="21"/>
  <c r="AG141" i="21"/>
  <c r="AJ46" i="21"/>
  <c r="AQ36" i="21"/>
  <c r="AQ39" i="21"/>
  <c r="AQ37" i="21"/>
  <c r="AQ38" i="21"/>
  <c r="AL71" i="21"/>
  <c r="AL68" i="21"/>
  <c r="AL70" i="21"/>
  <c r="AL69" i="21"/>
  <c r="AF46" i="21"/>
  <c r="AH46" i="21"/>
  <c r="AE45" i="21"/>
  <c r="AE46" i="21"/>
  <c r="AJ78" i="21"/>
  <c r="AE78" i="21"/>
  <c r="AJ110" i="21"/>
  <c r="AF110" i="21"/>
  <c r="AJ142" i="21"/>
  <c r="AI78" i="21"/>
  <c r="AF142" i="21"/>
  <c r="AL46" i="21"/>
  <c r="AL40" i="21"/>
  <c r="AE110" i="21"/>
  <c r="AE142" i="21"/>
  <c r="AG46" i="21"/>
  <c r="AH110" i="21"/>
  <c r="AG110" i="21"/>
  <c r="AK110" i="21"/>
  <c r="AL142" i="21"/>
  <c r="AH78" i="21"/>
  <c r="AG78" i="21"/>
  <c r="AK78" i="21"/>
  <c r="AI142" i="21"/>
  <c r="AK142" i="21"/>
  <c r="AK47" i="21"/>
  <c r="AH142" i="21"/>
  <c r="AI110" i="21"/>
  <c r="AG142" i="21"/>
  <c r="AL109" i="21"/>
  <c r="AL110" i="21"/>
  <c r="AL43" i="21"/>
  <c r="AL45" i="21"/>
  <c r="AI46" i="21"/>
  <c r="AF78" i="21"/>
  <c r="AL62" i="21"/>
  <c r="AL64" i="21"/>
  <c r="AL63" i="21"/>
  <c r="AQ31" i="21"/>
  <c r="AQ32" i="21"/>
  <c r="AN93" i="21"/>
  <c r="AR29" i="21"/>
  <c r="AQ33" i="21"/>
  <c r="AQ30" i="21"/>
  <c r="AM35" i="21"/>
  <c r="AM34" i="21"/>
  <c r="AM44" i="21" s="1"/>
  <c r="AL28" i="21"/>
  <c r="AM130" i="21"/>
  <c r="AM129" i="21"/>
  <c r="AN125" i="21"/>
  <c r="AM131" i="21"/>
  <c r="AL66" i="21"/>
  <c r="AM61" i="21"/>
  <c r="AL65" i="21"/>
  <c r="AL67" i="21"/>
  <c r="AM98" i="21"/>
  <c r="AM97" i="21"/>
  <c r="AM99" i="21"/>
  <c r="AR41" i="21" l="1"/>
  <c r="AR42" i="21"/>
  <c r="AM74" i="21"/>
  <c r="AM73" i="21"/>
  <c r="AM106" i="21"/>
  <c r="AM138" i="21"/>
  <c r="AN135" i="21"/>
  <c r="AN103" i="21"/>
  <c r="AM141" i="21"/>
  <c r="AM109" i="21"/>
  <c r="AL76" i="21"/>
  <c r="AM70" i="21"/>
  <c r="AM71" i="21"/>
  <c r="AM68" i="21"/>
  <c r="AM69" i="21"/>
  <c r="AR36" i="21"/>
  <c r="AR39" i="21"/>
  <c r="AR38" i="21"/>
  <c r="AR37" i="21"/>
  <c r="AL72" i="21"/>
  <c r="AM110" i="21"/>
  <c r="AM46" i="21"/>
  <c r="AM40" i="21"/>
  <c r="AM142" i="21"/>
  <c r="AL77" i="21"/>
  <c r="AL47" i="21"/>
  <c r="AL78" i="21"/>
  <c r="AM43" i="21"/>
  <c r="AM45" i="21"/>
  <c r="AL75" i="21"/>
  <c r="AO93" i="21"/>
  <c r="AR31" i="21"/>
  <c r="AR32" i="21"/>
  <c r="AM64" i="21"/>
  <c r="AM62" i="21"/>
  <c r="AM63" i="21"/>
  <c r="AS29" i="21"/>
  <c r="AR30" i="21"/>
  <c r="AR33" i="21"/>
  <c r="AM28" i="21"/>
  <c r="AN34" i="21"/>
  <c r="AN35" i="21"/>
  <c r="AO125" i="21"/>
  <c r="AN129" i="21"/>
  <c r="AN130" i="21"/>
  <c r="AN131" i="21"/>
  <c r="AM66" i="21"/>
  <c r="AM67" i="21"/>
  <c r="AM65" i="21"/>
  <c r="AN61" i="21"/>
  <c r="AN99" i="21"/>
  <c r="AN98" i="21"/>
  <c r="AN97" i="21"/>
  <c r="N5" i="15"/>
  <c r="N4" i="15"/>
  <c r="N6" i="15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C2" i="19" a="1"/>
  <c r="AC2" i="19" s="1"/>
  <c r="AD2" i="19" a="1"/>
  <c r="AD2" i="19" s="1"/>
  <c r="AE2" i="19" a="1"/>
  <c r="AE2" i="19" s="1"/>
  <c r="AF2" i="19" a="1"/>
  <c r="AF2" i="19" s="1"/>
  <c r="AG2" i="19" a="1"/>
  <c r="AG2" i="19" s="1"/>
  <c r="AH2" i="19" a="1"/>
  <c r="AH2" i="19" s="1"/>
  <c r="AI2" i="19" a="1"/>
  <c r="AI2" i="19" s="1"/>
  <c r="AC3" i="19" a="1"/>
  <c r="AC3" i="19" s="1"/>
  <c r="AD3" i="19" a="1"/>
  <c r="AD3" i="19" s="1"/>
  <c r="AE3" i="19" a="1"/>
  <c r="AE3" i="19" s="1"/>
  <c r="AF3" i="19" a="1"/>
  <c r="AF3" i="19" s="1"/>
  <c r="AG3" i="19" a="1"/>
  <c r="AG3" i="19" s="1"/>
  <c r="AH3" i="19" a="1"/>
  <c r="AH3" i="19" s="1"/>
  <c r="AI3" i="19" a="1"/>
  <c r="AI3" i="19" s="1"/>
  <c r="AC4" i="19" a="1"/>
  <c r="AC4" i="19" s="1"/>
  <c r="AD4" i="19" a="1"/>
  <c r="AD4" i="19" s="1"/>
  <c r="AE4" i="19" a="1"/>
  <c r="AE4" i="19" s="1"/>
  <c r="AF4" i="19" a="1"/>
  <c r="AF4" i="19" s="1"/>
  <c r="AG4" i="19" a="1"/>
  <c r="AG4" i="19" s="1"/>
  <c r="AH4" i="19" a="1"/>
  <c r="AH4" i="19" s="1"/>
  <c r="AI4" i="19" a="1"/>
  <c r="AI4" i="19" s="1"/>
  <c r="AC5" i="19" a="1"/>
  <c r="AC5" i="19" s="1"/>
  <c r="AD5" i="19" a="1"/>
  <c r="AD5" i="19" s="1"/>
  <c r="AE5" i="19" a="1"/>
  <c r="AE5" i="19" s="1"/>
  <c r="AF5" i="19" a="1"/>
  <c r="AF5" i="19" s="1"/>
  <c r="AG5" i="19" a="1"/>
  <c r="AG5" i="19" s="1"/>
  <c r="AH5" i="19" a="1"/>
  <c r="AH5" i="19" s="1"/>
  <c r="AI5" i="19" a="1"/>
  <c r="AI5" i="19" s="1"/>
  <c r="AC6" i="19" a="1"/>
  <c r="AC6" i="19" s="1"/>
  <c r="AD6" i="19" a="1"/>
  <c r="AD6" i="19" s="1"/>
  <c r="AE6" i="19" a="1"/>
  <c r="AE6" i="19" s="1"/>
  <c r="AF6" i="19" a="1"/>
  <c r="AF6" i="19" s="1"/>
  <c r="AG6" i="19" a="1"/>
  <c r="AG6" i="19" s="1"/>
  <c r="AH6" i="19" a="1"/>
  <c r="AH6" i="19" s="1"/>
  <c r="AI6" i="19" a="1"/>
  <c r="AI6" i="19" s="1"/>
  <c r="AC7" i="19" a="1"/>
  <c r="AC7" i="19" s="1"/>
  <c r="AD7" i="19" a="1"/>
  <c r="AD7" i="19" s="1"/>
  <c r="AE7" i="19" a="1"/>
  <c r="AE7" i="19" s="1"/>
  <c r="AF7" i="19" a="1"/>
  <c r="AF7" i="19" s="1"/>
  <c r="AG7" i="19" a="1"/>
  <c r="AG7" i="19" s="1"/>
  <c r="AH7" i="19" a="1"/>
  <c r="AH7" i="19" s="1"/>
  <c r="AI7" i="19" a="1"/>
  <c r="AI7" i="19" s="1"/>
  <c r="AC8" i="19" a="1"/>
  <c r="AC8" i="19" s="1"/>
  <c r="AD8" i="19" a="1"/>
  <c r="AD8" i="19" s="1"/>
  <c r="AE8" i="19" a="1"/>
  <c r="AE8" i="19" s="1"/>
  <c r="AF8" i="19" a="1"/>
  <c r="AF8" i="19" s="1"/>
  <c r="AG8" i="19" a="1"/>
  <c r="AG8" i="19" s="1"/>
  <c r="AH8" i="19" a="1"/>
  <c r="AH8" i="19" s="1"/>
  <c r="AI8" i="19" a="1"/>
  <c r="AI8" i="19" s="1"/>
  <c r="AC9" i="19" a="1"/>
  <c r="AC9" i="19" s="1"/>
  <c r="AD9" i="19" a="1"/>
  <c r="AD9" i="19" s="1"/>
  <c r="AE9" i="19" a="1"/>
  <c r="AE9" i="19" s="1"/>
  <c r="AF9" i="19" a="1"/>
  <c r="AF9" i="19" s="1"/>
  <c r="AG9" i="19" a="1"/>
  <c r="AG9" i="19" s="1"/>
  <c r="AH9" i="19" a="1"/>
  <c r="AH9" i="19" s="1"/>
  <c r="AI9" i="19" a="1"/>
  <c r="AI9" i="19" s="1"/>
  <c r="AC10" i="19" a="1"/>
  <c r="AC10" i="19" s="1"/>
  <c r="AD10" i="19" a="1"/>
  <c r="AD10" i="19" s="1"/>
  <c r="AE10" i="19" a="1"/>
  <c r="AE10" i="19" s="1"/>
  <c r="AF10" i="19" a="1"/>
  <c r="AF10" i="19" s="1"/>
  <c r="AG10" i="19" a="1"/>
  <c r="AG10" i="19" s="1"/>
  <c r="AH10" i="19" a="1"/>
  <c r="AH10" i="19" s="1"/>
  <c r="AI10" i="19" a="1"/>
  <c r="AI10" i="19" s="1"/>
  <c r="AC11" i="19" a="1"/>
  <c r="AC11" i="19" s="1"/>
  <c r="AD11" i="19" a="1"/>
  <c r="AD11" i="19" s="1"/>
  <c r="AE11" i="19" a="1"/>
  <c r="AE11" i="19" s="1"/>
  <c r="AF11" i="19" a="1"/>
  <c r="AF11" i="19" s="1"/>
  <c r="AG11" i="19" a="1"/>
  <c r="AG11" i="19" s="1"/>
  <c r="AH11" i="19" a="1"/>
  <c r="AH11" i="19" s="1"/>
  <c r="AI11" i="19" a="1"/>
  <c r="AI11" i="19" s="1"/>
  <c r="AC12" i="19" a="1"/>
  <c r="AC12" i="19" s="1"/>
  <c r="AD12" i="19" a="1"/>
  <c r="AD12" i="19" s="1"/>
  <c r="AE12" i="19" a="1"/>
  <c r="AE12" i="19" s="1"/>
  <c r="AF12" i="19" a="1"/>
  <c r="AF12" i="19" s="1"/>
  <c r="AG12" i="19" a="1"/>
  <c r="AG12" i="19" s="1"/>
  <c r="AH12" i="19" a="1"/>
  <c r="AH12" i="19" s="1"/>
  <c r="AI12" i="19" a="1"/>
  <c r="AI12" i="19" s="1"/>
  <c r="AC13" i="19" a="1"/>
  <c r="AC13" i="19" s="1"/>
  <c r="AD13" i="19" a="1"/>
  <c r="AD13" i="19" s="1"/>
  <c r="AE13" i="19" a="1"/>
  <c r="AE13" i="19" s="1"/>
  <c r="AF13" i="19" a="1"/>
  <c r="AF13" i="19" s="1"/>
  <c r="AG13" i="19" a="1"/>
  <c r="AG13" i="19" s="1"/>
  <c r="AH13" i="19" a="1"/>
  <c r="AH13" i="19" s="1"/>
  <c r="AI13" i="19" a="1"/>
  <c r="AI13" i="19" s="1"/>
  <c r="AC14" i="19" a="1"/>
  <c r="AC14" i="19" s="1"/>
  <c r="AD14" i="19" a="1"/>
  <c r="AD14" i="19" s="1"/>
  <c r="AE14" i="19" a="1"/>
  <c r="AE14" i="19" s="1"/>
  <c r="AF14" i="19" a="1"/>
  <c r="AF14" i="19" s="1"/>
  <c r="AG14" i="19" a="1"/>
  <c r="AG14" i="19" s="1"/>
  <c r="AH14" i="19" a="1"/>
  <c r="AH14" i="19" s="1"/>
  <c r="AI14" i="19" a="1"/>
  <c r="AI14" i="19" s="1"/>
  <c r="AC15" i="19" a="1"/>
  <c r="AC15" i="19" s="1"/>
  <c r="AD15" i="19" a="1"/>
  <c r="AD15" i="19" s="1"/>
  <c r="AE15" i="19" a="1"/>
  <c r="AE15" i="19" s="1"/>
  <c r="AF15" i="19" a="1"/>
  <c r="AF15" i="19" s="1"/>
  <c r="AG15" i="19" a="1"/>
  <c r="AG15" i="19" s="1"/>
  <c r="AH15" i="19" a="1"/>
  <c r="AH15" i="19" s="1"/>
  <c r="AI15" i="19" a="1"/>
  <c r="AI15" i="19" s="1"/>
  <c r="AC16" i="19" a="1"/>
  <c r="AC16" i="19" s="1"/>
  <c r="AD16" i="19" a="1"/>
  <c r="AD16" i="19" s="1"/>
  <c r="AE16" i="19" a="1"/>
  <c r="AE16" i="19" s="1"/>
  <c r="AF16" i="19" a="1"/>
  <c r="AF16" i="19" s="1"/>
  <c r="AG16" i="19" a="1"/>
  <c r="AG16" i="19" s="1"/>
  <c r="AH16" i="19" a="1"/>
  <c r="AH16" i="19" s="1"/>
  <c r="AI16" i="19" a="1"/>
  <c r="AI16" i="19" s="1"/>
  <c r="AC17" i="19" a="1"/>
  <c r="AC17" i="19" s="1"/>
  <c r="AD17" i="19" a="1"/>
  <c r="AD17" i="19" s="1"/>
  <c r="AE17" i="19" a="1"/>
  <c r="AE17" i="19" s="1"/>
  <c r="AF17" i="19" a="1"/>
  <c r="AF17" i="19" s="1"/>
  <c r="AG17" i="19" a="1"/>
  <c r="AG17" i="19" s="1"/>
  <c r="AH17" i="19" a="1"/>
  <c r="AH17" i="19" s="1"/>
  <c r="AI17" i="19" a="1"/>
  <c r="AI17" i="19" s="1"/>
  <c r="AC18" i="19" a="1"/>
  <c r="AC18" i="19" s="1"/>
  <c r="AD18" i="19" a="1"/>
  <c r="AD18" i="19" s="1"/>
  <c r="AE18" i="19" a="1"/>
  <c r="AE18" i="19" s="1"/>
  <c r="AF18" i="19" a="1"/>
  <c r="AF18" i="19" s="1"/>
  <c r="AG18" i="19" a="1"/>
  <c r="AG18" i="19" s="1"/>
  <c r="AH18" i="19" a="1"/>
  <c r="AH18" i="19" s="1"/>
  <c r="AI18" i="19" a="1"/>
  <c r="AI18" i="19" s="1"/>
  <c r="AC19" i="19" a="1"/>
  <c r="AC19" i="19" s="1"/>
  <c r="AD19" i="19" a="1"/>
  <c r="AD19" i="19" s="1"/>
  <c r="AE19" i="19" a="1"/>
  <c r="AE19" i="19" s="1"/>
  <c r="AF19" i="19" a="1"/>
  <c r="AF19" i="19" s="1"/>
  <c r="AG19" i="19" a="1"/>
  <c r="AG19" i="19" s="1"/>
  <c r="AH19" i="19" a="1"/>
  <c r="AH19" i="19" s="1"/>
  <c r="AI19" i="19" a="1"/>
  <c r="AI19" i="19" s="1"/>
  <c r="AC20" i="19" a="1"/>
  <c r="AC20" i="19" s="1"/>
  <c r="AD20" i="19" a="1"/>
  <c r="AD20" i="19" s="1"/>
  <c r="AE20" i="19" a="1"/>
  <c r="AE20" i="19" s="1"/>
  <c r="AF20" i="19" a="1"/>
  <c r="AF20" i="19" s="1"/>
  <c r="AG20" i="19" a="1"/>
  <c r="AG20" i="19" s="1"/>
  <c r="AH20" i="19" a="1"/>
  <c r="AH20" i="19" s="1"/>
  <c r="AI20" i="19" a="1"/>
  <c r="AI20" i="19" s="1"/>
  <c r="AC21" i="19" a="1"/>
  <c r="AC21" i="19" s="1"/>
  <c r="AD21" i="19" a="1"/>
  <c r="AD21" i="19" s="1"/>
  <c r="AE21" i="19" a="1"/>
  <c r="AE21" i="19" s="1"/>
  <c r="AF21" i="19" a="1"/>
  <c r="AF21" i="19" s="1"/>
  <c r="AG21" i="19" a="1"/>
  <c r="AG21" i="19" s="1"/>
  <c r="AH21" i="19" a="1"/>
  <c r="AH21" i="19" s="1"/>
  <c r="AI21" i="19" a="1"/>
  <c r="AI21" i="19" s="1"/>
  <c r="AC22" i="19" a="1"/>
  <c r="AC22" i="19" s="1"/>
  <c r="AD22" i="19" a="1"/>
  <c r="AD22" i="19" s="1"/>
  <c r="AE22" i="19" a="1"/>
  <c r="AE22" i="19" s="1"/>
  <c r="AF22" i="19" a="1"/>
  <c r="AF22" i="19" s="1"/>
  <c r="AG22" i="19" a="1"/>
  <c r="AG22" i="19" s="1"/>
  <c r="AH22" i="19" a="1"/>
  <c r="AH22" i="19" s="1"/>
  <c r="AI22" i="19" a="1"/>
  <c r="AI22" i="19" s="1"/>
  <c r="AC23" i="19" a="1"/>
  <c r="AC23" i="19" s="1"/>
  <c r="AD23" i="19" a="1"/>
  <c r="AD23" i="19" s="1"/>
  <c r="AE23" i="19" a="1"/>
  <c r="AE23" i="19" s="1"/>
  <c r="AF23" i="19" a="1"/>
  <c r="AF23" i="19" s="1"/>
  <c r="AG23" i="19" a="1"/>
  <c r="AG23" i="19" s="1"/>
  <c r="AH23" i="19" a="1"/>
  <c r="AH23" i="19" s="1"/>
  <c r="AI23" i="19" a="1"/>
  <c r="AI23" i="19" s="1"/>
  <c r="AC24" i="19" a="1"/>
  <c r="AC24" i="19" s="1"/>
  <c r="AD24" i="19" a="1"/>
  <c r="AD24" i="19" s="1"/>
  <c r="AE24" i="19" a="1"/>
  <c r="AE24" i="19" s="1"/>
  <c r="AF24" i="19" a="1"/>
  <c r="AF24" i="19" s="1"/>
  <c r="AG24" i="19" a="1"/>
  <c r="AG24" i="19" s="1"/>
  <c r="AH24" i="19" a="1"/>
  <c r="AH24" i="19" s="1"/>
  <c r="AI24" i="19" a="1"/>
  <c r="AI24" i="19" s="1"/>
  <c r="AC25" i="19" a="1"/>
  <c r="AC25" i="19" s="1"/>
  <c r="AD25" i="19" a="1"/>
  <c r="AD25" i="19" s="1"/>
  <c r="AE25" i="19" a="1"/>
  <c r="AE25" i="19" s="1"/>
  <c r="AF25" i="19" a="1"/>
  <c r="AF25" i="19" s="1"/>
  <c r="AG25" i="19" a="1"/>
  <c r="AG25" i="19" s="1"/>
  <c r="AH25" i="19" a="1"/>
  <c r="AH25" i="19" s="1"/>
  <c r="AI25" i="19" a="1"/>
  <c r="AI25" i="19" s="1"/>
  <c r="Z3" i="19" a="1"/>
  <c r="Z3" i="19" s="1"/>
  <c r="AA3" i="19" a="1"/>
  <c r="AA3" i="19" s="1"/>
  <c r="AB3" i="19" a="1"/>
  <c r="AB3" i="19" s="1"/>
  <c r="AJ3" i="19" a="1"/>
  <c r="AJ3" i="19" s="1"/>
  <c r="AK3" i="19" a="1"/>
  <c r="AK3" i="19" s="1"/>
  <c r="Z4" i="19" a="1"/>
  <c r="Z4" i="19" s="1"/>
  <c r="AA4" i="19" a="1"/>
  <c r="AA4" i="19" s="1"/>
  <c r="AB4" i="19" a="1"/>
  <c r="AB4" i="19" s="1"/>
  <c r="AJ4" i="19" a="1"/>
  <c r="AJ4" i="19" s="1"/>
  <c r="AK4" i="19" a="1"/>
  <c r="AK4" i="19" s="1"/>
  <c r="Z5" i="19" a="1"/>
  <c r="Z5" i="19" s="1"/>
  <c r="AA5" i="19" a="1"/>
  <c r="AA5" i="19" s="1"/>
  <c r="AB5" i="19" a="1"/>
  <c r="AB5" i="19" s="1"/>
  <c r="AJ5" i="19" a="1"/>
  <c r="AJ5" i="19" s="1"/>
  <c r="AK5" i="19" a="1"/>
  <c r="AK5" i="19" s="1"/>
  <c r="Z6" i="19" a="1"/>
  <c r="Z6" i="19" s="1"/>
  <c r="AA6" i="19" a="1"/>
  <c r="AA6" i="19" s="1"/>
  <c r="AB6" i="19" a="1"/>
  <c r="AB6" i="19" s="1"/>
  <c r="AJ6" i="19" a="1"/>
  <c r="AJ6" i="19" s="1"/>
  <c r="AK6" i="19" a="1"/>
  <c r="AK6" i="19" s="1"/>
  <c r="Z7" i="19" a="1"/>
  <c r="Z7" i="19" s="1"/>
  <c r="AA7" i="19" a="1"/>
  <c r="AA7" i="19" s="1"/>
  <c r="AB7" i="19" a="1"/>
  <c r="AB7" i="19" s="1"/>
  <c r="AJ7" i="19" a="1"/>
  <c r="AJ7" i="19" s="1"/>
  <c r="AK7" i="19" a="1"/>
  <c r="AK7" i="19" s="1"/>
  <c r="Z8" i="19" a="1"/>
  <c r="Z8" i="19" s="1"/>
  <c r="AA8" i="19" a="1"/>
  <c r="AA8" i="19" s="1"/>
  <c r="AB8" i="19" a="1"/>
  <c r="AB8" i="19" s="1"/>
  <c r="AJ8" i="19" a="1"/>
  <c r="AJ8" i="19" s="1"/>
  <c r="AK8" i="19" a="1"/>
  <c r="AK8" i="19" s="1"/>
  <c r="Z9" i="19" a="1"/>
  <c r="Z9" i="19" s="1"/>
  <c r="AA9" i="19" a="1"/>
  <c r="AA9" i="19" s="1"/>
  <c r="AB9" i="19" a="1"/>
  <c r="AB9" i="19" s="1"/>
  <c r="AJ9" i="19" a="1"/>
  <c r="AJ9" i="19" s="1"/>
  <c r="AK9" i="19" a="1"/>
  <c r="AK9" i="19" s="1"/>
  <c r="Z10" i="19" a="1"/>
  <c r="Z10" i="19" s="1"/>
  <c r="AA10" i="19" a="1"/>
  <c r="AA10" i="19" s="1"/>
  <c r="AB10" i="19" a="1"/>
  <c r="AB10" i="19" s="1"/>
  <c r="AJ10" i="19" a="1"/>
  <c r="AJ10" i="19" s="1"/>
  <c r="AK10" i="19" a="1"/>
  <c r="AK10" i="19" s="1"/>
  <c r="Z11" i="19" a="1"/>
  <c r="Z11" i="19" s="1"/>
  <c r="AA11" i="19" a="1"/>
  <c r="AA11" i="19" s="1"/>
  <c r="AB11" i="19" a="1"/>
  <c r="AB11" i="19" s="1"/>
  <c r="AJ11" i="19" a="1"/>
  <c r="AJ11" i="19" s="1"/>
  <c r="AK11" i="19" a="1"/>
  <c r="AK11" i="19" s="1"/>
  <c r="Z12" i="19" a="1"/>
  <c r="Z12" i="19" s="1"/>
  <c r="AA12" i="19" a="1"/>
  <c r="AA12" i="19" s="1"/>
  <c r="AB12" i="19" a="1"/>
  <c r="AB12" i="19" s="1"/>
  <c r="AJ12" i="19" a="1"/>
  <c r="AJ12" i="19" s="1"/>
  <c r="AK12" i="19" a="1"/>
  <c r="AK12" i="19" s="1"/>
  <c r="Z13" i="19" a="1"/>
  <c r="Z13" i="19" s="1"/>
  <c r="AA13" i="19" a="1"/>
  <c r="AA13" i="19" s="1"/>
  <c r="AB13" i="19" a="1"/>
  <c r="AB13" i="19" s="1"/>
  <c r="AJ13" i="19" a="1"/>
  <c r="AJ13" i="19" s="1"/>
  <c r="AK13" i="19" a="1"/>
  <c r="AK13" i="19" s="1"/>
  <c r="Z14" i="19" a="1"/>
  <c r="Z14" i="19" s="1"/>
  <c r="AA14" i="19" a="1"/>
  <c r="AA14" i="19" s="1"/>
  <c r="AB14" i="19" a="1"/>
  <c r="AB14" i="19" s="1"/>
  <c r="AJ14" i="19" a="1"/>
  <c r="AJ14" i="19" s="1"/>
  <c r="AK14" i="19" a="1"/>
  <c r="AK14" i="19" s="1"/>
  <c r="Z15" i="19" a="1"/>
  <c r="Z15" i="19" s="1"/>
  <c r="AA15" i="19" a="1"/>
  <c r="AA15" i="19" s="1"/>
  <c r="AB15" i="19" a="1"/>
  <c r="AB15" i="19" s="1"/>
  <c r="AJ15" i="19" a="1"/>
  <c r="AJ15" i="19" s="1"/>
  <c r="AK15" i="19" a="1"/>
  <c r="AK15" i="19" s="1"/>
  <c r="Z16" i="19" a="1"/>
  <c r="Z16" i="19" s="1"/>
  <c r="AA16" i="19" a="1"/>
  <c r="AA16" i="19" s="1"/>
  <c r="AB16" i="19" a="1"/>
  <c r="AB16" i="19" s="1"/>
  <c r="AJ16" i="19" a="1"/>
  <c r="AJ16" i="19" s="1"/>
  <c r="AK16" i="19" a="1"/>
  <c r="AK16" i="19" s="1"/>
  <c r="Z17" i="19" a="1"/>
  <c r="Z17" i="19" s="1"/>
  <c r="AA17" i="19" a="1"/>
  <c r="AA17" i="19" s="1"/>
  <c r="AB17" i="19" a="1"/>
  <c r="AB17" i="19" s="1"/>
  <c r="AJ17" i="19" a="1"/>
  <c r="AJ17" i="19" s="1"/>
  <c r="AK17" i="19" a="1"/>
  <c r="AK17" i="19" s="1"/>
  <c r="Z18" i="19" a="1"/>
  <c r="Z18" i="19" s="1"/>
  <c r="AA18" i="19" a="1"/>
  <c r="AA18" i="19" s="1"/>
  <c r="AB18" i="19" a="1"/>
  <c r="AB18" i="19" s="1"/>
  <c r="AJ18" i="19" a="1"/>
  <c r="AJ18" i="19" s="1"/>
  <c r="AK18" i="19" a="1"/>
  <c r="AK18" i="19" s="1"/>
  <c r="Z19" i="19" a="1"/>
  <c r="Z19" i="19" s="1"/>
  <c r="AA19" i="19" a="1"/>
  <c r="AA19" i="19" s="1"/>
  <c r="AB19" i="19" a="1"/>
  <c r="AB19" i="19" s="1"/>
  <c r="AJ19" i="19" a="1"/>
  <c r="AJ19" i="19" s="1"/>
  <c r="AK19" i="19" a="1"/>
  <c r="AK19" i="19" s="1"/>
  <c r="Z20" i="19" a="1"/>
  <c r="Z20" i="19" s="1"/>
  <c r="AA20" i="19" a="1"/>
  <c r="AA20" i="19" s="1"/>
  <c r="AB20" i="19" a="1"/>
  <c r="AB20" i="19" s="1"/>
  <c r="AJ20" i="19" a="1"/>
  <c r="AJ20" i="19" s="1"/>
  <c r="AK20" i="19" a="1"/>
  <c r="AK20" i="19" s="1"/>
  <c r="Z21" i="19" a="1"/>
  <c r="Z21" i="19" s="1"/>
  <c r="AA21" i="19" a="1"/>
  <c r="AA21" i="19" s="1"/>
  <c r="AB21" i="19" a="1"/>
  <c r="AB21" i="19" s="1"/>
  <c r="AJ21" i="19" a="1"/>
  <c r="AJ21" i="19" s="1"/>
  <c r="AK21" i="19" a="1"/>
  <c r="AK21" i="19" s="1"/>
  <c r="Z22" i="19" a="1"/>
  <c r="Z22" i="19" s="1"/>
  <c r="AA22" i="19" a="1"/>
  <c r="AA22" i="19" s="1"/>
  <c r="AB22" i="19" a="1"/>
  <c r="AB22" i="19" s="1"/>
  <c r="AJ22" i="19" a="1"/>
  <c r="AJ22" i="19" s="1"/>
  <c r="AK22" i="19" a="1"/>
  <c r="AK22" i="19" s="1"/>
  <c r="Z23" i="19" a="1"/>
  <c r="Z23" i="19" s="1"/>
  <c r="AA23" i="19" a="1"/>
  <c r="AA23" i="19" s="1"/>
  <c r="AB23" i="19" a="1"/>
  <c r="AB23" i="19" s="1"/>
  <c r="AJ23" i="19" a="1"/>
  <c r="AJ23" i="19" s="1"/>
  <c r="AK23" i="19" a="1"/>
  <c r="AK23" i="19" s="1"/>
  <c r="Z24" i="19" a="1"/>
  <c r="Z24" i="19" s="1"/>
  <c r="AA24" i="19" a="1"/>
  <c r="AA24" i="19" s="1"/>
  <c r="AB24" i="19" a="1"/>
  <c r="AB24" i="19" s="1"/>
  <c r="AJ24" i="19" a="1"/>
  <c r="AJ24" i="19" s="1"/>
  <c r="AK24" i="19" a="1"/>
  <c r="AK24" i="19" s="1"/>
  <c r="Z25" i="19" a="1"/>
  <c r="Z25" i="19" s="1"/>
  <c r="AA25" i="19" a="1"/>
  <c r="AA25" i="19" s="1"/>
  <c r="AB25" i="19" a="1"/>
  <c r="AB25" i="19" s="1"/>
  <c r="AJ25" i="19" a="1"/>
  <c r="AJ25" i="19" s="1"/>
  <c r="AK25" i="19" a="1"/>
  <c r="AK25" i="19" s="1"/>
  <c r="AA2" i="19" a="1"/>
  <c r="AA2" i="19" s="1"/>
  <c r="AB2" i="19" a="1"/>
  <c r="AB2" i="19" s="1"/>
  <c r="AJ2" i="19" a="1"/>
  <c r="AJ2" i="19" s="1"/>
  <c r="AK2" i="19" a="1"/>
  <c r="AK2" i="19" s="1"/>
  <c r="Z2" i="19" a="1"/>
  <c r="Z2" i="19" s="1"/>
  <c r="AO105" i="21" l="1"/>
  <c r="AO106" i="21"/>
  <c r="AN73" i="21"/>
  <c r="AN74" i="21"/>
  <c r="AS41" i="21"/>
  <c r="AS42" i="21"/>
  <c r="AN106" i="21"/>
  <c r="AN138" i="21"/>
  <c r="AO135" i="21"/>
  <c r="AN141" i="21"/>
  <c r="AM76" i="21"/>
  <c r="AO103" i="21"/>
  <c r="AO100" i="21"/>
  <c r="AO101" i="21"/>
  <c r="AO102" i="21"/>
  <c r="AN70" i="21"/>
  <c r="AN68" i="21"/>
  <c r="AN69" i="21"/>
  <c r="AN71" i="21"/>
  <c r="AS39" i="21"/>
  <c r="AS36" i="21"/>
  <c r="AS38" i="21"/>
  <c r="AS37" i="21"/>
  <c r="AM72" i="21"/>
  <c r="AL79" i="21"/>
  <c r="AM78" i="21"/>
  <c r="AN109" i="21"/>
  <c r="AM77" i="21"/>
  <c r="AN40" i="21"/>
  <c r="AN46" i="21"/>
  <c r="AN43" i="21"/>
  <c r="AN45" i="21"/>
  <c r="AN142" i="21"/>
  <c r="AM47" i="21"/>
  <c r="AM75" i="21"/>
  <c r="AN110" i="21"/>
  <c r="AN44" i="21"/>
  <c r="AS31" i="21"/>
  <c r="AS32" i="21"/>
  <c r="AN62" i="21"/>
  <c r="AN64" i="21"/>
  <c r="AN63" i="21"/>
  <c r="AP93" i="21"/>
  <c r="AO94" i="21"/>
  <c r="AO95" i="21"/>
  <c r="AO96" i="21"/>
  <c r="AT29" i="21"/>
  <c r="AS30" i="21"/>
  <c r="AS33" i="21"/>
  <c r="AN28" i="21"/>
  <c r="AO34" i="21"/>
  <c r="AO35" i="21"/>
  <c r="AN66" i="21"/>
  <c r="AN65" i="21"/>
  <c r="AO61" i="21"/>
  <c r="AN67" i="21"/>
  <c r="AP125" i="21"/>
  <c r="AO131" i="21"/>
  <c r="AO129" i="21"/>
  <c r="AO130" i="21"/>
  <c r="AO99" i="21"/>
  <c r="AO98" i="21"/>
  <c r="AO97" i="21"/>
  <c r="AT41" i="21" l="1"/>
  <c r="AT42" i="21"/>
  <c r="AO74" i="21"/>
  <c r="AO73" i="21"/>
  <c r="AP105" i="21"/>
  <c r="AP106" i="21"/>
  <c r="AO138" i="21"/>
  <c r="AP135" i="21"/>
  <c r="AO141" i="21"/>
  <c r="AO69" i="21"/>
  <c r="AO70" i="21"/>
  <c r="AO68" i="21"/>
  <c r="AO71" i="21"/>
  <c r="AP103" i="21"/>
  <c r="AP100" i="21"/>
  <c r="AP101" i="21"/>
  <c r="AP102" i="21"/>
  <c r="AT39" i="21"/>
  <c r="AT37" i="21"/>
  <c r="AT36" i="21"/>
  <c r="AT38" i="21"/>
  <c r="AM79" i="21"/>
  <c r="AO104" i="21"/>
  <c r="AN72" i="21"/>
  <c r="AO46" i="21"/>
  <c r="AO40" i="21"/>
  <c r="AO107" i="21"/>
  <c r="AO108" i="21"/>
  <c r="AN76" i="21"/>
  <c r="AO44" i="21"/>
  <c r="AO142" i="21"/>
  <c r="AO43" i="21"/>
  <c r="AO45" i="21"/>
  <c r="AN75" i="21"/>
  <c r="AO110" i="21"/>
  <c r="AN77" i="21"/>
  <c r="AN47" i="21"/>
  <c r="AO109" i="21"/>
  <c r="AN78" i="21"/>
  <c r="AQ93" i="21"/>
  <c r="AP96" i="21"/>
  <c r="AP94" i="21"/>
  <c r="AP95" i="21"/>
  <c r="AO63" i="21"/>
  <c r="AO62" i="21"/>
  <c r="AO64" i="21"/>
  <c r="AT32" i="21"/>
  <c r="AT31" i="21"/>
  <c r="AU29" i="21"/>
  <c r="AT33" i="21"/>
  <c r="AT30" i="21"/>
  <c r="AO28" i="21"/>
  <c r="AP34" i="21"/>
  <c r="AP35" i="21"/>
  <c r="AP61" i="21"/>
  <c r="AO67" i="21"/>
  <c r="AO66" i="21"/>
  <c r="AO65" i="21"/>
  <c r="AQ125" i="21"/>
  <c r="AP131" i="21"/>
  <c r="AP130" i="21"/>
  <c r="AP129" i="21"/>
  <c r="AP97" i="21"/>
  <c r="AP99" i="21"/>
  <c r="AP98" i="21"/>
  <c r="AO92" i="21"/>
  <c r="N8" i="15"/>
  <c r="N7" i="15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AQ106" i="21" l="1"/>
  <c r="AQ105" i="21"/>
  <c r="AP73" i="21"/>
  <c r="AP74" i="21"/>
  <c r="AU42" i="21"/>
  <c r="AU41" i="21"/>
  <c r="AP138" i="21"/>
  <c r="AQ135" i="21"/>
  <c r="AP141" i="21"/>
  <c r="AO76" i="21"/>
  <c r="AU37" i="21"/>
  <c r="AU38" i="21"/>
  <c r="AU39" i="21"/>
  <c r="AU36" i="21"/>
  <c r="AP68" i="21"/>
  <c r="AP69" i="21"/>
  <c r="AP70" i="21"/>
  <c r="AP71" i="21"/>
  <c r="AQ101" i="21"/>
  <c r="AQ102" i="21"/>
  <c r="AQ103" i="21"/>
  <c r="AQ100" i="21"/>
  <c r="AO77" i="21"/>
  <c r="AO72" i="21"/>
  <c r="AP104" i="21"/>
  <c r="AO78" i="21"/>
  <c r="AP46" i="21"/>
  <c r="AP40" i="21"/>
  <c r="AP108" i="21"/>
  <c r="AO75" i="21"/>
  <c r="AP44" i="21"/>
  <c r="AP142" i="21"/>
  <c r="AN79" i="21"/>
  <c r="AP45" i="21"/>
  <c r="AP43" i="21"/>
  <c r="AP107" i="21"/>
  <c r="AO47" i="21"/>
  <c r="AP109" i="21"/>
  <c r="AO111" i="21"/>
  <c r="AP110" i="21"/>
  <c r="AU31" i="21"/>
  <c r="AU32" i="21"/>
  <c r="AR93" i="21"/>
  <c r="AQ94" i="21"/>
  <c r="AQ95" i="21"/>
  <c r="AQ96" i="21"/>
  <c r="AP62" i="21"/>
  <c r="AP63" i="21"/>
  <c r="AP64" i="21"/>
  <c r="AV29" i="21"/>
  <c r="AU33" i="21"/>
  <c r="AU30" i="21"/>
  <c r="AQ34" i="21"/>
  <c r="AQ44" i="21" s="1"/>
  <c r="AQ35" i="21"/>
  <c r="AP28" i="21"/>
  <c r="AP65" i="21"/>
  <c r="AP66" i="21"/>
  <c r="AP67" i="21"/>
  <c r="AQ61" i="21"/>
  <c r="AR125" i="21"/>
  <c r="AQ129" i="21"/>
  <c r="AQ131" i="21"/>
  <c r="AQ130" i="21"/>
  <c r="AQ97" i="21"/>
  <c r="AQ98" i="21"/>
  <c r="AQ99" i="21"/>
  <c r="AP92" i="21"/>
  <c r="AL11" i="21"/>
  <c r="AV11" i="21"/>
  <c r="AJ11" i="21"/>
  <c r="AI11" i="21"/>
  <c r="AP11" i="21"/>
  <c r="AK11" i="21"/>
  <c r="AU11" i="21"/>
  <c r="AT11" i="21"/>
  <c r="AH11" i="21"/>
  <c r="AS11" i="21"/>
  <c r="AG11" i="21"/>
  <c r="AR11" i="21"/>
  <c r="AF11" i="21"/>
  <c r="AO11" i="21"/>
  <c r="AX11" i="21"/>
  <c r="AW11" i="21"/>
  <c r="AQ11" i="21"/>
  <c r="AE11" i="21"/>
  <c r="AN11" i="21"/>
  <c r="AM11" i="21"/>
  <c r="N9" i="15"/>
  <c r="AE10" i="21"/>
  <c r="AE14" i="21" s="1"/>
  <c r="M481" i="15"/>
  <c r="N481" i="15" s="1"/>
  <c r="M482" i="15"/>
  <c r="N482" i="15" s="1"/>
  <c r="M484" i="15"/>
  <c r="N484" i="15" s="1"/>
  <c r="M485" i="15"/>
  <c r="N485" i="15" s="1"/>
  <c r="M486" i="15"/>
  <c r="N486" i="15" s="1"/>
  <c r="M487" i="15"/>
  <c r="N487" i="15" s="1"/>
  <c r="M488" i="15"/>
  <c r="N488" i="15" s="1"/>
  <c r="M489" i="15"/>
  <c r="N489" i="15" s="1"/>
  <c r="M490" i="15"/>
  <c r="N490" i="15" s="1"/>
  <c r="M491" i="15"/>
  <c r="N491" i="15" s="1"/>
  <c r="M492" i="15"/>
  <c r="N492" i="15" s="1"/>
  <c r="M493" i="15"/>
  <c r="N493" i="15" s="1"/>
  <c r="M494" i="15"/>
  <c r="N494" i="15" s="1"/>
  <c r="M495" i="15"/>
  <c r="N495" i="15" s="1"/>
  <c r="M496" i="15"/>
  <c r="N496" i="15" s="1"/>
  <c r="M497" i="15"/>
  <c r="N497" i="15" s="1"/>
  <c r="M498" i="15"/>
  <c r="N498" i="15" s="1"/>
  <c r="M499" i="15"/>
  <c r="N499" i="15" s="1"/>
  <c r="M500" i="15"/>
  <c r="N500" i="15" s="1"/>
  <c r="M501" i="15"/>
  <c r="N501" i="15" s="1"/>
  <c r="M502" i="15"/>
  <c r="N502" i="15" s="1"/>
  <c r="M503" i="15"/>
  <c r="N503" i="15" s="1"/>
  <c r="M504" i="15"/>
  <c r="N504" i="15" s="1"/>
  <c r="M505" i="15"/>
  <c r="N505" i="15" s="1"/>
  <c r="M506" i="15"/>
  <c r="N506" i="15" s="1"/>
  <c r="M507" i="15"/>
  <c r="N507" i="15" s="1"/>
  <c r="M508" i="15"/>
  <c r="N508" i="15" s="1"/>
  <c r="M509" i="15"/>
  <c r="N509" i="15" s="1"/>
  <c r="M510" i="15"/>
  <c r="N510" i="15" s="1"/>
  <c r="M511" i="15"/>
  <c r="N511" i="15" s="1"/>
  <c r="M512" i="15"/>
  <c r="N512" i="15" s="1"/>
  <c r="M513" i="15"/>
  <c r="N513" i="15" s="1"/>
  <c r="M514" i="15"/>
  <c r="N514" i="15" s="1"/>
  <c r="M515" i="15"/>
  <c r="N515" i="15" s="1"/>
  <c r="M516" i="15"/>
  <c r="N516" i="15" s="1"/>
  <c r="M517" i="15"/>
  <c r="N517" i="15" s="1"/>
  <c r="M518" i="15"/>
  <c r="N518" i="15" s="1"/>
  <c r="M519" i="15"/>
  <c r="N519" i="15" s="1"/>
  <c r="M520" i="15"/>
  <c r="N520" i="15" s="1"/>
  <c r="M521" i="15"/>
  <c r="N521" i="15" s="1"/>
  <c r="M522" i="15"/>
  <c r="N522" i="15" s="1"/>
  <c r="M523" i="15"/>
  <c r="N523" i="15" s="1"/>
  <c r="M524" i="15"/>
  <c r="N524" i="15" s="1"/>
  <c r="M525" i="15"/>
  <c r="N525" i="15" s="1"/>
  <c r="M526" i="15"/>
  <c r="N526" i="15" s="1"/>
  <c r="M527" i="15"/>
  <c r="N527" i="15" s="1"/>
  <c r="M528" i="15"/>
  <c r="N528" i="15" s="1"/>
  <c r="M529" i="15"/>
  <c r="N529" i="15" s="1"/>
  <c r="M530" i="15"/>
  <c r="N530" i="15" s="1"/>
  <c r="M531" i="15"/>
  <c r="N531" i="15" s="1"/>
  <c r="M532" i="15"/>
  <c r="N532" i="15" s="1"/>
  <c r="M533" i="15"/>
  <c r="N533" i="15" s="1"/>
  <c r="M534" i="15"/>
  <c r="N534" i="15" s="1"/>
  <c r="M535" i="15"/>
  <c r="N535" i="15" s="1"/>
  <c r="M536" i="15"/>
  <c r="N536" i="15" s="1"/>
  <c r="M537" i="15"/>
  <c r="N537" i="15" s="1"/>
  <c r="M538" i="15"/>
  <c r="N538" i="15" s="1"/>
  <c r="M539" i="15"/>
  <c r="N539" i="15" s="1"/>
  <c r="M540" i="15"/>
  <c r="N540" i="15" s="1"/>
  <c r="M541" i="15"/>
  <c r="N541" i="15" s="1"/>
  <c r="M542" i="15"/>
  <c r="N542" i="15" s="1"/>
  <c r="M543" i="15"/>
  <c r="N543" i="15" s="1"/>
  <c r="M544" i="15"/>
  <c r="N544" i="15" s="1"/>
  <c r="M545" i="15"/>
  <c r="N545" i="15" s="1"/>
  <c r="M546" i="15"/>
  <c r="N546" i="15" s="1"/>
  <c r="M547" i="15"/>
  <c r="N547" i="15" s="1"/>
  <c r="M548" i="15"/>
  <c r="N548" i="15" s="1"/>
  <c r="M549" i="15"/>
  <c r="N549" i="15" s="1"/>
  <c r="M550" i="15"/>
  <c r="N550" i="15" s="1"/>
  <c r="M551" i="15"/>
  <c r="N551" i="15" s="1"/>
  <c r="M552" i="15"/>
  <c r="N552" i="15" s="1"/>
  <c r="M553" i="15"/>
  <c r="N553" i="15" s="1"/>
  <c r="M554" i="15"/>
  <c r="N554" i="15" s="1"/>
  <c r="M555" i="15"/>
  <c r="N555" i="15" s="1"/>
  <c r="M556" i="15"/>
  <c r="N556" i="15" s="1"/>
  <c r="M557" i="15"/>
  <c r="N557" i="15" s="1"/>
  <c r="M558" i="15"/>
  <c r="N558" i="15" s="1"/>
  <c r="M559" i="15"/>
  <c r="N559" i="15" s="1"/>
  <c r="M560" i="15"/>
  <c r="N560" i="15" s="1"/>
  <c r="M561" i="15"/>
  <c r="N561" i="15" s="1"/>
  <c r="M562" i="15"/>
  <c r="N562" i="15" s="1"/>
  <c r="M563" i="15"/>
  <c r="N563" i="15" s="1"/>
  <c r="M564" i="15"/>
  <c r="N564" i="15" s="1"/>
  <c r="M565" i="15"/>
  <c r="N565" i="15" s="1"/>
  <c r="M566" i="15"/>
  <c r="N566" i="15" s="1"/>
  <c r="M567" i="15"/>
  <c r="N567" i="15" s="1"/>
  <c r="M568" i="15"/>
  <c r="N568" i="15" s="1"/>
  <c r="M569" i="15"/>
  <c r="N569" i="15" s="1"/>
  <c r="M570" i="15"/>
  <c r="N570" i="15" s="1"/>
  <c r="M571" i="15"/>
  <c r="N571" i="15" s="1"/>
  <c r="M572" i="15"/>
  <c r="N572" i="15" s="1"/>
  <c r="M573" i="15"/>
  <c r="N573" i="15" s="1"/>
  <c r="M574" i="15"/>
  <c r="N574" i="15" s="1"/>
  <c r="M575" i="15"/>
  <c r="N575" i="15" s="1"/>
  <c r="M576" i="15"/>
  <c r="N576" i="15" s="1"/>
  <c r="M577" i="15"/>
  <c r="N577" i="15" s="1"/>
  <c r="M578" i="15"/>
  <c r="N578" i="15" s="1"/>
  <c r="M579" i="15"/>
  <c r="N579" i="15" s="1"/>
  <c r="M580" i="15"/>
  <c r="N580" i="15" s="1"/>
  <c r="M581" i="15"/>
  <c r="N581" i="15" s="1"/>
  <c r="M582" i="15"/>
  <c r="N582" i="15" s="1"/>
  <c r="M583" i="15"/>
  <c r="N583" i="15" s="1"/>
  <c r="M584" i="15"/>
  <c r="N584" i="15" s="1"/>
  <c r="M585" i="15"/>
  <c r="N585" i="15" s="1"/>
  <c r="M586" i="15"/>
  <c r="N586" i="15" s="1"/>
  <c r="M587" i="15"/>
  <c r="N587" i="15" s="1"/>
  <c r="M588" i="15"/>
  <c r="N588" i="15" s="1"/>
  <c r="M589" i="15"/>
  <c r="N589" i="15" s="1"/>
  <c r="M590" i="15"/>
  <c r="N590" i="15" s="1"/>
  <c r="M591" i="15"/>
  <c r="N591" i="15" s="1"/>
  <c r="M592" i="15"/>
  <c r="N592" i="15" s="1"/>
  <c r="M593" i="15"/>
  <c r="N593" i="15" s="1"/>
  <c r="M594" i="15"/>
  <c r="N594" i="15" s="1"/>
  <c r="M595" i="15"/>
  <c r="N595" i="15" s="1"/>
  <c r="M596" i="15"/>
  <c r="N596" i="15" s="1"/>
  <c r="M597" i="15"/>
  <c r="N597" i="15" s="1"/>
  <c r="M598" i="15"/>
  <c r="N598" i="15" s="1"/>
  <c r="M599" i="15"/>
  <c r="N599" i="15" s="1"/>
  <c r="M600" i="15"/>
  <c r="N600" i="15" s="1"/>
  <c r="M601" i="15"/>
  <c r="N601" i="15" s="1"/>
  <c r="M602" i="15"/>
  <c r="N602" i="15" s="1"/>
  <c r="M603" i="15"/>
  <c r="N603" i="15" s="1"/>
  <c r="M604" i="15"/>
  <c r="N604" i="15" s="1"/>
  <c r="M605" i="15"/>
  <c r="N605" i="15" s="1"/>
  <c r="M606" i="15"/>
  <c r="N606" i="15" s="1"/>
  <c r="M607" i="15"/>
  <c r="N607" i="15" s="1"/>
  <c r="M608" i="15"/>
  <c r="N608" i="15" s="1"/>
  <c r="M609" i="15"/>
  <c r="N609" i="15" s="1"/>
  <c r="M610" i="15"/>
  <c r="N610" i="15" s="1"/>
  <c r="M611" i="15"/>
  <c r="N611" i="15" s="1"/>
  <c r="M612" i="15"/>
  <c r="N612" i="15" s="1"/>
  <c r="M613" i="15"/>
  <c r="N613" i="15" s="1"/>
  <c r="M614" i="15"/>
  <c r="N614" i="15" s="1"/>
  <c r="M615" i="15"/>
  <c r="N615" i="15" s="1"/>
  <c r="M616" i="15"/>
  <c r="N616" i="15" s="1"/>
  <c r="M617" i="15"/>
  <c r="N617" i="15" s="1"/>
  <c r="M618" i="15"/>
  <c r="N618" i="15" s="1"/>
  <c r="M619" i="15"/>
  <c r="N619" i="15" s="1"/>
  <c r="M620" i="15"/>
  <c r="N620" i="15" s="1"/>
  <c r="M621" i="15"/>
  <c r="N621" i="15" s="1"/>
  <c r="M622" i="15"/>
  <c r="N622" i="15" s="1"/>
  <c r="M623" i="15"/>
  <c r="N623" i="15" s="1"/>
  <c r="M624" i="15"/>
  <c r="N624" i="15" s="1"/>
  <c r="M625" i="15"/>
  <c r="N625" i="15" s="1"/>
  <c r="M626" i="15"/>
  <c r="N626" i="15" s="1"/>
  <c r="M627" i="15"/>
  <c r="N627" i="15" s="1"/>
  <c r="M628" i="15"/>
  <c r="N628" i="15" s="1"/>
  <c r="M629" i="15"/>
  <c r="N629" i="15" s="1"/>
  <c r="M630" i="15"/>
  <c r="N630" i="15" s="1"/>
  <c r="M631" i="15"/>
  <c r="N631" i="15" s="1"/>
  <c r="M632" i="15"/>
  <c r="N632" i="15" s="1"/>
  <c r="M633" i="15"/>
  <c r="N633" i="15" s="1"/>
  <c r="M634" i="15"/>
  <c r="N634" i="15" s="1"/>
  <c r="M635" i="15"/>
  <c r="N635" i="15" s="1"/>
  <c r="M636" i="15"/>
  <c r="N636" i="15" s="1"/>
  <c r="M637" i="15"/>
  <c r="N637" i="15" s="1"/>
  <c r="M638" i="15"/>
  <c r="N638" i="15" s="1"/>
  <c r="M639" i="15"/>
  <c r="N639" i="15" s="1"/>
  <c r="M640" i="15"/>
  <c r="N640" i="15" s="1"/>
  <c r="M641" i="15"/>
  <c r="N641" i="15" s="1"/>
  <c r="M642" i="15"/>
  <c r="N642" i="15" s="1"/>
  <c r="M643" i="15"/>
  <c r="N643" i="15" s="1"/>
  <c r="M644" i="15"/>
  <c r="N644" i="15" s="1"/>
  <c r="M645" i="15"/>
  <c r="N645" i="15" s="1"/>
  <c r="M646" i="15"/>
  <c r="N646" i="15" s="1"/>
  <c r="M647" i="15"/>
  <c r="N647" i="15" s="1"/>
  <c r="M648" i="15"/>
  <c r="N648" i="15" s="1"/>
  <c r="M649" i="15"/>
  <c r="N649" i="15" s="1"/>
  <c r="M650" i="15"/>
  <c r="N650" i="15" s="1"/>
  <c r="M651" i="15"/>
  <c r="N651" i="15" s="1"/>
  <c r="M652" i="15"/>
  <c r="N652" i="15" s="1"/>
  <c r="M653" i="15"/>
  <c r="N653" i="15" s="1"/>
  <c r="M654" i="15"/>
  <c r="N654" i="15" s="1"/>
  <c r="M655" i="15"/>
  <c r="N655" i="15" s="1"/>
  <c r="M656" i="15"/>
  <c r="N656" i="15" s="1"/>
  <c r="M657" i="15"/>
  <c r="N657" i="15" s="1"/>
  <c r="M658" i="15"/>
  <c r="N658" i="15" s="1"/>
  <c r="M659" i="15"/>
  <c r="N659" i="15" s="1"/>
  <c r="M660" i="15"/>
  <c r="N660" i="15" s="1"/>
  <c r="M661" i="15"/>
  <c r="N661" i="15" s="1"/>
  <c r="M662" i="15"/>
  <c r="N662" i="15" s="1"/>
  <c r="M663" i="15"/>
  <c r="N663" i="15" s="1"/>
  <c r="M664" i="15"/>
  <c r="N664" i="15" s="1"/>
  <c r="M665" i="15"/>
  <c r="N665" i="15" s="1"/>
  <c r="M666" i="15"/>
  <c r="N666" i="15" s="1"/>
  <c r="M667" i="15"/>
  <c r="N667" i="15" s="1"/>
  <c r="M668" i="15"/>
  <c r="N668" i="15" s="1"/>
  <c r="M669" i="15"/>
  <c r="N669" i="15" s="1"/>
  <c r="M670" i="15"/>
  <c r="N670" i="15" s="1"/>
  <c r="M671" i="15"/>
  <c r="N671" i="15" s="1"/>
  <c r="M672" i="15"/>
  <c r="N672" i="15" s="1"/>
  <c r="M673" i="15"/>
  <c r="N673" i="15" s="1"/>
  <c r="M674" i="15"/>
  <c r="N674" i="15" s="1"/>
  <c r="M675" i="15"/>
  <c r="N675" i="15" s="1"/>
  <c r="M676" i="15"/>
  <c r="N676" i="15" s="1"/>
  <c r="M677" i="15"/>
  <c r="N677" i="15" s="1"/>
  <c r="M678" i="15"/>
  <c r="N678" i="15" s="1"/>
  <c r="M679" i="15"/>
  <c r="N679" i="15" s="1"/>
  <c r="M680" i="15"/>
  <c r="N680" i="15" s="1"/>
  <c r="M681" i="15"/>
  <c r="N681" i="15" s="1"/>
  <c r="M682" i="15"/>
  <c r="N682" i="15" s="1"/>
  <c r="M683" i="15"/>
  <c r="N683" i="15" s="1"/>
  <c r="M684" i="15"/>
  <c r="N684" i="15" s="1"/>
  <c r="M685" i="15"/>
  <c r="N685" i="15" s="1"/>
  <c r="M686" i="15"/>
  <c r="N686" i="15" s="1"/>
  <c r="M687" i="15"/>
  <c r="N687" i="15" s="1"/>
  <c r="M688" i="15"/>
  <c r="N688" i="15" s="1"/>
  <c r="M689" i="15"/>
  <c r="N689" i="15" s="1"/>
  <c r="M690" i="15"/>
  <c r="N690" i="15" s="1"/>
  <c r="M691" i="15"/>
  <c r="N691" i="15" s="1"/>
  <c r="M692" i="15"/>
  <c r="N692" i="15" s="1"/>
  <c r="M693" i="15"/>
  <c r="N693" i="15" s="1"/>
  <c r="M694" i="15"/>
  <c r="N694" i="15" s="1"/>
  <c r="M695" i="15"/>
  <c r="N695" i="15" s="1"/>
  <c r="M696" i="15"/>
  <c r="N696" i="15" s="1"/>
  <c r="M697" i="15"/>
  <c r="N697" i="15" s="1"/>
  <c r="M698" i="15"/>
  <c r="N698" i="15" s="1"/>
  <c r="M699" i="15"/>
  <c r="N699" i="15" s="1"/>
  <c r="M700" i="15"/>
  <c r="N700" i="15" s="1"/>
  <c r="M701" i="15"/>
  <c r="N701" i="15" s="1"/>
  <c r="M702" i="15"/>
  <c r="N702" i="15" s="1"/>
  <c r="M703" i="15"/>
  <c r="N703" i="15" s="1"/>
  <c r="M704" i="15"/>
  <c r="N704" i="15" s="1"/>
  <c r="M705" i="15"/>
  <c r="N705" i="15" s="1"/>
  <c r="M706" i="15"/>
  <c r="N706" i="15" s="1"/>
  <c r="M707" i="15"/>
  <c r="N707" i="15" s="1"/>
  <c r="M708" i="15"/>
  <c r="N708" i="15" s="1"/>
  <c r="M709" i="15"/>
  <c r="N709" i="15" s="1"/>
  <c r="M710" i="15"/>
  <c r="N710" i="15" s="1"/>
  <c r="M711" i="15"/>
  <c r="N711" i="15" s="1"/>
  <c r="M712" i="15"/>
  <c r="N712" i="15" s="1"/>
  <c r="M713" i="15"/>
  <c r="N713" i="15" s="1"/>
  <c r="M714" i="15"/>
  <c r="N714" i="15" s="1"/>
  <c r="M715" i="15"/>
  <c r="N715" i="15" s="1"/>
  <c r="M716" i="15"/>
  <c r="N716" i="15" s="1"/>
  <c r="M717" i="15"/>
  <c r="N717" i="15" s="1"/>
  <c r="M718" i="15"/>
  <c r="N718" i="15" s="1"/>
  <c r="M719" i="15"/>
  <c r="N719" i="15" s="1"/>
  <c r="M720" i="15"/>
  <c r="N720" i="15" s="1"/>
  <c r="M721" i="15"/>
  <c r="N721" i="15" s="1"/>
  <c r="M722" i="15"/>
  <c r="N722" i="15" s="1"/>
  <c r="M723" i="15"/>
  <c r="N723" i="15" s="1"/>
  <c r="M724" i="15"/>
  <c r="N724" i="15" s="1"/>
  <c r="M725" i="15"/>
  <c r="N725" i="15" s="1"/>
  <c r="M726" i="15"/>
  <c r="N726" i="15" s="1"/>
  <c r="M727" i="15"/>
  <c r="N727" i="15" s="1"/>
  <c r="M728" i="15"/>
  <c r="N728" i="15" s="1"/>
  <c r="M729" i="15"/>
  <c r="N729" i="15" s="1"/>
  <c r="M730" i="15"/>
  <c r="N730" i="15" s="1"/>
  <c r="M731" i="15"/>
  <c r="N731" i="15" s="1"/>
  <c r="M732" i="15"/>
  <c r="N732" i="15" s="1"/>
  <c r="M733" i="15"/>
  <c r="N733" i="15" s="1"/>
  <c r="M734" i="15"/>
  <c r="N734" i="15" s="1"/>
  <c r="M735" i="15"/>
  <c r="N735" i="15" s="1"/>
  <c r="M736" i="15"/>
  <c r="N736" i="15" s="1"/>
  <c r="M737" i="15"/>
  <c r="N737" i="15" s="1"/>
  <c r="M738" i="15"/>
  <c r="N738" i="15" s="1"/>
  <c r="M739" i="15"/>
  <c r="N739" i="15" s="1"/>
  <c r="M740" i="15"/>
  <c r="N740" i="15" s="1"/>
  <c r="M741" i="15"/>
  <c r="N741" i="15" s="1"/>
  <c r="M742" i="15"/>
  <c r="N742" i="15" s="1"/>
  <c r="M743" i="15"/>
  <c r="N743" i="15" s="1"/>
  <c r="M744" i="15"/>
  <c r="N744" i="15" s="1"/>
  <c r="M745" i="15"/>
  <c r="N745" i="15" s="1"/>
  <c r="M746" i="15"/>
  <c r="N746" i="15" s="1"/>
  <c r="M747" i="15"/>
  <c r="N747" i="15" s="1"/>
  <c r="M748" i="15"/>
  <c r="N748" i="15" s="1"/>
  <c r="M749" i="15"/>
  <c r="N749" i="15" s="1"/>
  <c r="M750" i="15"/>
  <c r="N750" i="15" s="1"/>
  <c r="M751" i="15"/>
  <c r="N751" i="15" s="1"/>
  <c r="M752" i="15"/>
  <c r="N752" i="15" s="1"/>
  <c r="M753" i="15"/>
  <c r="N753" i="15" s="1"/>
  <c r="M754" i="15"/>
  <c r="N754" i="15" s="1"/>
  <c r="M755" i="15"/>
  <c r="N755" i="15" s="1"/>
  <c r="M756" i="15"/>
  <c r="N756" i="15" s="1"/>
  <c r="M757" i="15"/>
  <c r="N757" i="15" s="1"/>
  <c r="M758" i="15"/>
  <c r="N758" i="15" s="1"/>
  <c r="M759" i="15"/>
  <c r="N759" i="15" s="1"/>
  <c r="M760" i="15"/>
  <c r="N760" i="15" s="1"/>
  <c r="M761" i="15"/>
  <c r="N761" i="15" s="1"/>
  <c r="M762" i="15"/>
  <c r="N762" i="15" s="1"/>
  <c r="M763" i="15"/>
  <c r="N763" i="15" s="1"/>
  <c r="M764" i="15"/>
  <c r="N764" i="15" s="1"/>
  <c r="M765" i="15"/>
  <c r="N765" i="15" s="1"/>
  <c r="M766" i="15"/>
  <c r="N766" i="15" s="1"/>
  <c r="M767" i="15"/>
  <c r="N767" i="15" s="1"/>
  <c r="M768" i="15"/>
  <c r="N768" i="15" s="1"/>
  <c r="M769" i="15"/>
  <c r="N769" i="15" s="1"/>
  <c r="M770" i="15"/>
  <c r="N770" i="15" s="1"/>
  <c r="M771" i="15"/>
  <c r="N771" i="15" s="1"/>
  <c r="M772" i="15"/>
  <c r="N772" i="15" s="1"/>
  <c r="M773" i="15"/>
  <c r="N773" i="15" s="1"/>
  <c r="M774" i="15"/>
  <c r="N774" i="15" s="1"/>
  <c r="M775" i="15"/>
  <c r="N775" i="15" s="1"/>
  <c r="M776" i="15"/>
  <c r="N776" i="15" s="1"/>
  <c r="M777" i="15"/>
  <c r="N777" i="15" s="1"/>
  <c r="M778" i="15"/>
  <c r="N778" i="15" s="1"/>
  <c r="M779" i="15"/>
  <c r="N779" i="15" s="1"/>
  <c r="M780" i="15"/>
  <c r="N780" i="15" s="1"/>
  <c r="M781" i="15"/>
  <c r="N781" i="15" s="1"/>
  <c r="M782" i="15"/>
  <c r="N782" i="15" s="1"/>
  <c r="M783" i="15"/>
  <c r="N783" i="15" s="1"/>
  <c r="M784" i="15"/>
  <c r="N784" i="15" s="1"/>
  <c r="M785" i="15"/>
  <c r="N785" i="15" s="1"/>
  <c r="M786" i="15"/>
  <c r="N786" i="15" s="1"/>
  <c r="M787" i="15"/>
  <c r="N787" i="15" s="1"/>
  <c r="M788" i="15"/>
  <c r="N788" i="15" s="1"/>
  <c r="M789" i="15"/>
  <c r="N789" i="15" s="1"/>
  <c r="M790" i="15"/>
  <c r="N790" i="15" s="1"/>
  <c r="M791" i="15"/>
  <c r="N791" i="15" s="1"/>
  <c r="M792" i="15"/>
  <c r="N792" i="15" s="1"/>
  <c r="M793" i="15"/>
  <c r="N793" i="15" s="1"/>
  <c r="M794" i="15"/>
  <c r="N794" i="15" s="1"/>
  <c r="M795" i="15"/>
  <c r="N795" i="15" s="1"/>
  <c r="M796" i="15"/>
  <c r="N796" i="15" s="1"/>
  <c r="M797" i="15"/>
  <c r="N797" i="15" s="1"/>
  <c r="M798" i="15"/>
  <c r="N798" i="15" s="1"/>
  <c r="M799" i="15"/>
  <c r="N799" i="15" s="1"/>
  <c r="M800" i="15"/>
  <c r="N800" i="15" s="1"/>
  <c r="M801" i="15"/>
  <c r="N801" i="15" s="1"/>
  <c r="M802" i="15"/>
  <c r="N802" i="15" s="1"/>
  <c r="M803" i="15"/>
  <c r="N803" i="15" s="1"/>
  <c r="M804" i="15"/>
  <c r="N804" i="15" s="1"/>
  <c r="M805" i="15"/>
  <c r="N805" i="15" s="1"/>
  <c r="M806" i="15"/>
  <c r="N806" i="15" s="1"/>
  <c r="M807" i="15"/>
  <c r="N807" i="15" s="1"/>
  <c r="M808" i="15"/>
  <c r="N808" i="15" s="1"/>
  <c r="M809" i="15"/>
  <c r="N809" i="15" s="1"/>
  <c r="M810" i="15"/>
  <c r="N810" i="15" s="1"/>
  <c r="M811" i="15"/>
  <c r="N811" i="15" s="1"/>
  <c r="M812" i="15"/>
  <c r="N812" i="15" s="1"/>
  <c r="M813" i="15"/>
  <c r="N813" i="15" s="1"/>
  <c r="M814" i="15"/>
  <c r="N814" i="15" s="1"/>
  <c r="M815" i="15"/>
  <c r="N815" i="15" s="1"/>
  <c r="M816" i="15"/>
  <c r="N816" i="15" s="1"/>
  <c r="M817" i="15"/>
  <c r="N817" i="15" s="1"/>
  <c r="M818" i="15"/>
  <c r="N818" i="15" s="1"/>
  <c r="M819" i="15"/>
  <c r="N819" i="15" s="1"/>
  <c r="M820" i="15"/>
  <c r="N820" i="15" s="1"/>
  <c r="M821" i="15"/>
  <c r="N821" i="15" s="1"/>
  <c r="M822" i="15"/>
  <c r="N822" i="15" s="1"/>
  <c r="M823" i="15"/>
  <c r="N823" i="15" s="1"/>
  <c r="M824" i="15"/>
  <c r="N824" i="15" s="1"/>
  <c r="M825" i="15"/>
  <c r="N825" i="15" s="1"/>
  <c r="M826" i="15"/>
  <c r="N826" i="15" s="1"/>
  <c r="M827" i="15"/>
  <c r="N827" i="15" s="1"/>
  <c r="M828" i="15"/>
  <c r="N828" i="15" s="1"/>
  <c r="M829" i="15"/>
  <c r="N829" i="15" s="1"/>
  <c r="M830" i="15"/>
  <c r="N830" i="15" s="1"/>
  <c r="M831" i="15"/>
  <c r="N831" i="15" s="1"/>
  <c r="M832" i="15"/>
  <c r="N832" i="15" s="1"/>
  <c r="M833" i="15"/>
  <c r="N833" i="15" s="1"/>
  <c r="M834" i="15"/>
  <c r="N834" i="15" s="1"/>
  <c r="M835" i="15"/>
  <c r="N835" i="15" s="1"/>
  <c r="M836" i="15"/>
  <c r="N836" i="15" s="1"/>
  <c r="M837" i="15"/>
  <c r="N837" i="15" s="1"/>
  <c r="M838" i="15"/>
  <c r="N838" i="15" s="1"/>
  <c r="M839" i="15"/>
  <c r="N839" i="15" s="1"/>
  <c r="M840" i="15"/>
  <c r="N840" i="15" s="1"/>
  <c r="M841" i="15"/>
  <c r="N841" i="15" s="1"/>
  <c r="M842" i="15"/>
  <c r="N842" i="15" s="1"/>
  <c r="M843" i="15"/>
  <c r="N843" i="15" s="1"/>
  <c r="M844" i="15"/>
  <c r="N844" i="15" s="1"/>
  <c r="M845" i="15"/>
  <c r="N845" i="15" s="1"/>
  <c r="M846" i="15"/>
  <c r="N846" i="15" s="1"/>
  <c r="M847" i="15"/>
  <c r="N847" i="15" s="1"/>
  <c r="M848" i="15"/>
  <c r="N848" i="15" s="1"/>
  <c r="M849" i="15"/>
  <c r="N849" i="15" s="1"/>
  <c r="M850" i="15"/>
  <c r="N850" i="15" s="1"/>
  <c r="M851" i="15"/>
  <c r="N851" i="15" s="1"/>
  <c r="M852" i="15"/>
  <c r="N852" i="15" s="1"/>
  <c r="M853" i="15"/>
  <c r="N853" i="15" s="1"/>
  <c r="M854" i="15"/>
  <c r="N854" i="15" s="1"/>
  <c r="M855" i="15"/>
  <c r="N855" i="15" s="1"/>
  <c r="M856" i="15"/>
  <c r="N856" i="15" s="1"/>
  <c r="M857" i="15"/>
  <c r="N857" i="15" s="1"/>
  <c r="M858" i="15"/>
  <c r="N858" i="15" s="1"/>
  <c r="M859" i="15"/>
  <c r="N859" i="15" s="1"/>
  <c r="M860" i="15"/>
  <c r="N860" i="15" s="1"/>
  <c r="M861" i="15"/>
  <c r="N861" i="15" s="1"/>
  <c r="M862" i="15"/>
  <c r="N862" i="15" s="1"/>
  <c r="M863" i="15"/>
  <c r="N863" i="15" s="1"/>
  <c r="M864" i="15"/>
  <c r="N864" i="15" s="1"/>
  <c r="M865" i="15"/>
  <c r="N865" i="15" s="1"/>
  <c r="M866" i="15"/>
  <c r="N866" i="15" s="1"/>
  <c r="M867" i="15"/>
  <c r="N867" i="15" s="1"/>
  <c r="M868" i="15"/>
  <c r="N868" i="15" s="1"/>
  <c r="M869" i="15"/>
  <c r="N869" i="15" s="1"/>
  <c r="M870" i="15"/>
  <c r="N870" i="15" s="1"/>
  <c r="M871" i="15"/>
  <c r="N871" i="15" s="1"/>
  <c r="M872" i="15"/>
  <c r="N872" i="15" s="1"/>
  <c r="M873" i="15"/>
  <c r="N873" i="15" s="1"/>
  <c r="M874" i="15"/>
  <c r="N874" i="15" s="1"/>
  <c r="M875" i="15"/>
  <c r="N875" i="15" s="1"/>
  <c r="M876" i="15"/>
  <c r="N876" i="15" s="1"/>
  <c r="M877" i="15"/>
  <c r="N877" i="15" s="1"/>
  <c r="M878" i="15"/>
  <c r="N878" i="15" s="1"/>
  <c r="M879" i="15"/>
  <c r="N879" i="15" s="1"/>
  <c r="M880" i="15"/>
  <c r="N880" i="15" s="1"/>
  <c r="M881" i="15"/>
  <c r="N881" i="15" s="1"/>
  <c r="M882" i="15"/>
  <c r="N882" i="15" s="1"/>
  <c r="M883" i="15"/>
  <c r="N883" i="15" s="1"/>
  <c r="M884" i="15"/>
  <c r="N884" i="15" s="1"/>
  <c r="M885" i="15"/>
  <c r="N885" i="15" s="1"/>
  <c r="M886" i="15"/>
  <c r="N886" i="15" s="1"/>
  <c r="M887" i="15"/>
  <c r="N887" i="15" s="1"/>
  <c r="M888" i="15"/>
  <c r="N888" i="15" s="1"/>
  <c r="M889" i="15"/>
  <c r="N889" i="15" s="1"/>
  <c r="M890" i="15"/>
  <c r="N890" i="15" s="1"/>
  <c r="M891" i="15"/>
  <c r="N891" i="15" s="1"/>
  <c r="M892" i="15"/>
  <c r="N892" i="15" s="1"/>
  <c r="M893" i="15"/>
  <c r="N893" i="15" s="1"/>
  <c r="M894" i="15"/>
  <c r="N894" i="15" s="1"/>
  <c r="M895" i="15"/>
  <c r="N895" i="15" s="1"/>
  <c r="M896" i="15"/>
  <c r="N896" i="15" s="1"/>
  <c r="M897" i="15"/>
  <c r="N897" i="15" s="1"/>
  <c r="M898" i="15"/>
  <c r="N898" i="15" s="1"/>
  <c r="M899" i="15"/>
  <c r="N899" i="15" s="1"/>
  <c r="M900" i="15"/>
  <c r="N900" i="15" s="1"/>
  <c r="M901" i="15"/>
  <c r="N901" i="15" s="1"/>
  <c r="M902" i="15"/>
  <c r="N902" i="15" s="1"/>
  <c r="M903" i="15"/>
  <c r="N903" i="15" s="1"/>
  <c r="M904" i="15"/>
  <c r="N904" i="15" s="1"/>
  <c r="M905" i="15"/>
  <c r="N905" i="15" s="1"/>
  <c r="M906" i="15"/>
  <c r="N906" i="15" s="1"/>
  <c r="M907" i="15"/>
  <c r="N907" i="15" s="1"/>
  <c r="M908" i="15"/>
  <c r="N908" i="15" s="1"/>
  <c r="M909" i="15"/>
  <c r="N909" i="15" s="1"/>
  <c r="M910" i="15"/>
  <c r="N910" i="15" s="1"/>
  <c r="M911" i="15"/>
  <c r="N911" i="15" s="1"/>
  <c r="M912" i="15"/>
  <c r="N912" i="15" s="1"/>
  <c r="M913" i="15"/>
  <c r="N913" i="15" s="1"/>
  <c r="M914" i="15"/>
  <c r="N914" i="15" s="1"/>
  <c r="M915" i="15"/>
  <c r="N915" i="15" s="1"/>
  <c r="M916" i="15"/>
  <c r="N916" i="15" s="1"/>
  <c r="M917" i="15"/>
  <c r="N917" i="15" s="1"/>
  <c r="M918" i="15"/>
  <c r="N918" i="15" s="1"/>
  <c r="M919" i="15"/>
  <c r="N919" i="15" s="1"/>
  <c r="M920" i="15"/>
  <c r="N920" i="15" s="1"/>
  <c r="M921" i="15"/>
  <c r="N921" i="15" s="1"/>
  <c r="M922" i="15"/>
  <c r="N922" i="15" s="1"/>
  <c r="M923" i="15"/>
  <c r="N923" i="15" s="1"/>
  <c r="M924" i="15"/>
  <c r="N924" i="15" s="1"/>
  <c r="M925" i="15"/>
  <c r="N925" i="15" s="1"/>
  <c r="M926" i="15"/>
  <c r="N926" i="15" s="1"/>
  <c r="M927" i="15"/>
  <c r="N927" i="15" s="1"/>
  <c r="M928" i="15"/>
  <c r="N928" i="15" s="1"/>
  <c r="M929" i="15"/>
  <c r="N929" i="15" s="1"/>
  <c r="M930" i="15"/>
  <c r="N930" i="15" s="1"/>
  <c r="M931" i="15"/>
  <c r="N931" i="15" s="1"/>
  <c r="M932" i="15"/>
  <c r="N932" i="15" s="1"/>
  <c r="M933" i="15"/>
  <c r="N933" i="15" s="1"/>
  <c r="M934" i="15"/>
  <c r="N934" i="15" s="1"/>
  <c r="M935" i="15"/>
  <c r="N935" i="15" s="1"/>
  <c r="M936" i="15"/>
  <c r="N936" i="15" s="1"/>
  <c r="M937" i="15"/>
  <c r="N937" i="15" s="1"/>
  <c r="M938" i="15"/>
  <c r="N938" i="15" s="1"/>
  <c r="M939" i="15"/>
  <c r="N939" i="15" s="1"/>
  <c r="M940" i="15"/>
  <c r="N940" i="15" s="1"/>
  <c r="M941" i="15"/>
  <c r="N941" i="15" s="1"/>
  <c r="M942" i="15"/>
  <c r="N942" i="15" s="1"/>
  <c r="M943" i="15"/>
  <c r="N943" i="15" s="1"/>
  <c r="M944" i="15"/>
  <c r="N944" i="15" s="1"/>
  <c r="M945" i="15"/>
  <c r="N945" i="15" s="1"/>
  <c r="M946" i="15"/>
  <c r="N946" i="15" s="1"/>
  <c r="M947" i="15"/>
  <c r="N947" i="15" s="1"/>
  <c r="M948" i="15"/>
  <c r="N948" i="15" s="1"/>
  <c r="M949" i="15"/>
  <c r="N949" i="15" s="1"/>
  <c r="M950" i="15"/>
  <c r="N950" i="15" s="1"/>
  <c r="M951" i="15"/>
  <c r="N951" i="15" s="1"/>
  <c r="M952" i="15"/>
  <c r="N952" i="15" s="1"/>
  <c r="M953" i="15"/>
  <c r="N953" i="15" s="1"/>
  <c r="M954" i="15"/>
  <c r="N954" i="15" s="1"/>
  <c r="M955" i="15"/>
  <c r="N955" i="15" s="1"/>
  <c r="M956" i="15"/>
  <c r="N956" i="15" s="1"/>
  <c r="M957" i="15"/>
  <c r="N957" i="15" s="1"/>
  <c r="M958" i="15"/>
  <c r="N958" i="15" s="1"/>
  <c r="M959" i="15"/>
  <c r="N959" i="15" s="1"/>
  <c r="M960" i="15"/>
  <c r="N960" i="15" s="1"/>
  <c r="M961" i="15"/>
  <c r="N961" i="15" s="1"/>
  <c r="M962" i="15"/>
  <c r="N962" i="15" s="1"/>
  <c r="M963" i="15"/>
  <c r="N963" i="15" s="1"/>
  <c r="M964" i="15"/>
  <c r="N964" i="15" s="1"/>
  <c r="M965" i="15"/>
  <c r="N965" i="15" s="1"/>
  <c r="M966" i="15"/>
  <c r="N966" i="15" s="1"/>
  <c r="M967" i="15"/>
  <c r="N967" i="15" s="1"/>
  <c r="M968" i="15"/>
  <c r="N968" i="15" s="1"/>
  <c r="M969" i="15"/>
  <c r="N969" i="15" s="1"/>
  <c r="M970" i="15"/>
  <c r="N970" i="15" s="1"/>
  <c r="M971" i="15"/>
  <c r="N971" i="15" s="1"/>
  <c r="M972" i="15"/>
  <c r="N972" i="15" s="1"/>
  <c r="M973" i="15"/>
  <c r="N973" i="15" s="1"/>
  <c r="M974" i="15"/>
  <c r="N974" i="15" s="1"/>
  <c r="M975" i="15"/>
  <c r="N975" i="15" s="1"/>
  <c r="M976" i="15"/>
  <c r="N976" i="15" s="1"/>
  <c r="M977" i="15"/>
  <c r="N977" i="15" s="1"/>
  <c r="M978" i="15"/>
  <c r="N978" i="15" s="1"/>
  <c r="M979" i="15"/>
  <c r="N979" i="15" s="1"/>
  <c r="M980" i="15"/>
  <c r="N980" i="15" s="1"/>
  <c r="M981" i="15"/>
  <c r="N981" i="15" s="1"/>
  <c r="M982" i="15"/>
  <c r="N982" i="15" s="1"/>
  <c r="M983" i="15"/>
  <c r="N983" i="15" s="1"/>
  <c r="M984" i="15"/>
  <c r="N984" i="15" s="1"/>
  <c r="M985" i="15"/>
  <c r="N985" i="15" s="1"/>
  <c r="M986" i="15"/>
  <c r="N986" i="15" s="1"/>
  <c r="M987" i="15"/>
  <c r="N987" i="15" s="1"/>
  <c r="M988" i="15"/>
  <c r="N988" i="15" s="1"/>
  <c r="M989" i="15"/>
  <c r="N989" i="15" s="1"/>
  <c r="M990" i="15"/>
  <c r="N990" i="15" s="1"/>
  <c r="M991" i="15"/>
  <c r="N991" i="15" s="1"/>
  <c r="M992" i="15"/>
  <c r="N992" i="15" s="1"/>
  <c r="M993" i="15"/>
  <c r="N993" i="15" s="1"/>
  <c r="M994" i="15"/>
  <c r="N994" i="15" s="1"/>
  <c r="M995" i="15"/>
  <c r="N995" i="15" s="1"/>
  <c r="M996" i="15"/>
  <c r="N996" i="15" s="1"/>
  <c r="M997" i="15"/>
  <c r="N997" i="15" s="1"/>
  <c r="M998" i="15"/>
  <c r="N998" i="15" s="1"/>
  <c r="M999" i="15"/>
  <c r="N999" i="15" s="1"/>
  <c r="M1000" i="15"/>
  <c r="N1000" i="15" s="1"/>
  <c r="M1001" i="15"/>
  <c r="N1001" i="15" s="1"/>
  <c r="M1002" i="15"/>
  <c r="N1002" i="15" s="1"/>
  <c r="M1003" i="15"/>
  <c r="N1003" i="15" s="1"/>
  <c r="M1004" i="15"/>
  <c r="N1004" i="15" s="1"/>
  <c r="M1005" i="15"/>
  <c r="N1005" i="15" s="1"/>
  <c r="M1006" i="15"/>
  <c r="N1006" i="15" s="1"/>
  <c r="M1007" i="15"/>
  <c r="N1007" i="15" s="1"/>
  <c r="M1008" i="15"/>
  <c r="N1008" i="15" s="1"/>
  <c r="M1009" i="15"/>
  <c r="N1009" i="15" s="1"/>
  <c r="M1010" i="15"/>
  <c r="N1010" i="15" s="1"/>
  <c r="M1011" i="15"/>
  <c r="N1011" i="15" s="1"/>
  <c r="M1012" i="15"/>
  <c r="N1012" i="15" s="1"/>
  <c r="M1013" i="15"/>
  <c r="N1013" i="15" s="1"/>
  <c r="M1014" i="15"/>
  <c r="N1014" i="15" s="1"/>
  <c r="M1015" i="15"/>
  <c r="N1015" i="15" s="1"/>
  <c r="M1016" i="15"/>
  <c r="N1016" i="15" s="1"/>
  <c r="M1017" i="15"/>
  <c r="N1017" i="15" s="1"/>
  <c r="M1018" i="15"/>
  <c r="N1018" i="15" s="1"/>
  <c r="M1019" i="15"/>
  <c r="N1019" i="15" s="1"/>
  <c r="M1020" i="15"/>
  <c r="N1020" i="15" s="1"/>
  <c r="M1021" i="15"/>
  <c r="N1021" i="15" s="1"/>
  <c r="M1022" i="15"/>
  <c r="N1022" i="15" s="1"/>
  <c r="M1023" i="15"/>
  <c r="N1023" i="15" s="1"/>
  <c r="M1024" i="15"/>
  <c r="N1024" i="15" s="1"/>
  <c r="M1025" i="15"/>
  <c r="N1025" i="15" s="1"/>
  <c r="M1026" i="15"/>
  <c r="N1026" i="15" s="1"/>
  <c r="M1027" i="15"/>
  <c r="N1027" i="15" s="1"/>
  <c r="M1028" i="15"/>
  <c r="N1028" i="15" s="1"/>
  <c r="M1029" i="15"/>
  <c r="N1029" i="15" s="1"/>
  <c r="M1030" i="15"/>
  <c r="N1030" i="15" s="1"/>
  <c r="M1031" i="15"/>
  <c r="N1031" i="15" s="1"/>
  <c r="M1032" i="15"/>
  <c r="N1032" i="15" s="1"/>
  <c r="M1033" i="15"/>
  <c r="N1033" i="15" s="1"/>
  <c r="M1034" i="15"/>
  <c r="N1034" i="15" s="1"/>
  <c r="M1035" i="15"/>
  <c r="N1035" i="15" s="1"/>
  <c r="M1036" i="15"/>
  <c r="N1036" i="15" s="1"/>
  <c r="M1037" i="15"/>
  <c r="N1037" i="15" s="1"/>
  <c r="M1038" i="15"/>
  <c r="N1038" i="15" s="1"/>
  <c r="M1039" i="15"/>
  <c r="N1039" i="15" s="1"/>
  <c r="M1040" i="15"/>
  <c r="N1040" i="15" s="1"/>
  <c r="M1041" i="15"/>
  <c r="N1041" i="15" s="1"/>
  <c r="M1042" i="15"/>
  <c r="N1042" i="15" s="1"/>
  <c r="M1043" i="15"/>
  <c r="N1043" i="15" s="1"/>
  <c r="M1044" i="15"/>
  <c r="N1044" i="15" s="1"/>
  <c r="M1045" i="15"/>
  <c r="N1045" i="15" s="1"/>
  <c r="M1046" i="15"/>
  <c r="N1046" i="15" s="1"/>
  <c r="M1047" i="15"/>
  <c r="N1047" i="15" s="1"/>
  <c r="M1048" i="15"/>
  <c r="N1048" i="15" s="1"/>
  <c r="M1049" i="15"/>
  <c r="N1049" i="15" s="1"/>
  <c r="M1050" i="15"/>
  <c r="N1050" i="15" s="1"/>
  <c r="M1051" i="15"/>
  <c r="N1051" i="15" s="1"/>
  <c r="M1052" i="15"/>
  <c r="N1052" i="15" s="1"/>
  <c r="M1053" i="15"/>
  <c r="N1053" i="15" s="1"/>
  <c r="M1054" i="15"/>
  <c r="N1054" i="15" s="1"/>
  <c r="M1055" i="15"/>
  <c r="N1055" i="15" s="1"/>
  <c r="M1056" i="15"/>
  <c r="N1056" i="15" s="1"/>
  <c r="M1057" i="15"/>
  <c r="N1057" i="15" s="1"/>
  <c r="M1058" i="15"/>
  <c r="N1058" i="15" s="1"/>
  <c r="M1059" i="15"/>
  <c r="N1059" i="15" s="1"/>
  <c r="M1060" i="15"/>
  <c r="N1060" i="15" s="1"/>
  <c r="M1061" i="15"/>
  <c r="N1061" i="15" s="1"/>
  <c r="M1062" i="15"/>
  <c r="N1062" i="15" s="1"/>
  <c r="M1063" i="15"/>
  <c r="N1063" i="15" s="1"/>
  <c r="M1064" i="15"/>
  <c r="N1064" i="15" s="1"/>
  <c r="M1065" i="15"/>
  <c r="N1065" i="15" s="1"/>
  <c r="M1066" i="15"/>
  <c r="N1066" i="15" s="1"/>
  <c r="M1067" i="15"/>
  <c r="N1067" i="15" s="1"/>
  <c r="M1068" i="15"/>
  <c r="N1068" i="15" s="1"/>
  <c r="M1069" i="15"/>
  <c r="N1069" i="15" s="1"/>
  <c r="M1070" i="15"/>
  <c r="N1070" i="15" s="1"/>
  <c r="M1071" i="15"/>
  <c r="N1071" i="15" s="1"/>
  <c r="M1072" i="15"/>
  <c r="N1072" i="15" s="1"/>
  <c r="M1073" i="15"/>
  <c r="N1073" i="15" s="1"/>
  <c r="M1074" i="15"/>
  <c r="N1074" i="15" s="1"/>
  <c r="M1075" i="15"/>
  <c r="N1075" i="15" s="1"/>
  <c r="M1076" i="15"/>
  <c r="N1076" i="15" s="1"/>
  <c r="M1077" i="15"/>
  <c r="N1077" i="15" s="1"/>
  <c r="M1078" i="15"/>
  <c r="N1078" i="15" s="1"/>
  <c r="M1079" i="15"/>
  <c r="N1079" i="15" s="1"/>
  <c r="M1080" i="15"/>
  <c r="N1080" i="15" s="1"/>
  <c r="M1081" i="15"/>
  <c r="N1081" i="15" s="1"/>
  <c r="M1082" i="15"/>
  <c r="N1082" i="15" s="1"/>
  <c r="M1083" i="15"/>
  <c r="N1083" i="15" s="1"/>
  <c r="M1084" i="15"/>
  <c r="N1084" i="15" s="1"/>
  <c r="M1085" i="15"/>
  <c r="N1085" i="15" s="1"/>
  <c r="M1086" i="15"/>
  <c r="N1086" i="15" s="1"/>
  <c r="M1087" i="15"/>
  <c r="N1087" i="15" s="1"/>
  <c r="M1088" i="15"/>
  <c r="N1088" i="15" s="1"/>
  <c r="M1089" i="15"/>
  <c r="N1089" i="15" s="1"/>
  <c r="M1090" i="15"/>
  <c r="N1090" i="15" s="1"/>
  <c r="M1091" i="15"/>
  <c r="N1091" i="15" s="1"/>
  <c r="M1092" i="15"/>
  <c r="N1092" i="15" s="1"/>
  <c r="M1093" i="15"/>
  <c r="N1093" i="15" s="1"/>
  <c r="M1094" i="15"/>
  <c r="N1094" i="15" s="1"/>
  <c r="M1095" i="15"/>
  <c r="N1095" i="15" s="1"/>
  <c r="M1096" i="15"/>
  <c r="N1096" i="15" s="1"/>
  <c r="M1097" i="15"/>
  <c r="N1097" i="15" s="1"/>
  <c r="M1098" i="15"/>
  <c r="N1098" i="15" s="1"/>
  <c r="M1099" i="15"/>
  <c r="N1099" i="15" s="1"/>
  <c r="M1100" i="15"/>
  <c r="N1100" i="15" s="1"/>
  <c r="M1101" i="15"/>
  <c r="N1101" i="15" s="1"/>
  <c r="M1102" i="15"/>
  <c r="N1102" i="15" s="1"/>
  <c r="M1103" i="15"/>
  <c r="N1103" i="15" s="1"/>
  <c r="M1104" i="15"/>
  <c r="N1104" i="15" s="1"/>
  <c r="M1105" i="15"/>
  <c r="N1105" i="15" s="1"/>
  <c r="M1106" i="15"/>
  <c r="N1106" i="15" s="1"/>
  <c r="M1107" i="15"/>
  <c r="N1107" i="15" s="1"/>
  <c r="M1108" i="15"/>
  <c r="N1108" i="15" s="1"/>
  <c r="M1109" i="15"/>
  <c r="N1109" i="15" s="1"/>
  <c r="M1110" i="15"/>
  <c r="N1110" i="15" s="1"/>
  <c r="M1111" i="15"/>
  <c r="N1111" i="15" s="1"/>
  <c r="M1112" i="15"/>
  <c r="N1112" i="15" s="1"/>
  <c r="M1113" i="15"/>
  <c r="N1113" i="15" s="1"/>
  <c r="M1114" i="15"/>
  <c r="N1114" i="15" s="1"/>
  <c r="M1115" i="15"/>
  <c r="N1115" i="15" s="1"/>
  <c r="M1116" i="15"/>
  <c r="N1116" i="15" s="1"/>
  <c r="M1117" i="15"/>
  <c r="N1117" i="15" s="1"/>
  <c r="M1118" i="15"/>
  <c r="N1118" i="15" s="1"/>
  <c r="M1119" i="15"/>
  <c r="N1119" i="15" s="1"/>
  <c r="M1120" i="15"/>
  <c r="N1120" i="15" s="1"/>
  <c r="M1121" i="15"/>
  <c r="N1121" i="15" s="1"/>
  <c r="M1122" i="15"/>
  <c r="N1122" i="15" s="1"/>
  <c r="M1123" i="15"/>
  <c r="N1123" i="15" s="1"/>
  <c r="M1124" i="15"/>
  <c r="N1124" i="15" s="1"/>
  <c r="M1125" i="15"/>
  <c r="N1125" i="15" s="1"/>
  <c r="M1126" i="15"/>
  <c r="N1126" i="15" s="1"/>
  <c r="M1127" i="15"/>
  <c r="N1127" i="15" s="1"/>
  <c r="M1128" i="15"/>
  <c r="N1128" i="15" s="1"/>
  <c r="M1129" i="15"/>
  <c r="N1129" i="15" s="1"/>
  <c r="M1130" i="15"/>
  <c r="N1130" i="15" s="1"/>
  <c r="M1131" i="15"/>
  <c r="N1131" i="15" s="1"/>
  <c r="M1132" i="15"/>
  <c r="N1132" i="15" s="1"/>
  <c r="M1133" i="15"/>
  <c r="N1133" i="15" s="1"/>
  <c r="M1134" i="15"/>
  <c r="N1134" i="15" s="1"/>
  <c r="M1135" i="15"/>
  <c r="N1135" i="15" s="1"/>
  <c r="M1136" i="15"/>
  <c r="N1136" i="15" s="1"/>
  <c r="M1137" i="15"/>
  <c r="N1137" i="15" s="1"/>
  <c r="M1138" i="15"/>
  <c r="N1138" i="15" s="1"/>
  <c r="M1139" i="15"/>
  <c r="N1139" i="15" s="1"/>
  <c r="M1140" i="15"/>
  <c r="N1140" i="15" s="1"/>
  <c r="M1141" i="15"/>
  <c r="N1141" i="15" s="1"/>
  <c r="M1142" i="15"/>
  <c r="N1142" i="15" s="1"/>
  <c r="M1143" i="15"/>
  <c r="N1143" i="15" s="1"/>
  <c r="M1144" i="15"/>
  <c r="N1144" i="15" s="1"/>
  <c r="M1145" i="15"/>
  <c r="N1145" i="15" s="1"/>
  <c r="M1146" i="15"/>
  <c r="N1146" i="15" s="1"/>
  <c r="M1147" i="15"/>
  <c r="N1147" i="15" s="1"/>
  <c r="M1148" i="15"/>
  <c r="N1148" i="15" s="1"/>
  <c r="M1149" i="15"/>
  <c r="N1149" i="15" s="1"/>
  <c r="M1150" i="15"/>
  <c r="N1150" i="15" s="1"/>
  <c r="M1151" i="15"/>
  <c r="N1151" i="15" s="1"/>
  <c r="M1152" i="15"/>
  <c r="N1152" i="15" s="1"/>
  <c r="M1153" i="15"/>
  <c r="N1153" i="15" s="1"/>
  <c r="M1154" i="15"/>
  <c r="N1154" i="15" s="1"/>
  <c r="M1155" i="15"/>
  <c r="N1155" i="15" s="1"/>
  <c r="M1156" i="15"/>
  <c r="N1156" i="15" s="1"/>
  <c r="M1157" i="15"/>
  <c r="N1157" i="15" s="1"/>
  <c r="M1158" i="15"/>
  <c r="N1158" i="15" s="1"/>
  <c r="M1159" i="15"/>
  <c r="N1159" i="15" s="1"/>
  <c r="M1160" i="15"/>
  <c r="N1160" i="15" s="1"/>
  <c r="M1161" i="15"/>
  <c r="N1161" i="15" s="1"/>
  <c r="M1162" i="15"/>
  <c r="N1162" i="15" s="1"/>
  <c r="M1163" i="15"/>
  <c r="N1163" i="15" s="1"/>
  <c r="M1164" i="15"/>
  <c r="N1164" i="15" s="1"/>
  <c r="M1165" i="15"/>
  <c r="N1165" i="15" s="1"/>
  <c r="M1166" i="15"/>
  <c r="N1166" i="15" s="1"/>
  <c r="M1167" i="15"/>
  <c r="N1167" i="15" s="1"/>
  <c r="M1168" i="15"/>
  <c r="N1168" i="15" s="1"/>
  <c r="M1169" i="15"/>
  <c r="N1169" i="15" s="1"/>
  <c r="M1170" i="15"/>
  <c r="N1170" i="15" s="1"/>
  <c r="M1171" i="15"/>
  <c r="N1171" i="15" s="1"/>
  <c r="M1172" i="15"/>
  <c r="N1172" i="15" s="1"/>
  <c r="M1173" i="15"/>
  <c r="N1173" i="15" s="1"/>
  <c r="M1174" i="15"/>
  <c r="N1174" i="15" s="1"/>
  <c r="M1175" i="15"/>
  <c r="N1175" i="15" s="1"/>
  <c r="M1176" i="15"/>
  <c r="N1176" i="15" s="1"/>
  <c r="M1177" i="15"/>
  <c r="N1177" i="15" s="1"/>
  <c r="M1178" i="15"/>
  <c r="N1178" i="15" s="1"/>
  <c r="M1179" i="15"/>
  <c r="N1179" i="15" s="1"/>
  <c r="M1180" i="15"/>
  <c r="N1180" i="15" s="1"/>
  <c r="M1181" i="15"/>
  <c r="N1181" i="15" s="1"/>
  <c r="M1182" i="15"/>
  <c r="N1182" i="15" s="1"/>
  <c r="M1183" i="15"/>
  <c r="N1183" i="15" s="1"/>
  <c r="M1184" i="15"/>
  <c r="N1184" i="15" s="1"/>
  <c r="M1185" i="15"/>
  <c r="N1185" i="15" s="1"/>
  <c r="M1186" i="15"/>
  <c r="N1186" i="15" s="1"/>
  <c r="M1187" i="15"/>
  <c r="N1187" i="15" s="1"/>
  <c r="M1188" i="15"/>
  <c r="N1188" i="15" s="1"/>
  <c r="M1189" i="15"/>
  <c r="N1189" i="15" s="1"/>
  <c r="M1190" i="15"/>
  <c r="N1190" i="15" s="1"/>
  <c r="M1191" i="15"/>
  <c r="N1191" i="15" s="1"/>
  <c r="M1192" i="15"/>
  <c r="N1192" i="15" s="1"/>
  <c r="M1193" i="15"/>
  <c r="N1193" i="15" s="1"/>
  <c r="M1194" i="15"/>
  <c r="N1194" i="15" s="1"/>
  <c r="M1195" i="15"/>
  <c r="N1195" i="15" s="1"/>
  <c r="M1196" i="15"/>
  <c r="N1196" i="15" s="1"/>
  <c r="M1197" i="15"/>
  <c r="N1197" i="15" s="1"/>
  <c r="M1198" i="15"/>
  <c r="N1198" i="15" s="1"/>
  <c r="M1199" i="15"/>
  <c r="N1199" i="15" s="1"/>
  <c r="M1200" i="15"/>
  <c r="N1200" i="15" s="1"/>
  <c r="M1201" i="15"/>
  <c r="N1201" i="15" s="1"/>
  <c r="M1202" i="15"/>
  <c r="N1202" i="15" s="1"/>
  <c r="M1203" i="15"/>
  <c r="N1203" i="15" s="1"/>
  <c r="M1204" i="15"/>
  <c r="N1204" i="15" s="1"/>
  <c r="M1205" i="15"/>
  <c r="N1205" i="15" s="1"/>
  <c r="M1206" i="15"/>
  <c r="N1206" i="15" s="1"/>
  <c r="M1207" i="15"/>
  <c r="N1207" i="15" s="1"/>
  <c r="M1208" i="15"/>
  <c r="N1208" i="15" s="1"/>
  <c r="M1209" i="15"/>
  <c r="N1209" i="15" s="1"/>
  <c r="M1210" i="15"/>
  <c r="N1210" i="15" s="1"/>
  <c r="M1211" i="15"/>
  <c r="N1211" i="15" s="1"/>
  <c r="M1212" i="15"/>
  <c r="N1212" i="15" s="1"/>
  <c r="M1213" i="15"/>
  <c r="N1213" i="15" s="1"/>
  <c r="M1214" i="15"/>
  <c r="N1214" i="15" s="1"/>
  <c r="M1215" i="15"/>
  <c r="N1215" i="15" s="1"/>
  <c r="M1216" i="15"/>
  <c r="N1216" i="15" s="1"/>
  <c r="M1217" i="15"/>
  <c r="N1217" i="15" s="1"/>
  <c r="M1218" i="15"/>
  <c r="N1218" i="15" s="1"/>
  <c r="M1219" i="15"/>
  <c r="N1219" i="15" s="1"/>
  <c r="M1220" i="15"/>
  <c r="N1220" i="15" s="1"/>
  <c r="M1221" i="15"/>
  <c r="N1221" i="15" s="1"/>
  <c r="M1222" i="15"/>
  <c r="N1222" i="15" s="1"/>
  <c r="M1223" i="15"/>
  <c r="N1223" i="15" s="1"/>
  <c r="M1224" i="15"/>
  <c r="N1224" i="15" s="1"/>
  <c r="M1225" i="15"/>
  <c r="N1225" i="15" s="1"/>
  <c r="M1226" i="15"/>
  <c r="N1226" i="15" s="1"/>
  <c r="M1227" i="15"/>
  <c r="N1227" i="15" s="1"/>
  <c r="M1228" i="15"/>
  <c r="N1228" i="15" s="1"/>
  <c r="M1229" i="15"/>
  <c r="N1229" i="15" s="1"/>
  <c r="M1230" i="15"/>
  <c r="N1230" i="15" s="1"/>
  <c r="M1231" i="15"/>
  <c r="N1231" i="15" s="1"/>
  <c r="M1232" i="15"/>
  <c r="N1232" i="15" s="1"/>
  <c r="M1233" i="15"/>
  <c r="N1233" i="15" s="1"/>
  <c r="M1234" i="15"/>
  <c r="N1234" i="15" s="1"/>
  <c r="M1235" i="15"/>
  <c r="N1235" i="15" s="1"/>
  <c r="M1236" i="15"/>
  <c r="N1236" i="15" s="1"/>
  <c r="M1237" i="15"/>
  <c r="N1237" i="15" s="1"/>
  <c r="M1238" i="15"/>
  <c r="N1238" i="15" s="1"/>
  <c r="M1239" i="15"/>
  <c r="N1239" i="15" s="1"/>
  <c r="M1240" i="15"/>
  <c r="N1240" i="15" s="1"/>
  <c r="M1241" i="15"/>
  <c r="N1241" i="15" s="1"/>
  <c r="M1242" i="15"/>
  <c r="N1242" i="15" s="1"/>
  <c r="M1243" i="15"/>
  <c r="N1243" i="15" s="1"/>
  <c r="M1244" i="15"/>
  <c r="N1244" i="15" s="1"/>
  <c r="M1245" i="15"/>
  <c r="N1245" i="15" s="1"/>
  <c r="M1246" i="15"/>
  <c r="N1246" i="15" s="1"/>
  <c r="M1247" i="15"/>
  <c r="N1247" i="15" s="1"/>
  <c r="M1248" i="15"/>
  <c r="N1248" i="15" s="1"/>
  <c r="M1249" i="15"/>
  <c r="N1249" i="15" s="1"/>
  <c r="M1250" i="15"/>
  <c r="N1250" i="15" s="1"/>
  <c r="M1251" i="15"/>
  <c r="N1251" i="15" s="1"/>
  <c r="M1252" i="15"/>
  <c r="N1252" i="15" s="1"/>
  <c r="M1253" i="15"/>
  <c r="N1253" i="15" s="1"/>
  <c r="M1254" i="15"/>
  <c r="N1254" i="15" s="1"/>
  <c r="M1255" i="15"/>
  <c r="N1255" i="15" s="1"/>
  <c r="M1256" i="15"/>
  <c r="N1256" i="15" s="1"/>
  <c r="M1257" i="15"/>
  <c r="N1257" i="15" s="1"/>
  <c r="M1258" i="15"/>
  <c r="N1258" i="15" s="1"/>
  <c r="M1259" i="15"/>
  <c r="N1259" i="15" s="1"/>
  <c r="M1260" i="15"/>
  <c r="N1260" i="15" s="1"/>
  <c r="M1261" i="15"/>
  <c r="N1261" i="15" s="1"/>
  <c r="M1262" i="15"/>
  <c r="N1262" i="15" s="1"/>
  <c r="M1263" i="15"/>
  <c r="N1263" i="15" s="1"/>
  <c r="M1264" i="15"/>
  <c r="N1264" i="15" s="1"/>
  <c r="M1265" i="15"/>
  <c r="N1265" i="15" s="1"/>
  <c r="M1266" i="15"/>
  <c r="N1266" i="15" s="1"/>
  <c r="M1267" i="15"/>
  <c r="N1267" i="15" s="1"/>
  <c r="M1268" i="15"/>
  <c r="N1268" i="15" s="1"/>
  <c r="M1269" i="15"/>
  <c r="N1269" i="15" s="1"/>
  <c r="M1270" i="15"/>
  <c r="N1270" i="15" s="1"/>
  <c r="M1271" i="15"/>
  <c r="N1271" i="15" s="1"/>
  <c r="M1272" i="15"/>
  <c r="N1272" i="15" s="1"/>
  <c r="M1273" i="15"/>
  <c r="N1273" i="15" s="1"/>
  <c r="M1274" i="15"/>
  <c r="N1274" i="15" s="1"/>
  <c r="M1275" i="15"/>
  <c r="N1275" i="15" s="1"/>
  <c r="M1276" i="15"/>
  <c r="N1276" i="15" s="1"/>
  <c r="M1277" i="15"/>
  <c r="N1277" i="15" s="1"/>
  <c r="M1278" i="15"/>
  <c r="N1278" i="15" s="1"/>
  <c r="M1279" i="15"/>
  <c r="N1279" i="15" s="1"/>
  <c r="M1280" i="15"/>
  <c r="N1280" i="15" s="1"/>
  <c r="M1281" i="15"/>
  <c r="N1281" i="15" s="1"/>
  <c r="M1282" i="15"/>
  <c r="N1282" i="15" s="1"/>
  <c r="M1283" i="15"/>
  <c r="N1283" i="15" s="1"/>
  <c r="M1284" i="15"/>
  <c r="N1284" i="15" s="1"/>
  <c r="M1285" i="15"/>
  <c r="N1285" i="15" s="1"/>
  <c r="M1286" i="15"/>
  <c r="N1286" i="15" s="1"/>
  <c r="M1287" i="15"/>
  <c r="N1287" i="15" s="1"/>
  <c r="M1288" i="15"/>
  <c r="N1288" i="15" s="1"/>
  <c r="M1289" i="15"/>
  <c r="N1289" i="15" s="1"/>
  <c r="M1290" i="15"/>
  <c r="N1290" i="15" s="1"/>
  <c r="M1291" i="15"/>
  <c r="N1291" i="15" s="1"/>
  <c r="M1292" i="15"/>
  <c r="N1292" i="15" s="1"/>
  <c r="M1293" i="15"/>
  <c r="N1293" i="15" s="1"/>
  <c r="M1294" i="15"/>
  <c r="N1294" i="15" s="1"/>
  <c r="M1295" i="15"/>
  <c r="N1295" i="15" s="1"/>
  <c r="M1296" i="15"/>
  <c r="N1296" i="15" s="1"/>
  <c r="M1297" i="15"/>
  <c r="N1297" i="15" s="1"/>
  <c r="M1298" i="15"/>
  <c r="N1298" i="15" s="1"/>
  <c r="M1299" i="15"/>
  <c r="N1299" i="15" s="1"/>
  <c r="M1300" i="15"/>
  <c r="N1300" i="15" s="1"/>
  <c r="M1301" i="15"/>
  <c r="N1301" i="15" s="1"/>
  <c r="M1302" i="15"/>
  <c r="N1302" i="15" s="1"/>
  <c r="M1303" i="15"/>
  <c r="N1303" i="15" s="1"/>
  <c r="M1304" i="15"/>
  <c r="N1304" i="15" s="1"/>
  <c r="M1305" i="15"/>
  <c r="N1305" i="15" s="1"/>
  <c r="M1306" i="15"/>
  <c r="N1306" i="15" s="1"/>
  <c r="M1307" i="15"/>
  <c r="N1307" i="15" s="1"/>
  <c r="M1308" i="15"/>
  <c r="N1308" i="15" s="1"/>
  <c r="M1309" i="15"/>
  <c r="N1309" i="15" s="1"/>
  <c r="M1310" i="15"/>
  <c r="N1310" i="15" s="1"/>
  <c r="M1311" i="15"/>
  <c r="N1311" i="15" s="1"/>
  <c r="M1312" i="15"/>
  <c r="N1312" i="15" s="1"/>
  <c r="M1313" i="15"/>
  <c r="N1313" i="15" s="1"/>
  <c r="M1314" i="15"/>
  <c r="N1314" i="15" s="1"/>
  <c r="M1315" i="15"/>
  <c r="N1315" i="15" s="1"/>
  <c r="M1316" i="15"/>
  <c r="N1316" i="15" s="1"/>
  <c r="M1317" i="15"/>
  <c r="N1317" i="15" s="1"/>
  <c r="M1318" i="15"/>
  <c r="N1318" i="15" s="1"/>
  <c r="M1319" i="15"/>
  <c r="N1319" i="15" s="1"/>
  <c r="M1320" i="15"/>
  <c r="N1320" i="15" s="1"/>
  <c r="M1321" i="15"/>
  <c r="N1321" i="15" s="1"/>
  <c r="M1322" i="15"/>
  <c r="N1322" i="15" s="1"/>
  <c r="M1323" i="15"/>
  <c r="N1323" i="15" s="1"/>
  <c r="M1324" i="15"/>
  <c r="N1324" i="15" s="1"/>
  <c r="M1325" i="15"/>
  <c r="N1325" i="15" s="1"/>
  <c r="M1326" i="15"/>
  <c r="N1326" i="15" s="1"/>
  <c r="M1327" i="15"/>
  <c r="N1327" i="15" s="1"/>
  <c r="M1328" i="15"/>
  <c r="N1328" i="15" s="1"/>
  <c r="M1329" i="15"/>
  <c r="N1329" i="15" s="1"/>
  <c r="M1330" i="15"/>
  <c r="N1330" i="15" s="1"/>
  <c r="M1331" i="15"/>
  <c r="N1331" i="15" s="1"/>
  <c r="M1332" i="15"/>
  <c r="N1332" i="15" s="1"/>
  <c r="M1333" i="15"/>
  <c r="N1333" i="15" s="1"/>
  <c r="M1334" i="15"/>
  <c r="N1334" i="15" s="1"/>
  <c r="M1335" i="15"/>
  <c r="N1335" i="15" s="1"/>
  <c r="M1336" i="15"/>
  <c r="N1336" i="15" s="1"/>
  <c r="M1337" i="15"/>
  <c r="N1337" i="15" s="1"/>
  <c r="M1338" i="15"/>
  <c r="N1338" i="15" s="1"/>
  <c r="M1339" i="15"/>
  <c r="N1339" i="15" s="1"/>
  <c r="M1340" i="15"/>
  <c r="N1340" i="15" s="1"/>
  <c r="M1341" i="15"/>
  <c r="N1341" i="15" s="1"/>
  <c r="M1342" i="15"/>
  <c r="N1342" i="15" s="1"/>
  <c r="M1343" i="15"/>
  <c r="N1343" i="15" s="1"/>
  <c r="M1344" i="15"/>
  <c r="N1344" i="15" s="1"/>
  <c r="M1345" i="15"/>
  <c r="N1345" i="15" s="1"/>
  <c r="M1346" i="15"/>
  <c r="N1346" i="15" s="1"/>
  <c r="M1347" i="15"/>
  <c r="N1347" i="15" s="1"/>
  <c r="M1348" i="15"/>
  <c r="N1348" i="15" s="1"/>
  <c r="M1349" i="15"/>
  <c r="N1349" i="15" s="1"/>
  <c r="M1350" i="15"/>
  <c r="N1350" i="15" s="1"/>
  <c r="M1351" i="15"/>
  <c r="N1351" i="15" s="1"/>
  <c r="M1352" i="15"/>
  <c r="N1352" i="15" s="1"/>
  <c r="M1353" i="15"/>
  <c r="N1353" i="15" s="1"/>
  <c r="M1354" i="15"/>
  <c r="N1354" i="15" s="1"/>
  <c r="M1355" i="15"/>
  <c r="N1355" i="15" s="1"/>
  <c r="M1356" i="15"/>
  <c r="N1356" i="15" s="1"/>
  <c r="M1357" i="15"/>
  <c r="N1357" i="15" s="1"/>
  <c r="M1358" i="15"/>
  <c r="N1358" i="15" s="1"/>
  <c r="M1359" i="15"/>
  <c r="N1359" i="15" s="1"/>
  <c r="M1360" i="15"/>
  <c r="N1360" i="15" s="1"/>
  <c r="M1361" i="15"/>
  <c r="N1361" i="15" s="1"/>
  <c r="M1362" i="15"/>
  <c r="N1362" i="15" s="1"/>
  <c r="M1363" i="15"/>
  <c r="N1363" i="15" s="1"/>
  <c r="M1364" i="15"/>
  <c r="N1364" i="15" s="1"/>
  <c r="M1365" i="15"/>
  <c r="N1365" i="15" s="1"/>
  <c r="M1366" i="15"/>
  <c r="N1366" i="15" s="1"/>
  <c r="M1367" i="15"/>
  <c r="N1367" i="15" s="1"/>
  <c r="M1368" i="15"/>
  <c r="N1368" i="15" s="1"/>
  <c r="M1369" i="15"/>
  <c r="N1369" i="15" s="1"/>
  <c r="M1370" i="15"/>
  <c r="N1370" i="15" s="1"/>
  <c r="M1371" i="15"/>
  <c r="N1371" i="15" s="1"/>
  <c r="M1372" i="15"/>
  <c r="N1372" i="15" s="1"/>
  <c r="M1373" i="15"/>
  <c r="N1373" i="15" s="1"/>
  <c r="M1374" i="15"/>
  <c r="N1374" i="15" s="1"/>
  <c r="M1375" i="15"/>
  <c r="N1375" i="15" s="1"/>
  <c r="M1376" i="15"/>
  <c r="N1376" i="15" s="1"/>
  <c r="M1377" i="15"/>
  <c r="N1377" i="15" s="1"/>
  <c r="M1378" i="15"/>
  <c r="N1378" i="15" s="1"/>
  <c r="M1379" i="15"/>
  <c r="N1379" i="15" s="1"/>
  <c r="M1380" i="15"/>
  <c r="N1380" i="15" s="1"/>
  <c r="M1381" i="15"/>
  <c r="N1381" i="15" s="1"/>
  <c r="M1382" i="15"/>
  <c r="N1382" i="15" s="1"/>
  <c r="M1383" i="15"/>
  <c r="N1383" i="15" s="1"/>
  <c r="M1384" i="15"/>
  <c r="N1384" i="15" s="1"/>
  <c r="M1385" i="15"/>
  <c r="N1385" i="15" s="1"/>
  <c r="M1386" i="15"/>
  <c r="N1386" i="15" s="1"/>
  <c r="M1387" i="15"/>
  <c r="N1387" i="15" s="1"/>
  <c r="M1388" i="15"/>
  <c r="N1388" i="15" s="1"/>
  <c r="M1389" i="15"/>
  <c r="N1389" i="15" s="1"/>
  <c r="M1390" i="15"/>
  <c r="N1390" i="15" s="1"/>
  <c r="M1391" i="15"/>
  <c r="N1391" i="15" s="1"/>
  <c r="M1392" i="15"/>
  <c r="N1392" i="15" s="1"/>
  <c r="M1393" i="15"/>
  <c r="N1393" i="15" s="1"/>
  <c r="M1394" i="15"/>
  <c r="N1394" i="15" s="1"/>
  <c r="M1395" i="15"/>
  <c r="N1395" i="15" s="1"/>
  <c r="M1396" i="15"/>
  <c r="N1396" i="15" s="1"/>
  <c r="M1397" i="15"/>
  <c r="N1397" i="15" s="1"/>
  <c r="M1398" i="15"/>
  <c r="N1398" i="15" s="1"/>
  <c r="M1399" i="15"/>
  <c r="N1399" i="15" s="1"/>
  <c r="M1400" i="15"/>
  <c r="N1400" i="15" s="1"/>
  <c r="M1401" i="15"/>
  <c r="N1401" i="15" s="1"/>
  <c r="M1402" i="15"/>
  <c r="N1402" i="15" s="1"/>
  <c r="M1403" i="15"/>
  <c r="N1403" i="15" s="1"/>
  <c r="M1404" i="15"/>
  <c r="N1404" i="15" s="1"/>
  <c r="M1405" i="15"/>
  <c r="N1405" i="15" s="1"/>
  <c r="M1406" i="15"/>
  <c r="N1406" i="15" s="1"/>
  <c r="M1407" i="15"/>
  <c r="N1407" i="15" s="1"/>
  <c r="M1408" i="15"/>
  <c r="N1408" i="15" s="1"/>
  <c r="M1409" i="15"/>
  <c r="N1409" i="15" s="1"/>
  <c r="M1410" i="15"/>
  <c r="N1410" i="15" s="1"/>
  <c r="M1411" i="15"/>
  <c r="N1411" i="15" s="1"/>
  <c r="M1412" i="15"/>
  <c r="N1412" i="15" s="1"/>
  <c r="M1413" i="15"/>
  <c r="N1413" i="15" s="1"/>
  <c r="M1414" i="15"/>
  <c r="N1414" i="15" s="1"/>
  <c r="M1415" i="15"/>
  <c r="N1415" i="15" s="1"/>
  <c r="M1416" i="15"/>
  <c r="N1416" i="15" s="1"/>
  <c r="M1417" i="15"/>
  <c r="N1417" i="15" s="1"/>
  <c r="M1418" i="15"/>
  <c r="N1418" i="15" s="1"/>
  <c r="M1419" i="15"/>
  <c r="N1419" i="15" s="1"/>
  <c r="M1420" i="15"/>
  <c r="N1420" i="15" s="1"/>
  <c r="M1421" i="15"/>
  <c r="N1421" i="15" s="1"/>
  <c r="M1422" i="15"/>
  <c r="N1422" i="15" s="1"/>
  <c r="M1423" i="15"/>
  <c r="N1423" i="15" s="1"/>
  <c r="M1424" i="15"/>
  <c r="N1424" i="15" s="1"/>
  <c r="M1425" i="15"/>
  <c r="N1425" i="15" s="1"/>
  <c r="M1426" i="15"/>
  <c r="N1426" i="15" s="1"/>
  <c r="M1427" i="15"/>
  <c r="N1427" i="15" s="1"/>
  <c r="M1428" i="15"/>
  <c r="N1428" i="15" s="1"/>
  <c r="M1429" i="15"/>
  <c r="N1429" i="15" s="1"/>
  <c r="M1430" i="15"/>
  <c r="N1430" i="15" s="1"/>
  <c r="M1431" i="15"/>
  <c r="N1431" i="15" s="1"/>
  <c r="M1432" i="15"/>
  <c r="N1432" i="15" s="1"/>
  <c r="M1433" i="15"/>
  <c r="N1433" i="15" s="1"/>
  <c r="M1434" i="15"/>
  <c r="N1434" i="15" s="1"/>
  <c r="M1435" i="15"/>
  <c r="N1435" i="15" s="1"/>
  <c r="M1436" i="15"/>
  <c r="N1436" i="15" s="1"/>
  <c r="M1437" i="15"/>
  <c r="N1437" i="15" s="1"/>
  <c r="M1438" i="15"/>
  <c r="N1438" i="15" s="1"/>
  <c r="M1439" i="15"/>
  <c r="N1439" i="15" s="1"/>
  <c r="M1440" i="15"/>
  <c r="N1440" i="15" s="1"/>
  <c r="M1441" i="15"/>
  <c r="N1441" i="15" s="1"/>
  <c r="M1442" i="15"/>
  <c r="N1442" i="15" s="1"/>
  <c r="M1443" i="15"/>
  <c r="N1443" i="15" s="1"/>
  <c r="M1444" i="15"/>
  <c r="N1444" i="15" s="1"/>
  <c r="M1445" i="15"/>
  <c r="N1445" i="15" s="1"/>
  <c r="M1446" i="15"/>
  <c r="N1446" i="15" s="1"/>
  <c r="M1447" i="15"/>
  <c r="N1447" i="15" s="1"/>
  <c r="M1448" i="15"/>
  <c r="N1448" i="15" s="1"/>
  <c r="M1449" i="15"/>
  <c r="N1449" i="15" s="1"/>
  <c r="M1450" i="15"/>
  <c r="N1450" i="15" s="1"/>
  <c r="M1451" i="15"/>
  <c r="N1451" i="15" s="1"/>
  <c r="M1452" i="15"/>
  <c r="N1452" i="15" s="1"/>
  <c r="M1453" i="15"/>
  <c r="N1453" i="15" s="1"/>
  <c r="M1454" i="15"/>
  <c r="N1454" i="15" s="1"/>
  <c r="M1455" i="15"/>
  <c r="N1455" i="15" s="1"/>
  <c r="M1456" i="15"/>
  <c r="N1456" i="15" s="1"/>
  <c r="M1457" i="15"/>
  <c r="N1457" i="15" s="1"/>
  <c r="M1458" i="15"/>
  <c r="N1458" i="15" s="1"/>
  <c r="M1459" i="15"/>
  <c r="N1459" i="15" s="1"/>
  <c r="M1460" i="15"/>
  <c r="N1460" i="15" s="1"/>
  <c r="M1461" i="15"/>
  <c r="N1461" i="15" s="1"/>
  <c r="M1462" i="15"/>
  <c r="N1462" i="15" s="1"/>
  <c r="M1463" i="15"/>
  <c r="N1463" i="15" s="1"/>
  <c r="M1464" i="15"/>
  <c r="N1464" i="15" s="1"/>
  <c r="M1465" i="15"/>
  <c r="N1465" i="15" s="1"/>
  <c r="M1466" i="15"/>
  <c r="N1466" i="15" s="1"/>
  <c r="M1467" i="15"/>
  <c r="N1467" i="15" s="1"/>
  <c r="M1468" i="15"/>
  <c r="N1468" i="15" s="1"/>
  <c r="M1469" i="15"/>
  <c r="N1469" i="15" s="1"/>
  <c r="M1470" i="15"/>
  <c r="N1470" i="15" s="1"/>
  <c r="M1471" i="15"/>
  <c r="N1471" i="15" s="1"/>
  <c r="M1472" i="15"/>
  <c r="N1472" i="15" s="1"/>
  <c r="M1473" i="15"/>
  <c r="N1473" i="15" s="1"/>
  <c r="M1474" i="15"/>
  <c r="N1474" i="15" s="1"/>
  <c r="M1475" i="15"/>
  <c r="N1475" i="15" s="1"/>
  <c r="M1476" i="15"/>
  <c r="N1476" i="15" s="1"/>
  <c r="M1477" i="15"/>
  <c r="N1477" i="15" s="1"/>
  <c r="M1478" i="15"/>
  <c r="N1478" i="15" s="1"/>
  <c r="M1479" i="15"/>
  <c r="N1479" i="15" s="1"/>
  <c r="M1480" i="15"/>
  <c r="N1480" i="15" s="1"/>
  <c r="M1481" i="15"/>
  <c r="N1481" i="15" s="1"/>
  <c r="M1482" i="15"/>
  <c r="N1482" i="15" s="1"/>
  <c r="M1483" i="15"/>
  <c r="N1483" i="15" s="1"/>
  <c r="M1484" i="15"/>
  <c r="N1484" i="15" s="1"/>
  <c r="M1485" i="15"/>
  <c r="N1485" i="15" s="1"/>
  <c r="M1486" i="15"/>
  <c r="N1486" i="15" s="1"/>
  <c r="M1487" i="15"/>
  <c r="N1487" i="15" s="1"/>
  <c r="M1488" i="15"/>
  <c r="N1488" i="15" s="1"/>
  <c r="M1489" i="15"/>
  <c r="N1489" i="15" s="1"/>
  <c r="M1490" i="15"/>
  <c r="N1490" i="15" s="1"/>
  <c r="M1491" i="15"/>
  <c r="N1491" i="15" s="1"/>
  <c r="M1492" i="15"/>
  <c r="N1492" i="15" s="1"/>
  <c r="M1493" i="15"/>
  <c r="N1493" i="15" s="1"/>
  <c r="M1494" i="15"/>
  <c r="N1494" i="15" s="1"/>
  <c r="M1495" i="15"/>
  <c r="N1495" i="15" s="1"/>
  <c r="M1496" i="15"/>
  <c r="N1496" i="15" s="1"/>
  <c r="M1497" i="15"/>
  <c r="N1497" i="15" s="1"/>
  <c r="M1498" i="15"/>
  <c r="N1498" i="15" s="1"/>
  <c r="M1499" i="15"/>
  <c r="N1499" i="15" s="1"/>
  <c r="M1500" i="15"/>
  <c r="N1500" i="15" s="1"/>
  <c r="M1501" i="15"/>
  <c r="N1501" i="15" s="1"/>
  <c r="M1502" i="15"/>
  <c r="N1502" i="15" s="1"/>
  <c r="M1503" i="15"/>
  <c r="N1503" i="15" s="1"/>
  <c r="M1504" i="15"/>
  <c r="N1504" i="15" s="1"/>
  <c r="M1505" i="15"/>
  <c r="N1505" i="15" s="1"/>
  <c r="M1506" i="15"/>
  <c r="N1506" i="15" s="1"/>
  <c r="M1507" i="15"/>
  <c r="N1507" i="15" s="1"/>
  <c r="M1508" i="15"/>
  <c r="N1508" i="15" s="1"/>
  <c r="M1509" i="15"/>
  <c r="N1509" i="15" s="1"/>
  <c r="M1510" i="15"/>
  <c r="N1510" i="15" s="1"/>
  <c r="M1511" i="15"/>
  <c r="N1511" i="15" s="1"/>
  <c r="M1512" i="15"/>
  <c r="N1512" i="15" s="1"/>
  <c r="M1513" i="15"/>
  <c r="N1513" i="15" s="1"/>
  <c r="M1514" i="15"/>
  <c r="N1514" i="15" s="1"/>
  <c r="M1515" i="15"/>
  <c r="N1515" i="15" s="1"/>
  <c r="M1516" i="15"/>
  <c r="N1516" i="15" s="1"/>
  <c r="M1517" i="15"/>
  <c r="N1517" i="15" s="1"/>
  <c r="M1518" i="15"/>
  <c r="N1518" i="15" s="1"/>
  <c r="M1519" i="15"/>
  <c r="N1519" i="15" s="1"/>
  <c r="M1520" i="15"/>
  <c r="N1520" i="15" s="1"/>
  <c r="M1521" i="15"/>
  <c r="N1521" i="15" s="1"/>
  <c r="M1522" i="15"/>
  <c r="N1522" i="15" s="1"/>
  <c r="M1523" i="15"/>
  <c r="N1523" i="15" s="1"/>
  <c r="M1524" i="15"/>
  <c r="N1524" i="15" s="1"/>
  <c r="M1525" i="15"/>
  <c r="N1525" i="15" s="1"/>
  <c r="M1526" i="15"/>
  <c r="N1526" i="15" s="1"/>
  <c r="M1527" i="15"/>
  <c r="N1527" i="15" s="1"/>
  <c r="M1528" i="15"/>
  <c r="N1528" i="15" s="1"/>
  <c r="M1529" i="15"/>
  <c r="N1529" i="15" s="1"/>
  <c r="M1530" i="15"/>
  <c r="N1530" i="15" s="1"/>
  <c r="M1531" i="15"/>
  <c r="N1531" i="15" s="1"/>
  <c r="M1532" i="15"/>
  <c r="N1532" i="15" s="1"/>
  <c r="M1533" i="15"/>
  <c r="N1533" i="15" s="1"/>
  <c r="M1534" i="15"/>
  <c r="N1534" i="15" s="1"/>
  <c r="M1535" i="15"/>
  <c r="N1535" i="15" s="1"/>
  <c r="M1536" i="15"/>
  <c r="N1536" i="15" s="1"/>
  <c r="M1537" i="15"/>
  <c r="N1537" i="15" s="1"/>
  <c r="M1538" i="15"/>
  <c r="N1538" i="15" s="1"/>
  <c r="M1539" i="15"/>
  <c r="N1539" i="15" s="1"/>
  <c r="M1540" i="15"/>
  <c r="N1540" i="15" s="1"/>
  <c r="M1541" i="15"/>
  <c r="N1541" i="15" s="1"/>
  <c r="M1542" i="15"/>
  <c r="N1542" i="15" s="1"/>
  <c r="M1543" i="15"/>
  <c r="N1543" i="15" s="1"/>
  <c r="M1544" i="15"/>
  <c r="N1544" i="15" s="1"/>
  <c r="M1545" i="15"/>
  <c r="N1545" i="15" s="1"/>
  <c r="M1546" i="15"/>
  <c r="N1546" i="15" s="1"/>
  <c r="M1547" i="15"/>
  <c r="N1547" i="15" s="1"/>
  <c r="M1548" i="15"/>
  <c r="N1548" i="15" s="1"/>
  <c r="M1549" i="15"/>
  <c r="N1549" i="15" s="1"/>
  <c r="M1550" i="15"/>
  <c r="N1550" i="15" s="1"/>
  <c r="M1551" i="15"/>
  <c r="N1551" i="15" s="1"/>
  <c r="M1552" i="15"/>
  <c r="N1552" i="15" s="1"/>
  <c r="M1553" i="15"/>
  <c r="N1553" i="15" s="1"/>
  <c r="M1554" i="15"/>
  <c r="N1554" i="15" s="1"/>
  <c r="M1555" i="15"/>
  <c r="N1555" i="15" s="1"/>
  <c r="M1556" i="15"/>
  <c r="N1556" i="15" s="1"/>
  <c r="M1557" i="15"/>
  <c r="N1557" i="15" s="1"/>
  <c r="M1558" i="15"/>
  <c r="N1558" i="15" s="1"/>
  <c r="M1559" i="15"/>
  <c r="N1559" i="15" s="1"/>
  <c r="M1560" i="15"/>
  <c r="N1560" i="15" s="1"/>
  <c r="M1561" i="15"/>
  <c r="N1561" i="15" s="1"/>
  <c r="M1562" i="15"/>
  <c r="N1562" i="15" s="1"/>
  <c r="M1563" i="15"/>
  <c r="N1563" i="15" s="1"/>
  <c r="M1564" i="15"/>
  <c r="N1564" i="15" s="1"/>
  <c r="M1565" i="15"/>
  <c r="N1565" i="15" s="1"/>
  <c r="M1566" i="15"/>
  <c r="N1566" i="15" s="1"/>
  <c r="M1567" i="15"/>
  <c r="N1567" i="15" s="1"/>
  <c r="M1568" i="15"/>
  <c r="N1568" i="15" s="1"/>
  <c r="M1569" i="15"/>
  <c r="N1569" i="15" s="1"/>
  <c r="M1570" i="15"/>
  <c r="N1570" i="15" s="1"/>
  <c r="M1571" i="15"/>
  <c r="N1571" i="15" s="1"/>
  <c r="M1572" i="15"/>
  <c r="N1572" i="15" s="1"/>
  <c r="M1573" i="15"/>
  <c r="N1573" i="15" s="1"/>
  <c r="M1574" i="15"/>
  <c r="N1574" i="15" s="1"/>
  <c r="M1575" i="15"/>
  <c r="N1575" i="15" s="1"/>
  <c r="M1576" i="15"/>
  <c r="N1576" i="15" s="1"/>
  <c r="M1577" i="15"/>
  <c r="N1577" i="15" s="1"/>
  <c r="M1578" i="15"/>
  <c r="N1578" i="15" s="1"/>
  <c r="M1579" i="15"/>
  <c r="N1579" i="15" s="1"/>
  <c r="M1580" i="15"/>
  <c r="N1580" i="15" s="1"/>
  <c r="M1581" i="15"/>
  <c r="N1581" i="15" s="1"/>
  <c r="M1582" i="15"/>
  <c r="N1582" i="15" s="1"/>
  <c r="M1583" i="15"/>
  <c r="N1583" i="15" s="1"/>
  <c r="M1584" i="15"/>
  <c r="N1584" i="15" s="1"/>
  <c r="M1585" i="15"/>
  <c r="N1585" i="15" s="1"/>
  <c r="M1586" i="15"/>
  <c r="N1586" i="15" s="1"/>
  <c r="M1587" i="15"/>
  <c r="N1587" i="15" s="1"/>
  <c r="M1588" i="15"/>
  <c r="N1588" i="15" s="1"/>
  <c r="M1589" i="15"/>
  <c r="N1589" i="15" s="1"/>
  <c r="M1590" i="15"/>
  <c r="N1590" i="15" s="1"/>
  <c r="M1591" i="15"/>
  <c r="N1591" i="15" s="1"/>
  <c r="M1592" i="15"/>
  <c r="N1592" i="15" s="1"/>
  <c r="M1593" i="15"/>
  <c r="N1593" i="15" s="1"/>
  <c r="M1594" i="15"/>
  <c r="N1594" i="15" s="1"/>
  <c r="M1595" i="15"/>
  <c r="N1595" i="15" s="1"/>
  <c r="M1596" i="15"/>
  <c r="N1596" i="15" s="1"/>
  <c r="M1597" i="15"/>
  <c r="N1597" i="15" s="1"/>
  <c r="M1598" i="15"/>
  <c r="N1598" i="15" s="1"/>
  <c r="M1599" i="15"/>
  <c r="N1599" i="15" s="1"/>
  <c r="M1600" i="15"/>
  <c r="N1600" i="15" s="1"/>
  <c r="M1601" i="15"/>
  <c r="N1601" i="15" s="1"/>
  <c r="M1602" i="15"/>
  <c r="N1602" i="15" s="1"/>
  <c r="M1603" i="15"/>
  <c r="N1603" i="15" s="1"/>
  <c r="M1604" i="15"/>
  <c r="N1604" i="15" s="1"/>
  <c r="M1605" i="15"/>
  <c r="N1605" i="15" s="1"/>
  <c r="M1606" i="15"/>
  <c r="N1606" i="15" s="1"/>
  <c r="M1607" i="15"/>
  <c r="N1607" i="15" s="1"/>
  <c r="M1608" i="15"/>
  <c r="N1608" i="15" s="1"/>
  <c r="M1609" i="15"/>
  <c r="N1609" i="15" s="1"/>
  <c r="M1610" i="15"/>
  <c r="N1610" i="15" s="1"/>
  <c r="M1611" i="15"/>
  <c r="N1611" i="15" s="1"/>
  <c r="M1612" i="15"/>
  <c r="N1612" i="15" s="1"/>
  <c r="M1613" i="15"/>
  <c r="N1613" i="15" s="1"/>
  <c r="M1614" i="15"/>
  <c r="N1614" i="15" s="1"/>
  <c r="M1615" i="15"/>
  <c r="N1615" i="15" s="1"/>
  <c r="M1616" i="15"/>
  <c r="N1616" i="15" s="1"/>
  <c r="M1617" i="15"/>
  <c r="N1617" i="15" s="1"/>
  <c r="M1618" i="15"/>
  <c r="N1618" i="15" s="1"/>
  <c r="M1619" i="15"/>
  <c r="N1619" i="15" s="1"/>
  <c r="M1620" i="15"/>
  <c r="N1620" i="15" s="1"/>
  <c r="M1621" i="15"/>
  <c r="N1621" i="15" s="1"/>
  <c r="M1622" i="15"/>
  <c r="N1622" i="15" s="1"/>
  <c r="M1623" i="15"/>
  <c r="N1623" i="15" s="1"/>
  <c r="M1624" i="15"/>
  <c r="N1624" i="15" s="1"/>
  <c r="M1625" i="15"/>
  <c r="N1625" i="15" s="1"/>
  <c r="M1626" i="15"/>
  <c r="N1626" i="15" s="1"/>
  <c r="M1627" i="15"/>
  <c r="N1627" i="15" s="1"/>
  <c r="M1628" i="15"/>
  <c r="N1628" i="15" s="1"/>
  <c r="M1629" i="15"/>
  <c r="N1629" i="15" s="1"/>
  <c r="M1630" i="15"/>
  <c r="N1630" i="15" s="1"/>
  <c r="M1631" i="15"/>
  <c r="N1631" i="15" s="1"/>
  <c r="M1632" i="15"/>
  <c r="N1632" i="15" s="1"/>
  <c r="M1633" i="15"/>
  <c r="N1633" i="15" s="1"/>
  <c r="M1634" i="15"/>
  <c r="N1634" i="15" s="1"/>
  <c r="M1635" i="15"/>
  <c r="N1635" i="15" s="1"/>
  <c r="M1636" i="15"/>
  <c r="N1636" i="15" s="1"/>
  <c r="M1637" i="15"/>
  <c r="N1637" i="15" s="1"/>
  <c r="M1638" i="15"/>
  <c r="N1638" i="15" s="1"/>
  <c r="M1639" i="15"/>
  <c r="N1639" i="15" s="1"/>
  <c r="M1640" i="15"/>
  <c r="N1640" i="15" s="1"/>
  <c r="M1641" i="15"/>
  <c r="N1641" i="15" s="1"/>
  <c r="M1642" i="15"/>
  <c r="N1642" i="15" s="1"/>
  <c r="M1643" i="15"/>
  <c r="N1643" i="15" s="1"/>
  <c r="M1644" i="15"/>
  <c r="N1644" i="15" s="1"/>
  <c r="M1645" i="15"/>
  <c r="N1645" i="15" s="1"/>
  <c r="M1646" i="15"/>
  <c r="N1646" i="15" s="1"/>
  <c r="M1647" i="15"/>
  <c r="N1647" i="15" s="1"/>
  <c r="M1648" i="15"/>
  <c r="N1648" i="15" s="1"/>
  <c r="M1649" i="15"/>
  <c r="N1649" i="15" s="1"/>
  <c r="M1650" i="15"/>
  <c r="N1650" i="15" s="1"/>
  <c r="M1651" i="15"/>
  <c r="N1651" i="15" s="1"/>
  <c r="M1652" i="15"/>
  <c r="N1652" i="15" s="1"/>
  <c r="M1653" i="15"/>
  <c r="N1653" i="15" s="1"/>
  <c r="M1654" i="15"/>
  <c r="N1654" i="15" s="1"/>
  <c r="M1655" i="15"/>
  <c r="N1655" i="15" s="1"/>
  <c r="M1656" i="15"/>
  <c r="N1656" i="15" s="1"/>
  <c r="M1657" i="15"/>
  <c r="N1657" i="15" s="1"/>
  <c r="M1658" i="15"/>
  <c r="N1658" i="15" s="1"/>
  <c r="M1659" i="15"/>
  <c r="N1659" i="15" s="1"/>
  <c r="M1660" i="15"/>
  <c r="N1660" i="15" s="1"/>
  <c r="M1661" i="15"/>
  <c r="N1661" i="15" s="1"/>
  <c r="M1662" i="15"/>
  <c r="N1662" i="15" s="1"/>
  <c r="M1663" i="15"/>
  <c r="N1663" i="15" s="1"/>
  <c r="M1664" i="15"/>
  <c r="N1664" i="15" s="1"/>
  <c r="M1665" i="15"/>
  <c r="N1665" i="15" s="1"/>
  <c r="M1666" i="15"/>
  <c r="N1666" i="15" s="1"/>
  <c r="M1667" i="15"/>
  <c r="N1667" i="15" s="1"/>
  <c r="M1668" i="15"/>
  <c r="N1668" i="15" s="1"/>
  <c r="M1669" i="15"/>
  <c r="N1669" i="15" s="1"/>
  <c r="M1670" i="15"/>
  <c r="N1670" i="15" s="1"/>
  <c r="M1671" i="15"/>
  <c r="N1671" i="15" s="1"/>
  <c r="M1672" i="15"/>
  <c r="N1672" i="15" s="1"/>
  <c r="M1673" i="15"/>
  <c r="N1673" i="15" s="1"/>
  <c r="M1674" i="15"/>
  <c r="N1674" i="15" s="1"/>
  <c r="M1675" i="15"/>
  <c r="N1675" i="15" s="1"/>
  <c r="M1676" i="15"/>
  <c r="N1676" i="15" s="1"/>
  <c r="M1677" i="15"/>
  <c r="N1677" i="15" s="1"/>
  <c r="M1678" i="15"/>
  <c r="N1678" i="15" s="1"/>
  <c r="M1679" i="15"/>
  <c r="N1679" i="15" s="1"/>
  <c r="M1680" i="15"/>
  <c r="N1680" i="15" s="1"/>
  <c r="M1681" i="15"/>
  <c r="N1681" i="15" s="1"/>
  <c r="M1682" i="15"/>
  <c r="N1682" i="15" s="1"/>
  <c r="M1683" i="15"/>
  <c r="N1683" i="15" s="1"/>
  <c r="M1684" i="15"/>
  <c r="N1684" i="15" s="1"/>
  <c r="M1685" i="15"/>
  <c r="N1685" i="15" s="1"/>
  <c r="M1686" i="15"/>
  <c r="N1686" i="15" s="1"/>
  <c r="M1687" i="15"/>
  <c r="N1687" i="15" s="1"/>
  <c r="M1688" i="15"/>
  <c r="N1688" i="15" s="1"/>
  <c r="M1689" i="15"/>
  <c r="N1689" i="15" s="1"/>
  <c r="M1690" i="15"/>
  <c r="N1690" i="15" s="1"/>
  <c r="M1691" i="15"/>
  <c r="N1691" i="15" s="1"/>
  <c r="M1692" i="15"/>
  <c r="N1692" i="15" s="1"/>
  <c r="M1693" i="15"/>
  <c r="N1693" i="15" s="1"/>
  <c r="M1694" i="15"/>
  <c r="N1694" i="15" s="1"/>
  <c r="M1695" i="15"/>
  <c r="N1695" i="15" s="1"/>
  <c r="M1696" i="15"/>
  <c r="N1696" i="15" s="1"/>
  <c r="M1697" i="15"/>
  <c r="N1697" i="15" s="1"/>
  <c r="M1698" i="15"/>
  <c r="N1698" i="15" s="1"/>
  <c r="M1699" i="15"/>
  <c r="N1699" i="15" s="1"/>
  <c r="M1700" i="15"/>
  <c r="N1700" i="15" s="1"/>
  <c r="M1701" i="15"/>
  <c r="N1701" i="15" s="1"/>
  <c r="M1702" i="15"/>
  <c r="N1702" i="15" s="1"/>
  <c r="M1703" i="15"/>
  <c r="N1703" i="15" s="1"/>
  <c r="M1704" i="15"/>
  <c r="N1704" i="15" s="1"/>
  <c r="M1705" i="15"/>
  <c r="N1705" i="15" s="1"/>
  <c r="M1706" i="15"/>
  <c r="N1706" i="15" s="1"/>
  <c r="M1707" i="15"/>
  <c r="N1707" i="15" s="1"/>
  <c r="M1708" i="15"/>
  <c r="N1708" i="15" s="1"/>
  <c r="M1709" i="15"/>
  <c r="N1709" i="15" s="1"/>
  <c r="M1710" i="15"/>
  <c r="N1710" i="15" s="1"/>
  <c r="M1711" i="15"/>
  <c r="N1711" i="15" s="1"/>
  <c r="M1712" i="15"/>
  <c r="N1712" i="15" s="1"/>
  <c r="M1713" i="15"/>
  <c r="N1713" i="15" s="1"/>
  <c r="M1714" i="15"/>
  <c r="N1714" i="15" s="1"/>
  <c r="M1715" i="15"/>
  <c r="N1715" i="15" s="1"/>
  <c r="M1716" i="15"/>
  <c r="N1716" i="15" s="1"/>
  <c r="M1717" i="15"/>
  <c r="N1717" i="15" s="1"/>
  <c r="M1718" i="15"/>
  <c r="N1718" i="15" s="1"/>
  <c r="M1719" i="15"/>
  <c r="N1719" i="15" s="1"/>
  <c r="M1720" i="15"/>
  <c r="N1720" i="15" s="1"/>
  <c r="M1721" i="15"/>
  <c r="N1721" i="15" s="1"/>
  <c r="M1722" i="15"/>
  <c r="N1722" i="15" s="1"/>
  <c r="M1723" i="15"/>
  <c r="N1723" i="15" s="1"/>
  <c r="M1724" i="15"/>
  <c r="N1724" i="15" s="1"/>
  <c r="M1725" i="15"/>
  <c r="N1725" i="15" s="1"/>
  <c r="M1726" i="15"/>
  <c r="N1726" i="15" s="1"/>
  <c r="M1727" i="15"/>
  <c r="N1727" i="15" s="1"/>
  <c r="M1728" i="15"/>
  <c r="N1728" i="15" s="1"/>
  <c r="M1729" i="15"/>
  <c r="N1729" i="15" s="1"/>
  <c r="M1730" i="15"/>
  <c r="N1730" i="15" s="1"/>
  <c r="M1731" i="15"/>
  <c r="N1731" i="15" s="1"/>
  <c r="M1732" i="15"/>
  <c r="N1732" i="15" s="1"/>
  <c r="M1733" i="15"/>
  <c r="N1733" i="15" s="1"/>
  <c r="M1734" i="15"/>
  <c r="N1734" i="15" s="1"/>
  <c r="M1735" i="15"/>
  <c r="N1735" i="15" s="1"/>
  <c r="M1736" i="15"/>
  <c r="N1736" i="15" s="1"/>
  <c r="M1737" i="15"/>
  <c r="N1737" i="15" s="1"/>
  <c r="M1738" i="15"/>
  <c r="N1738" i="15" s="1"/>
  <c r="M1739" i="15"/>
  <c r="N1739" i="15" s="1"/>
  <c r="M1740" i="15"/>
  <c r="N1740" i="15" s="1"/>
  <c r="M1741" i="15"/>
  <c r="N1741" i="15" s="1"/>
  <c r="M1742" i="15"/>
  <c r="N1742" i="15" s="1"/>
  <c r="M1743" i="15"/>
  <c r="N1743" i="15" s="1"/>
  <c r="M1744" i="15"/>
  <c r="N1744" i="15" s="1"/>
  <c r="M1745" i="15"/>
  <c r="N1745" i="15" s="1"/>
  <c r="M1746" i="15"/>
  <c r="N1746" i="15" s="1"/>
  <c r="M1747" i="15"/>
  <c r="N1747" i="15" s="1"/>
  <c r="M1748" i="15"/>
  <c r="N1748" i="15" s="1"/>
  <c r="M1749" i="15"/>
  <c r="N1749" i="15" s="1"/>
  <c r="M1750" i="15"/>
  <c r="N1750" i="15" s="1"/>
  <c r="M1751" i="15"/>
  <c r="N1751" i="15" s="1"/>
  <c r="M1752" i="15"/>
  <c r="N1752" i="15" s="1"/>
  <c r="M1753" i="15"/>
  <c r="N1753" i="15" s="1"/>
  <c r="M1754" i="15"/>
  <c r="N1754" i="15" s="1"/>
  <c r="M1755" i="15"/>
  <c r="N1755" i="15" s="1"/>
  <c r="M1756" i="15"/>
  <c r="N1756" i="15" s="1"/>
  <c r="M1757" i="15"/>
  <c r="N1757" i="15" s="1"/>
  <c r="M1758" i="15"/>
  <c r="N1758" i="15" s="1"/>
  <c r="M1759" i="15"/>
  <c r="N1759" i="15" s="1"/>
  <c r="M1760" i="15"/>
  <c r="N1760" i="15" s="1"/>
  <c r="M1761" i="15"/>
  <c r="N1761" i="15" s="1"/>
  <c r="M1762" i="15"/>
  <c r="N1762" i="15" s="1"/>
  <c r="M1763" i="15"/>
  <c r="N1763" i="15" s="1"/>
  <c r="M1764" i="15"/>
  <c r="N1764" i="15" s="1"/>
  <c r="M1765" i="15"/>
  <c r="N1765" i="15" s="1"/>
  <c r="M1766" i="15"/>
  <c r="N1766" i="15" s="1"/>
  <c r="M1767" i="15"/>
  <c r="N1767" i="15" s="1"/>
  <c r="M1768" i="15"/>
  <c r="N1768" i="15" s="1"/>
  <c r="M1769" i="15"/>
  <c r="N1769" i="15" s="1"/>
  <c r="M1770" i="15"/>
  <c r="N1770" i="15" s="1"/>
  <c r="M1771" i="15"/>
  <c r="N1771" i="15" s="1"/>
  <c r="M1772" i="15"/>
  <c r="N1772" i="15" s="1"/>
  <c r="M1773" i="15"/>
  <c r="N1773" i="15" s="1"/>
  <c r="M1774" i="15"/>
  <c r="N1774" i="15" s="1"/>
  <c r="M1775" i="15"/>
  <c r="N1775" i="15" s="1"/>
  <c r="M1776" i="15"/>
  <c r="N1776" i="15" s="1"/>
  <c r="M1777" i="15"/>
  <c r="N1777" i="15" s="1"/>
  <c r="M1778" i="15"/>
  <c r="N1778" i="15" s="1"/>
  <c r="M1779" i="15"/>
  <c r="N1779" i="15" s="1"/>
  <c r="M1780" i="15"/>
  <c r="N1780" i="15" s="1"/>
  <c r="M1781" i="15"/>
  <c r="N1781" i="15" s="1"/>
  <c r="M1782" i="15"/>
  <c r="N1782" i="15" s="1"/>
  <c r="M1783" i="15"/>
  <c r="N1783" i="15" s="1"/>
  <c r="M1784" i="15"/>
  <c r="N1784" i="15" s="1"/>
  <c r="M1785" i="15"/>
  <c r="N1785" i="15" s="1"/>
  <c r="M1786" i="15"/>
  <c r="N1786" i="15" s="1"/>
  <c r="M1787" i="15"/>
  <c r="N1787" i="15" s="1"/>
  <c r="M1788" i="15"/>
  <c r="N1788" i="15" s="1"/>
  <c r="M1789" i="15"/>
  <c r="N1789" i="15" s="1"/>
  <c r="M1790" i="15"/>
  <c r="N1790" i="15" s="1"/>
  <c r="M1791" i="15"/>
  <c r="N1791" i="15" s="1"/>
  <c r="M1792" i="15"/>
  <c r="N1792" i="15" s="1"/>
  <c r="M1793" i="15"/>
  <c r="N1793" i="15" s="1"/>
  <c r="M1794" i="15"/>
  <c r="N1794" i="15" s="1"/>
  <c r="M1795" i="15"/>
  <c r="N1795" i="15" s="1"/>
  <c r="M1796" i="15"/>
  <c r="N1796" i="15" s="1"/>
  <c r="M1797" i="15"/>
  <c r="N1797" i="15" s="1"/>
  <c r="M1798" i="15"/>
  <c r="N1798" i="15" s="1"/>
  <c r="M1799" i="15"/>
  <c r="N1799" i="15" s="1"/>
  <c r="M1800" i="15"/>
  <c r="N1800" i="15" s="1"/>
  <c r="M1801" i="15"/>
  <c r="N1801" i="15" s="1"/>
  <c r="M1802" i="15"/>
  <c r="N1802" i="15" s="1"/>
  <c r="M1803" i="15"/>
  <c r="N1803" i="15" s="1"/>
  <c r="M1804" i="15"/>
  <c r="N1804" i="15" s="1"/>
  <c r="M1805" i="15"/>
  <c r="N1805" i="15" s="1"/>
  <c r="M1806" i="15"/>
  <c r="N1806" i="15" s="1"/>
  <c r="M1807" i="15"/>
  <c r="N1807" i="15" s="1"/>
  <c r="M1808" i="15"/>
  <c r="N1808" i="15" s="1"/>
  <c r="M1809" i="15"/>
  <c r="N1809" i="15" s="1"/>
  <c r="M1810" i="15"/>
  <c r="N1810" i="15" s="1"/>
  <c r="M1811" i="15"/>
  <c r="N1811" i="15" s="1"/>
  <c r="M1812" i="15"/>
  <c r="N1812" i="15" s="1"/>
  <c r="M1813" i="15"/>
  <c r="N1813" i="15" s="1"/>
  <c r="M1814" i="15"/>
  <c r="N1814" i="15" s="1"/>
  <c r="M1815" i="15"/>
  <c r="N1815" i="15" s="1"/>
  <c r="M1816" i="15"/>
  <c r="N1816" i="15" s="1"/>
  <c r="M1817" i="15"/>
  <c r="N1817" i="15" s="1"/>
  <c r="M1818" i="15"/>
  <c r="N1818" i="15" s="1"/>
  <c r="M1819" i="15"/>
  <c r="N1819" i="15" s="1"/>
  <c r="M1820" i="15"/>
  <c r="N1820" i="15" s="1"/>
  <c r="M1821" i="15"/>
  <c r="N1821" i="15" s="1"/>
  <c r="M1822" i="15"/>
  <c r="N1822" i="15" s="1"/>
  <c r="M1823" i="15"/>
  <c r="N1823" i="15" s="1"/>
  <c r="M1824" i="15"/>
  <c r="N1824" i="15" s="1"/>
  <c r="M1825" i="15"/>
  <c r="N1825" i="15" s="1"/>
  <c r="M1826" i="15"/>
  <c r="N1826" i="15" s="1"/>
  <c r="M1827" i="15"/>
  <c r="N1827" i="15" s="1"/>
  <c r="M1828" i="15"/>
  <c r="N1828" i="15" s="1"/>
  <c r="M1829" i="15"/>
  <c r="N1829" i="15" s="1"/>
  <c r="M1830" i="15"/>
  <c r="N1830" i="15" s="1"/>
  <c r="M1831" i="15"/>
  <c r="N1831" i="15" s="1"/>
  <c r="M1832" i="15"/>
  <c r="N1832" i="15" s="1"/>
  <c r="M1833" i="15"/>
  <c r="N1833" i="15" s="1"/>
  <c r="M1834" i="15"/>
  <c r="N1834" i="15" s="1"/>
  <c r="M1835" i="15"/>
  <c r="N1835" i="15" s="1"/>
  <c r="M1836" i="15"/>
  <c r="N1836" i="15" s="1"/>
  <c r="M1837" i="15"/>
  <c r="N1837" i="15" s="1"/>
  <c r="M1838" i="15"/>
  <c r="N1838" i="15" s="1"/>
  <c r="M1839" i="15"/>
  <c r="N1839" i="15" s="1"/>
  <c r="M1840" i="15"/>
  <c r="N1840" i="15" s="1"/>
  <c r="M1841" i="15"/>
  <c r="N1841" i="15" s="1"/>
  <c r="M1842" i="15"/>
  <c r="N1842" i="15" s="1"/>
  <c r="M1843" i="15"/>
  <c r="N1843" i="15" s="1"/>
  <c r="M1844" i="15"/>
  <c r="N1844" i="15" s="1"/>
  <c r="M1845" i="15"/>
  <c r="N1845" i="15" s="1"/>
  <c r="M1846" i="15"/>
  <c r="N1846" i="15" s="1"/>
  <c r="M1847" i="15"/>
  <c r="N1847" i="15" s="1"/>
  <c r="M1848" i="15"/>
  <c r="N1848" i="15" s="1"/>
  <c r="M1849" i="15"/>
  <c r="N1849" i="15" s="1"/>
  <c r="M1850" i="15"/>
  <c r="N1850" i="15" s="1"/>
  <c r="M1851" i="15"/>
  <c r="N1851" i="15" s="1"/>
  <c r="M1852" i="15"/>
  <c r="N1852" i="15" s="1"/>
  <c r="M1853" i="15"/>
  <c r="N1853" i="15" s="1"/>
  <c r="M1854" i="15"/>
  <c r="N1854" i="15" s="1"/>
  <c r="M1855" i="15"/>
  <c r="N1855" i="15" s="1"/>
  <c r="M1856" i="15"/>
  <c r="N1856" i="15" s="1"/>
  <c r="M1857" i="15"/>
  <c r="N1857" i="15" s="1"/>
  <c r="M1858" i="15"/>
  <c r="N1858" i="15" s="1"/>
  <c r="M1859" i="15"/>
  <c r="N1859" i="15" s="1"/>
  <c r="M1860" i="15"/>
  <c r="N1860" i="15" s="1"/>
  <c r="M1861" i="15"/>
  <c r="N1861" i="15" s="1"/>
  <c r="M1862" i="15"/>
  <c r="N1862" i="15" s="1"/>
  <c r="M1863" i="15"/>
  <c r="N1863" i="15" s="1"/>
  <c r="M1864" i="15"/>
  <c r="N1864" i="15" s="1"/>
  <c r="M1865" i="15"/>
  <c r="N1865" i="15" s="1"/>
  <c r="M1866" i="15"/>
  <c r="N1866" i="15" s="1"/>
  <c r="M1867" i="15"/>
  <c r="N1867" i="15" s="1"/>
  <c r="M1868" i="15"/>
  <c r="N1868" i="15" s="1"/>
  <c r="M1869" i="15"/>
  <c r="N1869" i="15" s="1"/>
  <c r="M1870" i="15"/>
  <c r="N1870" i="15" s="1"/>
  <c r="M1871" i="15"/>
  <c r="N1871" i="15" s="1"/>
  <c r="M1872" i="15"/>
  <c r="N1872" i="15" s="1"/>
  <c r="M1873" i="15"/>
  <c r="N1873" i="15" s="1"/>
  <c r="M1874" i="15"/>
  <c r="N1874" i="15" s="1"/>
  <c r="M1875" i="15"/>
  <c r="N1875" i="15" s="1"/>
  <c r="M1876" i="15"/>
  <c r="N1876" i="15" s="1"/>
  <c r="M1877" i="15"/>
  <c r="N1877" i="15" s="1"/>
  <c r="M1878" i="15"/>
  <c r="N1878" i="15" s="1"/>
  <c r="M1879" i="15"/>
  <c r="N1879" i="15" s="1"/>
  <c r="M1880" i="15"/>
  <c r="N1880" i="15" s="1"/>
  <c r="M1881" i="15"/>
  <c r="N1881" i="15" s="1"/>
  <c r="M1882" i="15"/>
  <c r="N1882" i="15" s="1"/>
  <c r="M1883" i="15"/>
  <c r="N1883" i="15" s="1"/>
  <c r="M1884" i="15"/>
  <c r="N1884" i="15" s="1"/>
  <c r="M1885" i="15"/>
  <c r="N1885" i="15" s="1"/>
  <c r="M1886" i="15"/>
  <c r="N1886" i="15" s="1"/>
  <c r="M1887" i="15"/>
  <c r="N1887" i="15" s="1"/>
  <c r="M1888" i="15"/>
  <c r="N1888" i="15" s="1"/>
  <c r="M1889" i="15"/>
  <c r="N1889" i="15" s="1"/>
  <c r="M1890" i="15"/>
  <c r="N1890" i="15" s="1"/>
  <c r="M1891" i="15"/>
  <c r="N1891" i="15" s="1"/>
  <c r="M1892" i="15"/>
  <c r="N1892" i="15" s="1"/>
  <c r="M1893" i="15"/>
  <c r="N1893" i="15" s="1"/>
  <c r="M1894" i="15"/>
  <c r="N1894" i="15" s="1"/>
  <c r="M1895" i="15"/>
  <c r="N1895" i="15" s="1"/>
  <c r="M1896" i="15"/>
  <c r="N1896" i="15" s="1"/>
  <c r="M1897" i="15"/>
  <c r="N1897" i="15" s="1"/>
  <c r="M1898" i="15"/>
  <c r="N1898" i="15" s="1"/>
  <c r="M1899" i="15"/>
  <c r="N1899" i="15" s="1"/>
  <c r="M1900" i="15"/>
  <c r="N1900" i="15" s="1"/>
  <c r="M1901" i="15"/>
  <c r="N1901" i="15" s="1"/>
  <c r="M1902" i="15"/>
  <c r="N1902" i="15" s="1"/>
  <c r="M1903" i="15"/>
  <c r="N1903" i="15" s="1"/>
  <c r="M1904" i="15"/>
  <c r="N1904" i="15" s="1"/>
  <c r="M1905" i="15"/>
  <c r="N1905" i="15" s="1"/>
  <c r="M1906" i="15"/>
  <c r="N1906" i="15" s="1"/>
  <c r="M1907" i="15"/>
  <c r="N1907" i="15" s="1"/>
  <c r="M1908" i="15"/>
  <c r="N1908" i="15" s="1"/>
  <c r="M1909" i="15"/>
  <c r="N1909" i="15" s="1"/>
  <c r="M1910" i="15"/>
  <c r="N1910" i="15" s="1"/>
  <c r="M1911" i="15"/>
  <c r="N1911" i="15" s="1"/>
  <c r="M1912" i="15"/>
  <c r="N1912" i="15" s="1"/>
  <c r="M1913" i="15"/>
  <c r="N1913" i="15" s="1"/>
  <c r="M1914" i="15"/>
  <c r="N1914" i="15" s="1"/>
  <c r="M1915" i="15"/>
  <c r="N1915" i="15" s="1"/>
  <c r="M1916" i="15"/>
  <c r="N1916" i="15" s="1"/>
  <c r="M1917" i="15"/>
  <c r="N1917" i="15" s="1"/>
  <c r="M1918" i="15"/>
  <c r="N1918" i="15" s="1"/>
  <c r="M1919" i="15"/>
  <c r="N1919" i="15" s="1"/>
  <c r="M1920" i="15"/>
  <c r="N1920" i="15" s="1"/>
  <c r="M1921" i="15"/>
  <c r="N1921" i="15" s="1"/>
  <c r="M1922" i="15"/>
  <c r="N1922" i="15" s="1"/>
  <c r="M1923" i="15"/>
  <c r="N1923" i="15" s="1"/>
  <c r="M1924" i="15"/>
  <c r="N1924" i="15" s="1"/>
  <c r="M1925" i="15"/>
  <c r="N1925" i="15" s="1"/>
  <c r="M1926" i="15"/>
  <c r="N1926" i="15" s="1"/>
  <c r="M1927" i="15"/>
  <c r="N1927" i="15" s="1"/>
  <c r="M1928" i="15"/>
  <c r="N1928" i="15" s="1"/>
  <c r="M1929" i="15"/>
  <c r="N1929" i="15" s="1"/>
  <c r="M1930" i="15"/>
  <c r="N1930" i="15" s="1"/>
  <c r="M1931" i="15"/>
  <c r="N1931" i="15" s="1"/>
  <c r="M1932" i="15"/>
  <c r="N1932" i="15" s="1"/>
  <c r="M1933" i="15"/>
  <c r="N1933" i="15" s="1"/>
  <c r="M1934" i="15"/>
  <c r="N1934" i="15" s="1"/>
  <c r="M1935" i="15"/>
  <c r="N1935" i="15" s="1"/>
  <c r="M1936" i="15"/>
  <c r="N1936" i="15" s="1"/>
  <c r="M1937" i="15"/>
  <c r="N1937" i="15" s="1"/>
  <c r="M1938" i="15"/>
  <c r="N1938" i="15" s="1"/>
  <c r="M1939" i="15"/>
  <c r="N1939" i="15" s="1"/>
  <c r="M1940" i="15"/>
  <c r="N1940" i="15" s="1"/>
  <c r="M1941" i="15"/>
  <c r="N1941" i="15" s="1"/>
  <c r="M1942" i="15"/>
  <c r="N1942" i="15" s="1"/>
  <c r="M1943" i="15"/>
  <c r="N1943" i="15" s="1"/>
  <c r="M1944" i="15"/>
  <c r="N1944" i="15" s="1"/>
  <c r="M1945" i="15"/>
  <c r="N1945" i="15" s="1"/>
  <c r="M1946" i="15"/>
  <c r="N1946" i="15" s="1"/>
  <c r="M1947" i="15"/>
  <c r="N1947" i="15" s="1"/>
  <c r="M1948" i="15"/>
  <c r="N1948" i="15" s="1"/>
  <c r="M1949" i="15"/>
  <c r="N1949" i="15" s="1"/>
  <c r="M1950" i="15"/>
  <c r="N1950" i="15" s="1"/>
  <c r="M1951" i="15"/>
  <c r="N1951" i="15" s="1"/>
  <c r="M1952" i="15"/>
  <c r="N1952" i="15" s="1"/>
  <c r="M1953" i="15"/>
  <c r="N1953" i="15" s="1"/>
  <c r="M1954" i="15"/>
  <c r="N1954" i="15" s="1"/>
  <c r="M1955" i="15"/>
  <c r="N1955" i="15" s="1"/>
  <c r="M1956" i="15"/>
  <c r="N1956" i="15" s="1"/>
  <c r="M1957" i="15"/>
  <c r="N1957" i="15" s="1"/>
  <c r="M1958" i="15"/>
  <c r="N1958" i="15" s="1"/>
  <c r="M1959" i="15"/>
  <c r="N1959" i="15" s="1"/>
  <c r="M1960" i="15"/>
  <c r="N1960" i="15" s="1"/>
  <c r="M1961" i="15"/>
  <c r="N1961" i="15" s="1"/>
  <c r="M1962" i="15"/>
  <c r="N1962" i="15" s="1"/>
  <c r="M1963" i="15"/>
  <c r="N1963" i="15" s="1"/>
  <c r="M1964" i="15"/>
  <c r="N1964" i="15" s="1"/>
  <c r="M1965" i="15"/>
  <c r="N1965" i="15" s="1"/>
  <c r="M1966" i="15"/>
  <c r="N1966" i="15" s="1"/>
  <c r="M1967" i="15"/>
  <c r="N1967" i="15" s="1"/>
  <c r="M1968" i="15"/>
  <c r="N1968" i="15" s="1"/>
  <c r="M1969" i="15"/>
  <c r="N1969" i="15" s="1"/>
  <c r="M1970" i="15"/>
  <c r="N1970" i="15" s="1"/>
  <c r="M1971" i="15"/>
  <c r="N1971" i="15" s="1"/>
  <c r="M1972" i="15"/>
  <c r="N1972" i="15" s="1"/>
  <c r="M1973" i="15"/>
  <c r="N1973" i="15" s="1"/>
  <c r="M1974" i="15"/>
  <c r="N1974" i="15" s="1"/>
  <c r="M1975" i="15"/>
  <c r="N1975" i="15" s="1"/>
  <c r="M1976" i="15"/>
  <c r="N1976" i="15" s="1"/>
  <c r="M1977" i="15"/>
  <c r="N1977" i="15" s="1"/>
  <c r="M1978" i="15"/>
  <c r="N1978" i="15" s="1"/>
  <c r="M1979" i="15"/>
  <c r="N1979" i="15" s="1"/>
  <c r="M1980" i="15"/>
  <c r="N1980" i="15" s="1"/>
  <c r="M1981" i="15"/>
  <c r="N1981" i="15" s="1"/>
  <c r="M1982" i="15"/>
  <c r="N1982" i="15" s="1"/>
  <c r="M1983" i="15"/>
  <c r="N1983" i="15" s="1"/>
  <c r="M1984" i="15"/>
  <c r="N1984" i="15" s="1"/>
  <c r="M1985" i="15"/>
  <c r="N1985" i="15" s="1"/>
  <c r="M1986" i="15"/>
  <c r="N1986" i="15" s="1"/>
  <c r="M1987" i="15"/>
  <c r="N1987" i="15" s="1"/>
  <c r="M1988" i="15"/>
  <c r="N1988" i="15" s="1"/>
  <c r="M1989" i="15"/>
  <c r="N1989" i="15" s="1"/>
  <c r="M1990" i="15"/>
  <c r="N1990" i="15" s="1"/>
  <c r="M1991" i="15"/>
  <c r="N1991" i="15" s="1"/>
  <c r="M1992" i="15"/>
  <c r="N1992" i="15" s="1"/>
  <c r="M1993" i="15"/>
  <c r="N1993" i="15" s="1"/>
  <c r="M1994" i="15"/>
  <c r="N1994" i="15" s="1"/>
  <c r="M1995" i="15"/>
  <c r="N1995" i="15" s="1"/>
  <c r="M1996" i="15"/>
  <c r="N1996" i="15" s="1"/>
  <c r="M1997" i="15"/>
  <c r="N1997" i="15" s="1"/>
  <c r="M1998" i="15"/>
  <c r="N1998" i="15" s="1"/>
  <c r="M1999" i="15"/>
  <c r="N1999" i="15" s="1"/>
  <c r="M2000" i="15"/>
  <c r="N2000" i="15" s="1"/>
  <c r="M2001" i="15"/>
  <c r="N2001" i="15" s="1"/>
  <c r="M2002" i="15"/>
  <c r="N2002" i="15" s="1"/>
  <c r="M2003" i="15"/>
  <c r="N2003" i="15" s="1"/>
  <c r="M2004" i="15"/>
  <c r="N2004" i="15" s="1"/>
  <c r="M2005" i="15"/>
  <c r="N2005" i="15" s="1"/>
  <c r="M2006" i="15"/>
  <c r="N2006" i="15" s="1"/>
  <c r="M2007" i="15"/>
  <c r="N2007" i="15" s="1"/>
  <c r="M2008" i="15"/>
  <c r="N2008" i="15" s="1"/>
  <c r="M2009" i="15"/>
  <c r="N2009" i="15" s="1"/>
  <c r="M2010" i="15"/>
  <c r="N2010" i="15" s="1"/>
  <c r="M2011" i="15"/>
  <c r="N2011" i="15" s="1"/>
  <c r="M2012" i="15"/>
  <c r="N2012" i="15" s="1"/>
  <c r="M2013" i="15"/>
  <c r="N2013" i="15" s="1"/>
  <c r="M2014" i="15"/>
  <c r="N2014" i="15" s="1"/>
  <c r="M2015" i="15"/>
  <c r="N2015" i="15" s="1"/>
  <c r="M2016" i="15"/>
  <c r="N2016" i="15" s="1"/>
  <c r="M2017" i="15"/>
  <c r="N2017" i="15" s="1"/>
  <c r="M2018" i="15"/>
  <c r="N2018" i="15" s="1"/>
  <c r="M2019" i="15"/>
  <c r="N2019" i="15" s="1"/>
  <c r="M2020" i="15"/>
  <c r="N2020" i="15" s="1"/>
  <c r="M2021" i="15"/>
  <c r="N2021" i="15" s="1"/>
  <c r="M2022" i="15"/>
  <c r="N2022" i="15" s="1"/>
  <c r="M2023" i="15"/>
  <c r="N2023" i="15" s="1"/>
  <c r="M2024" i="15"/>
  <c r="N2024" i="15" s="1"/>
  <c r="M2025" i="15"/>
  <c r="N2025" i="15" s="1"/>
  <c r="M2026" i="15"/>
  <c r="N2026" i="15" s="1"/>
  <c r="M2027" i="15"/>
  <c r="N2027" i="15" s="1"/>
  <c r="M2028" i="15"/>
  <c r="N2028" i="15" s="1"/>
  <c r="M2029" i="15"/>
  <c r="N2029" i="15" s="1"/>
  <c r="M2030" i="15"/>
  <c r="N2030" i="15" s="1"/>
  <c r="M2031" i="15"/>
  <c r="N2031" i="15" s="1"/>
  <c r="M2032" i="15"/>
  <c r="N2032" i="15" s="1"/>
  <c r="M2033" i="15"/>
  <c r="N2033" i="15" s="1"/>
  <c r="M2034" i="15"/>
  <c r="N2034" i="15" s="1"/>
  <c r="M2035" i="15"/>
  <c r="N2035" i="15" s="1"/>
  <c r="M2036" i="15"/>
  <c r="N2036" i="15" s="1"/>
  <c r="M2037" i="15"/>
  <c r="N2037" i="15" s="1"/>
  <c r="M2038" i="15"/>
  <c r="N2038" i="15" s="1"/>
  <c r="M2039" i="15"/>
  <c r="N2039" i="15" s="1"/>
  <c r="M2040" i="15"/>
  <c r="N2040" i="15" s="1"/>
  <c r="M2041" i="15"/>
  <c r="N2041" i="15" s="1"/>
  <c r="M2042" i="15"/>
  <c r="N2042" i="15" s="1"/>
  <c r="M2043" i="15"/>
  <c r="N2043" i="15" s="1"/>
  <c r="M2044" i="15"/>
  <c r="N2044" i="15" s="1"/>
  <c r="M2045" i="15"/>
  <c r="N2045" i="15" s="1"/>
  <c r="M2046" i="15"/>
  <c r="N2046" i="15" s="1"/>
  <c r="M2047" i="15"/>
  <c r="N2047" i="15" s="1"/>
  <c r="M2048" i="15"/>
  <c r="N2048" i="15" s="1"/>
  <c r="M2049" i="15"/>
  <c r="N2049" i="15" s="1"/>
  <c r="M2050" i="15"/>
  <c r="N2050" i="15" s="1"/>
  <c r="M2051" i="15"/>
  <c r="N2051" i="15" s="1"/>
  <c r="M2052" i="15"/>
  <c r="N2052" i="15" s="1"/>
  <c r="M2053" i="15"/>
  <c r="N2053" i="15" s="1"/>
  <c r="M2054" i="15"/>
  <c r="N2054" i="15" s="1"/>
  <c r="M2055" i="15"/>
  <c r="N2055" i="15" s="1"/>
  <c r="M2056" i="15"/>
  <c r="N2056" i="15" s="1"/>
  <c r="M2057" i="15"/>
  <c r="N2057" i="15" s="1"/>
  <c r="M2058" i="15"/>
  <c r="N2058" i="15" s="1"/>
  <c r="M2059" i="15"/>
  <c r="N2059" i="15" s="1"/>
  <c r="M2060" i="15"/>
  <c r="N2060" i="15" s="1"/>
  <c r="M2061" i="15"/>
  <c r="N2061" i="15" s="1"/>
  <c r="M2062" i="15"/>
  <c r="N2062" i="15" s="1"/>
  <c r="M2063" i="15"/>
  <c r="N2063" i="15" s="1"/>
  <c r="M2064" i="15"/>
  <c r="N2064" i="15" s="1"/>
  <c r="M2065" i="15"/>
  <c r="N2065" i="15" s="1"/>
  <c r="M2066" i="15"/>
  <c r="N2066" i="15" s="1"/>
  <c r="M2067" i="15"/>
  <c r="N2067" i="15" s="1"/>
  <c r="M2068" i="15"/>
  <c r="N2068" i="15" s="1"/>
  <c r="M2069" i="15"/>
  <c r="N2069" i="15" s="1"/>
  <c r="M2070" i="15"/>
  <c r="N2070" i="15" s="1"/>
  <c r="M2071" i="15"/>
  <c r="N2071" i="15" s="1"/>
  <c r="M2072" i="15"/>
  <c r="N2072" i="15" s="1"/>
  <c r="M2073" i="15"/>
  <c r="N2073" i="15" s="1"/>
  <c r="M2074" i="15"/>
  <c r="N2074" i="15" s="1"/>
  <c r="M2075" i="15"/>
  <c r="N2075" i="15" s="1"/>
  <c r="M2076" i="15"/>
  <c r="N2076" i="15" s="1"/>
  <c r="M2077" i="15"/>
  <c r="N2077" i="15" s="1"/>
  <c r="M2078" i="15"/>
  <c r="N2078" i="15" s="1"/>
  <c r="M2079" i="15"/>
  <c r="N2079" i="15" s="1"/>
  <c r="M2080" i="15"/>
  <c r="N2080" i="15" s="1"/>
  <c r="M2081" i="15"/>
  <c r="N2081" i="15" s="1"/>
  <c r="M2082" i="15"/>
  <c r="N2082" i="15" s="1"/>
  <c r="M2083" i="15"/>
  <c r="N2083" i="15" s="1"/>
  <c r="M2084" i="15"/>
  <c r="N2084" i="15" s="1"/>
  <c r="M2085" i="15"/>
  <c r="N2085" i="15" s="1"/>
  <c r="M2086" i="15"/>
  <c r="N2086" i="15" s="1"/>
  <c r="M2087" i="15"/>
  <c r="N2087" i="15" s="1"/>
  <c r="M2088" i="15"/>
  <c r="N2088" i="15" s="1"/>
  <c r="M2089" i="15"/>
  <c r="N2089" i="15" s="1"/>
  <c r="M2090" i="15"/>
  <c r="N2090" i="15" s="1"/>
  <c r="M2091" i="15"/>
  <c r="N2091" i="15" s="1"/>
  <c r="M2092" i="15"/>
  <c r="N2092" i="15" s="1"/>
  <c r="M2093" i="15"/>
  <c r="N2093" i="15" s="1"/>
  <c r="M2094" i="15"/>
  <c r="N2094" i="15" s="1"/>
  <c r="M2095" i="15"/>
  <c r="N2095" i="15" s="1"/>
  <c r="M2096" i="15"/>
  <c r="N2096" i="15" s="1"/>
  <c r="M2097" i="15"/>
  <c r="N2097" i="15" s="1"/>
  <c r="M2098" i="15"/>
  <c r="N2098" i="15" s="1"/>
  <c r="M2099" i="15"/>
  <c r="N2099" i="15" s="1"/>
  <c r="M2100" i="15"/>
  <c r="N2100" i="15" s="1"/>
  <c r="M2101" i="15"/>
  <c r="N2101" i="15" s="1"/>
  <c r="M2102" i="15"/>
  <c r="N2102" i="15" s="1"/>
  <c r="M2103" i="15"/>
  <c r="N2103" i="15" s="1"/>
  <c r="M2104" i="15"/>
  <c r="N2104" i="15" s="1"/>
  <c r="M2105" i="15"/>
  <c r="N2105" i="15" s="1"/>
  <c r="M2106" i="15"/>
  <c r="N2106" i="15" s="1"/>
  <c r="M2107" i="15"/>
  <c r="N2107" i="15" s="1"/>
  <c r="M2108" i="15"/>
  <c r="N2108" i="15" s="1"/>
  <c r="M2109" i="15"/>
  <c r="N2109" i="15" s="1"/>
  <c r="M2110" i="15"/>
  <c r="N2110" i="15" s="1"/>
  <c r="M2111" i="15"/>
  <c r="N2111" i="15" s="1"/>
  <c r="M2112" i="15"/>
  <c r="N2112" i="15" s="1"/>
  <c r="M2113" i="15"/>
  <c r="N2113" i="15" s="1"/>
  <c r="M2114" i="15"/>
  <c r="N2114" i="15" s="1"/>
  <c r="M2115" i="15"/>
  <c r="N2115" i="15" s="1"/>
  <c r="M2116" i="15"/>
  <c r="N2116" i="15" s="1"/>
  <c r="M2117" i="15"/>
  <c r="N2117" i="15" s="1"/>
  <c r="M2118" i="15"/>
  <c r="N2118" i="15" s="1"/>
  <c r="M2119" i="15"/>
  <c r="N2119" i="15" s="1"/>
  <c r="M2120" i="15"/>
  <c r="N2120" i="15" s="1"/>
  <c r="M2121" i="15"/>
  <c r="N2121" i="15" s="1"/>
  <c r="M2122" i="15"/>
  <c r="N2122" i="15" s="1"/>
  <c r="M2123" i="15"/>
  <c r="N2123" i="15" s="1"/>
  <c r="M2124" i="15"/>
  <c r="N2124" i="15" s="1"/>
  <c r="M2125" i="15"/>
  <c r="N2125" i="15" s="1"/>
  <c r="M2126" i="15"/>
  <c r="N2126" i="15" s="1"/>
  <c r="M2127" i="15"/>
  <c r="N2127" i="15" s="1"/>
  <c r="M2128" i="15"/>
  <c r="N2128" i="15" s="1"/>
  <c r="M2129" i="15"/>
  <c r="N2129" i="15" s="1"/>
  <c r="M2130" i="15"/>
  <c r="N2130" i="15" s="1"/>
  <c r="M2131" i="15"/>
  <c r="N2131" i="15" s="1"/>
  <c r="M2132" i="15"/>
  <c r="N2132" i="15" s="1"/>
  <c r="M2133" i="15"/>
  <c r="N2133" i="15" s="1"/>
  <c r="M2134" i="15"/>
  <c r="N2134" i="15" s="1"/>
  <c r="M2135" i="15"/>
  <c r="N2135" i="15" s="1"/>
  <c r="M2136" i="15"/>
  <c r="N2136" i="15" s="1"/>
  <c r="M2137" i="15"/>
  <c r="N2137" i="15" s="1"/>
  <c r="M2138" i="15"/>
  <c r="N2138" i="15" s="1"/>
  <c r="M2139" i="15"/>
  <c r="N2139" i="15" s="1"/>
  <c r="M2140" i="15"/>
  <c r="N2140" i="15" s="1"/>
  <c r="M2141" i="15"/>
  <c r="N2141" i="15" s="1"/>
  <c r="M2142" i="15"/>
  <c r="N2142" i="15" s="1"/>
  <c r="M2143" i="15"/>
  <c r="N2143" i="15" s="1"/>
  <c r="M2144" i="15"/>
  <c r="N2144" i="15" s="1"/>
  <c r="M2145" i="15"/>
  <c r="N2145" i="15" s="1"/>
  <c r="M2146" i="15"/>
  <c r="N2146" i="15" s="1"/>
  <c r="M2147" i="15"/>
  <c r="N2147" i="15" s="1"/>
  <c r="M2148" i="15"/>
  <c r="N2148" i="15" s="1"/>
  <c r="M2149" i="15"/>
  <c r="N2149" i="15" s="1"/>
  <c r="M2150" i="15"/>
  <c r="N2150" i="15" s="1"/>
  <c r="M2151" i="15"/>
  <c r="N2151" i="15" s="1"/>
  <c r="M2152" i="15"/>
  <c r="N2152" i="15" s="1"/>
  <c r="M2153" i="15"/>
  <c r="N2153" i="15" s="1"/>
  <c r="M2154" i="15"/>
  <c r="N2154" i="15" s="1"/>
  <c r="M2155" i="15"/>
  <c r="N2155" i="15" s="1"/>
  <c r="M2156" i="15"/>
  <c r="N2156" i="15" s="1"/>
  <c r="M2157" i="15"/>
  <c r="N2157" i="15" s="1"/>
  <c r="M2158" i="15"/>
  <c r="N2158" i="15" s="1"/>
  <c r="M2159" i="15"/>
  <c r="N2159" i="15" s="1"/>
  <c r="M2160" i="15"/>
  <c r="N2160" i="15" s="1"/>
  <c r="M2161" i="15"/>
  <c r="N2161" i="15" s="1"/>
  <c r="M2162" i="15"/>
  <c r="N2162" i="15" s="1"/>
  <c r="M2163" i="15"/>
  <c r="N2163" i="15" s="1"/>
  <c r="M2164" i="15"/>
  <c r="N2164" i="15" s="1"/>
  <c r="M2165" i="15"/>
  <c r="N2165" i="15" s="1"/>
  <c r="M2166" i="15"/>
  <c r="N2166" i="15" s="1"/>
  <c r="M2167" i="15"/>
  <c r="N2167" i="15" s="1"/>
  <c r="M2168" i="15"/>
  <c r="N2168" i="15" s="1"/>
  <c r="M2169" i="15"/>
  <c r="N2169" i="15" s="1"/>
  <c r="M2170" i="15"/>
  <c r="N2170" i="15" s="1"/>
  <c r="M2171" i="15"/>
  <c r="N2171" i="15" s="1"/>
  <c r="M2172" i="15"/>
  <c r="N2172" i="15" s="1"/>
  <c r="M2173" i="15"/>
  <c r="N2173" i="15" s="1"/>
  <c r="M2174" i="15"/>
  <c r="N2174" i="15" s="1"/>
  <c r="M2175" i="15"/>
  <c r="N2175" i="15" s="1"/>
  <c r="M2176" i="15"/>
  <c r="N2176" i="15" s="1"/>
  <c r="M2177" i="15"/>
  <c r="N2177" i="15" s="1"/>
  <c r="M2178" i="15"/>
  <c r="N2178" i="15" s="1"/>
  <c r="M2179" i="15"/>
  <c r="N2179" i="15" s="1"/>
  <c r="M2180" i="15"/>
  <c r="N2180" i="15" s="1"/>
  <c r="M2181" i="15"/>
  <c r="N2181" i="15" s="1"/>
  <c r="M2182" i="15"/>
  <c r="N2182" i="15" s="1"/>
  <c r="M2183" i="15"/>
  <c r="N2183" i="15" s="1"/>
  <c r="M2184" i="15"/>
  <c r="N2184" i="15" s="1"/>
  <c r="M2185" i="15"/>
  <c r="N2185" i="15" s="1"/>
  <c r="M2186" i="15"/>
  <c r="N2186" i="15" s="1"/>
  <c r="M2187" i="15"/>
  <c r="N2187" i="15" s="1"/>
  <c r="M2188" i="15"/>
  <c r="N2188" i="15" s="1"/>
  <c r="M2189" i="15"/>
  <c r="N2189" i="15" s="1"/>
  <c r="M2190" i="15"/>
  <c r="N2190" i="15" s="1"/>
  <c r="M2191" i="15"/>
  <c r="N2191" i="15" s="1"/>
  <c r="M2192" i="15"/>
  <c r="N2192" i="15" s="1"/>
  <c r="M2193" i="15"/>
  <c r="N2193" i="15" s="1"/>
  <c r="M2194" i="15"/>
  <c r="N2194" i="15" s="1"/>
  <c r="M2195" i="15"/>
  <c r="N2195" i="15" s="1"/>
  <c r="M2196" i="15"/>
  <c r="N2196" i="15" s="1"/>
  <c r="M2197" i="15"/>
  <c r="N2197" i="15" s="1"/>
  <c r="M2198" i="15"/>
  <c r="N2198" i="15" s="1"/>
  <c r="M2199" i="15"/>
  <c r="N2199" i="15" s="1"/>
  <c r="M2200" i="15"/>
  <c r="N2200" i="15" s="1"/>
  <c r="M2201" i="15"/>
  <c r="N2201" i="15" s="1"/>
  <c r="M2202" i="15"/>
  <c r="N2202" i="15" s="1"/>
  <c r="M2203" i="15"/>
  <c r="N2203" i="15" s="1"/>
  <c r="M2204" i="15"/>
  <c r="N2204" i="15" s="1"/>
  <c r="M2205" i="15"/>
  <c r="N2205" i="15" s="1"/>
  <c r="M2206" i="15"/>
  <c r="N2206" i="15" s="1"/>
  <c r="M2207" i="15"/>
  <c r="N2207" i="15" s="1"/>
  <c r="M2208" i="15"/>
  <c r="N2208" i="15" s="1"/>
  <c r="M2209" i="15"/>
  <c r="N2209" i="15" s="1"/>
  <c r="M2210" i="15"/>
  <c r="N2210" i="15" s="1"/>
  <c r="M2211" i="15"/>
  <c r="N2211" i="15" s="1"/>
  <c r="M2212" i="15"/>
  <c r="N2212" i="15" s="1"/>
  <c r="M2213" i="15"/>
  <c r="N2213" i="15" s="1"/>
  <c r="M2214" i="15"/>
  <c r="N2214" i="15" s="1"/>
  <c r="M2215" i="15"/>
  <c r="N2215" i="15" s="1"/>
  <c r="M2216" i="15"/>
  <c r="N2216" i="15" s="1"/>
  <c r="M2217" i="15"/>
  <c r="N2217" i="15" s="1"/>
  <c r="M2218" i="15"/>
  <c r="N2218" i="15" s="1"/>
  <c r="M2219" i="15"/>
  <c r="N2219" i="15" s="1"/>
  <c r="M2220" i="15"/>
  <c r="N2220" i="15" s="1"/>
  <c r="M2221" i="15"/>
  <c r="N2221" i="15" s="1"/>
  <c r="M2222" i="15"/>
  <c r="N2222" i="15" s="1"/>
  <c r="M2223" i="15"/>
  <c r="N2223" i="15" s="1"/>
  <c r="M2224" i="15"/>
  <c r="N2224" i="15" s="1"/>
  <c r="M2225" i="15"/>
  <c r="N2225" i="15" s="1"/>
  <c r="M2226" i="15"/>
  <c r="N2226" i="15" s="1"/>
  <c r="M2227" i="15"/>
  <c r="N2227" i="15" s="1"/>
  <c r="M2228" i="15"/>
  <c r="N2228" i="15" s="1"/>
  <c r="M2229" i="15"/>
  <c r="N2229" i="15" s="1"/>
  <c r="M2230" i="15"/>
  <c r="N2230" i="15" s="1"/>
  <c r="M2231" i="15"/>
  <c r="N2231" i="15" s="1"/>
  <c r="M2232" i="15"/>
  <c r="N2232" i="15" s="1"/>
  <c r="M2233" i="15"/>
  <c r="N2233" i="15" s="1"/>
  <c r="M2234" i="15"/>
  <c r="N2234" i="15" s="1"/>
  <c r="M2235" i="15"/>
  <c r="N2235" i="15" s="1"/>
  <c r="M2236" i="15"/>
  <c r="N2236" i="15" s="1"/>
  <c r="M2237" i="15"/>
  <c r="N2237" i="15" s="1"/>
  <c r="M2238" i="15"/>
  <c r="N2238" i="15" s="1"/>
  <c r="M2239" i="15"/>
  <c r="N2239" i="15" s="1"/>
  <c r="M2240" i="15"/>
  <c r="N2240" i="15" s="1"/>
  <c r="M2241" i="15"/>
  <c r="N2241" i="15" s="1"/>
  <c r="M2242" i="15"/>
  <c r="N2242" i="15" s="1"/>
  <c r="M2243" i="15"/>
  <c r="N2243" i="15" s="1"/>
  <c r="M2244" i="15"/>
  <c r="N2244" i="15" s="1"/>
  <c r="M2245" i="15"/>
  <c r="N2245" i="15" s="1"/>
  <c r="M2246" i="15"/>
  <c r="N2246" i="15" s="1"/>
  <c r="M2247" i="15"/>
  <c r="N2247" i="15" s="1"/>
  <c r="M2248" i="15"/>
  <c r="N2248" i="15" s="1"/>
  <c r="M2249" i="15"/>
  <c r="N2249" i="15" s="1"/>
  <c r="M2250" i="15"/>
  <c r="N2250" i="15" s="1"/>
  <c r="M2251" i="15"/>
  <c r="N2251" i="15" s="1"/>
  <c r="M2252" i="15"/>
  <c r="N2252" i="15" s="1"/>
  <c r="M2253" i="15"/>
  <c r="N2253" i="15" s="1"/>
  <c r="M2254" i="15"/>
  <c r="N2254" i="15" s="1"/>
  <c r="M2255" i="15"/>
  <c r="N2255" i="15" s="1"/>
  <c r="M2256" i="15"/>
  <c r="N2256" i="15" s="1"/>
  <c r="M2257" i="15"/>
  <c r="N2257" i="15" s="1"/>
  <c r="M2258" i="15"/>
  <c r="N2258" i="15" s="1"/>
  <c r="M2259" i="15"/>
  <c r="N2259" i="15" s="1"/>
  <c r="M2260" i="15"/>
  <c r="N2260" i="15" s="1"/>
  <c r="M2261" i="15"/>
  <c r="N2261" i="15" s="1"/>
  <c r="M2262" i="15"/>
  <c r="N2262" i="15" s="1"/>
  <c r="M2263" i="15"/>
  <c r="N2263" i="15" s="1"/>
  <c r="M2264" i="15"/>
  <c r="N2264" i="15" s="1"/>
  <c r="M2265" i="15"/>
  <c r="N2265" i="15" s="1"/>
  <c r="M2266" i="15"/>
  <c r="N2266" i="15" s="1"/>
  <c r="M2267" i="15"/>
  <c r="N2267" i="15" s="1"/>
  <c r="M2268" i="15"/>
  <c r="N2268" i="15" s="1"/>
  <c r="M2269" i="15"/>
  <c r="N2269" i="15" s="1"/>
  <c r="M2270" i="15"/>
  <c r="N2270" i="15" s="1"/>
  <c r="M2271" i="15"/>
  <c r="N2271" i="15" s="1"/>
  <c r="M2272" i="15"/>
  <c r="N2272" i="15" s="1"/>
  <c r="M2273" i="15"/>
  <c r="N2273" i="15" s="1"/>
  <c r="M2274" i="15"/>
  <c r="N2274" i="15" s="1"/>
  <c r="M2275" i="15"/>
  <c r="N2275" i="15" s="1"/>
  <c r="M2276" i="15"/>
  <c r="N2276" i="15" s="1"/>
  <c r="M2277" i="15"/>
  <c r="N2277" i="15" s="1"/>
  <c r="M2278" i="15"/>
  <c r="N2278" i="15" s="1"/>
  <c r="M2279" i="15"/>
  <c r="N2279" i="15" s="1"/>
  <c r="M2280" i="15"/>
  <c r="N2280" i="15" s="1"/>
  <c r="M2281" i="15"/>
  <c r="N2281" i="15" s="1"/>
  <c r="M2282" i="15"/>
  <c r="N2282" i="15" s="1"/>
  <c r="M2283" i="15"/>
  <c r="N2283" i="15" s="1"/>
  <c r="M2284" i="15"/>
  <c r="N2284" i="15" s="1"/>
  <c r="M2285" i="15"/>
  <c r="N2285" i="15" s="1"/>
  <c r="M2286" i="15"/>
  <c r="N2286" i="15" s="1"/>
  <c r="M2287" i="15"/>
  <c r="N2287" i="15" s="1"/>
  <c r="M2288" i="15"/>
  <c r="N2288" i="15" s="1"/>
  <c r="M2289" i="15"/>
  <c r="N2289" i="15" s="1"/>
  <c r="M2290" i="15"/>
  <c r="N2290" i="15" s="1"/>
  <c r="M2291" i="15"/>
  <c r="N2291" i="15" s="1"/>
  <c r="M2292" i="15"/>
  <c r="N2292" i="15" s="1"/>
  <c r="M2293" i="15"/>
  <c r="N2293" i="15" s="1"/>
  <c r="M2294" i="15"/>
  <c r="N2294" i="15" s="1"/>
  <c r="M2295" i="15"/>
  <c r="N2295" i="15" s="1"/>
  <c r="M2296" i="15"/>
  <c r="N2296" i="15" s="1"/>
  <c r="M2297" i="15"/>
  <c r="N2297" i="15" s="1"/>
  <c r="M2298" i="15"/>
  <c r="N2298" i="15" s="1"/>
  <c r="M2299" i="15"/>
  <c r="N2299" i="15" s="1"/>
  <c r="M2300" i="15"/>
  <c r="N2300" i="15" s="1"/>
  <c r="M2301" i="15"/>
  <c r="N2301" i="15" s="1"/>
  <c r="M2302" i="15"/>
  <c r="N2302" i="15" s="1"/>
  <c r="M2303" i="15"/>
  <c r="N2303" i="15" s="1"/>
  <c r="M2304" i="15"/>
  <c r="N2304" i="15" s="1"/>
  <c r="M2305" i="15"/>
  <c r="N2305" i="15" s="1"/>
  <c r="M2306" i="15"/>
  <c r="N2306" i="15" s="1"/>
  <c r="M2307" i="15"/>
  <c r="N2307" i="15" s="1"/>
  <c r="M2308" i="15"/>
  <c r="N2308" i="15" s="1"/>
  <c r="M2309" i="15"/>
  <c r="N2309" i="15" s="1"/>
  <c r="M2310" i="15"/>
  <c r="N2310" i="15" s="1"/>
  <c r="M2311" i="15"/>
  <c r="N2311" i="15" s="1"/>
  <c r="M2312" i="15"/>
  <c r="N2312" i="15" s="1"/>
  <c r="M2313" i="15"/>
  <c r="N2313" i="15" s="1"/>
  <c r="M2314" i="15"/>
  <c r="N2314" i="15" s="1"/>
  <c r="M2315" i="15"/>
  <c r="N2315" i="15" s="1"/>
  <c r="M2316" i="15"/>
  <c r="N2316" i="15" s="1"/>
  <c r="M2317" i="15"/>
  <c r="N2317" i="15" s="1"/>
  <c r="M2318" i="15"/>
  <c r="N2318" i="15" s="1"/>
  <c r="M2319" i="15"/>
  <c r="N2319" i="15" s="1"/>
  <c r="M2320" i="15"/>
  <c r="N2320" i="15" s="1"/>
  <c r="M2321" i="15"/>
  <c r="N2321" i="15" s="1"/>
  <c r="M2322" i="15"/>
  <c r="N2322" i="15" s="1"/>
  <c r="M2323" i="15"/>
  <c r="N2323" i="15" s="1"/>
  <c r="M2324" i="15"/>
  <c r="N2324" i="15" s="1"/>
  <c r="M2325" i="15"/>
  <c r="N2325" i="15" s="1"/>
  <c r="M2326" i="15"/>
  <c r="N2326" i="15" s="1"/>
  <c r="M2327" i="15"/>
  <c r="N2327" i="15" s="1"/>
  <c r="M2328" i="15"/>
  <c r="N2328" i="15" s="1"/>
  <c r="M2329" i="15"/>
  <c r="N2329" i="15" s="1"/>
  <c r="M2330" i="15"/>
  <c r="N2330" i="15" s="1"/>
  <c r="M2331" i="15"/>
  <c r="N2331" i="15" s="1"/>
  <c r="M2332" i="15"/>
  <c r="N2332" i="15" s="1"/>
  <c r="M2333" i="15"/>
  <c r="N2333" i="15" s="1"/>
  <c r="M2334" i="15"/>
  <c r="N2334" i="15" s="1"/>
  <c r="M2335" i="15"/>
  <c r="N2335" i="15" s="1"/>
  <c r="M2336" i="15"/>
  <c r="N2336" i="15" s="1"/>
  <c r="M2337" i="15"/>
  <c r="N2337" i="15" s="1"/>
  <c r="M2338" i="15"/>
  <c r="N2338" i="15" s="1"/>
  <c r="M2339" i="15"/>
  <c r="N2339" i="15" s="1"/>
  <c r="M2340" i="15"/>
  <c r="N2340" i="15" s="1"/>
  <c r="M2341" i="15"/>
  <c r="N2341" i="15" s="1"/>
  <c r="M2342" i="15"/>
  <c r="N2342" i="15" s="1"/>
  <c r="M2343" i="15"/>
  <c r="N2343" i="15" s="1"/>
  <c r="M2344" i="15"/>
  <c r="N2344" i="15" s="1"/>
  <c r="M2345" i="15"/>
  <c r="N2345" i="15" s="1"/>
  <c r="M2346" i="15"/>
  <c r="N2346" i="15" s="1"/>
  <c r="M2347" i="15"/>
  <c r="N2347" i="15" s="1"/>
  <c r="M2348" i="15"/>
  <c r="N2348" i="15" s="1"/>
  <c r="M2349" i="15"/>
  <c r="N2349" i="15" s="1"/>
  <c r="M2350" i="15"/>
  <c r="N2350" i="15" s="1"/>
  <c r="M2351" i="15"/>
  <c r="N2351" i="15" s="1"/>
  <c r="M2352" i="15"/>
  <c r="N2352" i="15" s="1"/>
  <c r="M2353" i="15"/>
  <c r="N2353" i="15" s="1"/>
  <c r="M2354" i="15"/>
  <c r="N2354" i="15" s="1"/>
  <c r="M2355" i="15"/>
  <c r="N2355" i="15" s="1"/>
  <c r="M2356" i="15"/>
  <c r="N2356" i="15" s="1"/>
  <c r="M2357" i="15"/>
  <c r="N2357" i="15" s="1"/>
  <c r="M2358" i="15"/>
  <c r="N2358" i="15" s="1"/>
  <c r="M2359" i="15"/>
  <c r="N2359" i="15" s="1"/>
  <c r="M2360" i="15"/>
  <c r="N2360" i="15" s="1"/>
  <c r="M2361" i="15"/>
  <c r="N2361" i="15" s="1"/>
  <c r="M2362" i="15"/>
  <c r="N2362" i="15" s="1"/>
  <c r="M2363" i="15"/>
  <c r="N2363" i="15" s="1"/>
  <c r="M2364" i="15"/>
  <c r="N2364" i="15" s="1"/>
  <c r="M2365" i="15"/>
  <c r="N2365" i="15" s="1"/>
  <c r="M2366" i="15"/>
  <c r="N2366" i="15" s="1"/>
  <c r="M2367" i="15"/>
  <c r="N2367" i="15" s="1"/>
  <c r="M2368" i="15"/>
  <c r="N2368" i="15" s="1"/>
  <c r="M2369" i="15"/>
  <c r="N2369" i="15" s="1"/>
  <c r="M2370" i="15"/>
  <c r="N2370" i="15" s="1"/>
  <c r="M2371" i="15"/>
  <c r="N2371" i="15" s="1"/>
  <c r="M2372" i="15"/>
  <c r="N2372" i="15" s="1"/>
  <c r="M2373" i="15"/>
  <c r="N2373" i="15" s="1"/>
  <c r="M2374" i="15"/>
  <c r="N2374" i="15" s="1"/>
  <c r="M2375" i="15"/>
  <c r="N2375" i="15" s="1"/>
  <c r="M2376" i="15"/>
  <c r="N2376" i="15" s="1"/>
  <c r="M2377" i="15"/>
  <c r="N2377" i="15" s="1"/>
  <c r="M2378" i="15"/>
  <c r="N2378" i="15" s="1"/>
  <c r="M2379" i="15"/>
  <c r="N2379" i="15" s="1"/>
  <c r="M2380" i="15"/>
  <c r="N2380" i="15" s="1"/>
  <c r="M2381" i="15"/>
  <c r="N2381" i="15" s="1"/>
  <c r="M2382" i="15"/>
  <c r="N2382" i="15" s="1"/>
  <c r="M2383" i="15"/>
  <c r="N2383" i="15" s="1"/>
  <c r="M2384" i="15"/>
  <c r="N2384" i="15" s="1"/>
  <c r="M2385" i="15"/>
  <c r="N2385" i="15" s="1"/>
  <c r="M2386" i="15"/>
  <c r="N2386" i="15" s="1"/>
  <c r="M2387" i="15"/>
  <c r="N2387" i="15" s="1"/>
  <c r="M2388" i="15"/>
  <c r="N2388" i="15" s="1"/>
  <c r="M2389" i="15"/>
  <c r="N2389" i="15" s="1"/>
  <c r="M2390" i="15"/>
  <c r="N2390" i="15" s="1"/>
  <c r="M2391" i="15"/>
  <c r="N2391" i="15" s="1"/>
  <c r="M2392" i="15"/>
  <c r="N2392" i="15" s="1"/>
  <c r="M2393" i="15"/>
  <c r="N2393" i="15" s="1"/>
  <c r="M2394" i="15"/>
  <c r="N2394" i="15" s="1"/>
  <c r="M2395" i="15"/>
  <c r="N2395" i="15" s="1"/>
  <c r="M2396" i="15"/>
  <c r="N2396" i="15" s="1"/>
  <c r="M2397" i="15"/>
  <c r="N2397" i="15" s="1"/>
  <c r="M2398" i="15"/>
  <c r="N2398" i="15" s="1"/>
  <c r="M2399" i="15"/>
  <c r="N2399" i="15" s="1"/>
  <c r="M2400" i="15"/>
  <c r="N2400" i="15" s="1"/>
  <c r="M2401" i="15"/>
  <c r="N2401" i="15" s="1"/>
  <c r="M2402" i="15"/>
  <c r="N2402" i="15" s="1"/>
  <c r="M2403" i="15"/>
  <c r="N2403" i="15" s="1"/>
  <c r="M2404" i="15"/>
  <c r="N2404" i="15" s="1"/>
  <c r="M2405" i="15"/>
  <c r="N2405" i="15" s="1"/>
  <c r="M2406" i="15"/>
  <c r="N2406" i="15" s="1"/>
  <c r="M2407" i="15"/>
  <c r="N2407" i="15" s="1"/>
  <c r="M2408" i="15"/>
  <c r="N2408" i="15" s="1"/>
  <c r="M2409" i="15"/>
  <c r="N2409" i="15" s="1"/>
  <c r="M2410" i="15"/>
  <c r="N2410" i="15" s="1"/>
  <c r="M2411" i="15"/>
  <c r="N2411" i="15" s="1"/>
  <c r="M2412" i="15"/>
  <c r="N2412" i="15" s="1"/>
  <c r="M2413" i="15"/>
  <c r="N2413" i="15" s="1"/>
  <c r="M2414" i="15"/>
  <c r="N2414" i="15" s="1"/>
  <c r="M2415" i="15"/>
  <c r="N2415" i="15" s="1"/>
  <c r="M2416" i="15"/>
  <c r="N2416" i="15" s="1"/>
  <c r="M2417" i="15"/>
  <c r="N2417" i="15" s="1"/>
  <c r="M2418" i="15"/>
  <c r="N2418" i="15" s="1"/>
  <c r="M2419" i="15"/>
  <c r="N2419" i="15" s="1"/>
  <c r="M2420" i="15"/>
  <c r="N2420" i="15" s="1"/>
  <c r="M2421" i="15"/>
  <c r="N2421" i="15" s="1"/>
  <c r="M2422" i="15"/>
  <c r="N2422" i="15" s="1"/>
  <c r="M2423" i="15"/>
  <c r="N2423" i="15" s="1"/>
  <c r="M2424" i="15"/>
  <c r="N2424" i="15" s="1"/>
  <c r="M2425" i="15"/>
  <c r="N2425" i="15" s="1"/>
  <c r="M2426" i="15"/>
  <c r="N2426" i="15" s="1"/>
  <c r="M2427" i="15"/>
  <c r="N2427" i="15" s="1"/>
  <c r="M2428" i="15"/>
  <c r="N2428" i="15" s="1"/>
  <c r="M2429" i="15"/>
  <c r="N2429" i="15" s="1"/>
  <c r="M2430" i="15"/>
  <c r="N2430" i="15" s="1"/>
  <c r="M2431" i="15"/>
  <c r="N2431" i="15" s="1"/>
  <c r="M2432" i="15"/>
  <c r="N2432" i="15" s="1"/>
  <c r="M2433" i="15"/>
  <c r="N2433" i="15" s="1"/>
  <c r="M2434" i="15"/>
  <c r="N2434" i="15" s="1"/>
  <c r="M2435" i="15"/>
  <c r="N2435" i="15" s="1"/>
  <c r="M2436" i="15"/>
  <c r="N2436" i="15" s="1"/>
  <c r="M2437" i="15"/>
  <c r="N2437" i="15" s="1"/>
  <c r="M2438" i="15"/>
  <c r="N2438" i="15" s="1"/>
  <c r="M2439" i="15"/>
  <c r="N2439" i="15" s="1"/>
  <c r="M2440" i="15"/>
  <c r="N2440" i="15" s="1"/>
  <c r="M2441" i="15"/>
  <c r="N2441" i="15" s="1"/>
  <c r="M2442" i="15"/>
  <c r="N2442" i="15" s="1"/>
  <c r="M2443" i="15"/>
  <c r="N2443" i="15" s="1"/>
  <c r="M2444" i="15"/>
  <c r="N2444" i="15" s="1"/>
  <c r="M2445" i="15"/>
  <c r="N2445" i="15" s="1"/>
  <c r="M2446" i="15"/>
  <c r="N2446" i="15" s="1"/>
  <c r="M2447" i="15"/>
  <c r="N2447" i="15" s="1"/>
  <c r="M2448" i="15"/>
  <c r="N2448" i="15" s="1"/>
  <c r="M2449" i="15"/>
  <c r="N2449" i="15" s="1"/>
  <c r="M2450" i="15"/>
  <c r="N2450" i="15" s="1"/>
  <c r="M2451" i="15"/>
  <c r="N2451" i="15" s="1"/>
  <c r="M2452" i="15"/>
  <c r="N2452" i="15" s="1"/>
  <c r="M2453" i="15"/>
  <c r="N2453" i="15" s="1"/>
  <c r="M2454" i="15"/>
  <c r="N2454" i="15" s="1"/>
  <c r="M2455" i="15"/>
  <c r="N2455" i="15" s="1"/>
  <c r="M2456" i="15"/>
  <c r="N2456" i="15" s="1"/>
  <c r="M2457" i="15"/>
  <c r="N2457" i="15" s="1"/>
  <c r="M2458" i="15"/>
  <c r="N2458" i="15" s="1"/>
  <c r="M2459" i="15"/>
  <c r="N2459" i="15" s="1"/>
  <c r="M2460" i="15"/>
  <c r="N2460" i="15" s="1"/>
  <c r="M2461" i="15"/>
  <c r="N2461" i="15" s="1"/>
  <c r="M2462" i="15"/>
  <c r="N2462" i="15" s="1"/>
  <c r="M2463" i="15"/>
  <c r="N2463" i="15" s="1"/>
  <c r="M2464" i="15"/>
  <c r="N2464" i="15" s="1"/>
  <c r="M2465" i="15"/>
  <c r="N2465" i="15" s="1"/>
  <c r="M2466" i="15"/>
  <c r="N2466" i="15" s="1"/>
  <c r="M2467" i="15"/>
  <c r="N2467" i="15" s="1"/>
  <c r="M2468" i="15"/>
  <c r="N2468" i="15" s="1"/>
  <c r="M2469" i="15"/>
  <c r="N2469" i="15" s="1"/>
  <c r="M2470" i="15"/>
  <c r="N2470" i="15" s="1"/>
  <c r="M2471" i="15"/>
  <c r="N2471" i="15" s="1"/>
  <c r="M2472" i="15"/>
  <c r="N2472" i="15" s="1"/>
  <c r="M2473" i="15"/>
  <c r="N2473" i="15" s="1"/>
  <c r="M2474" i="15"/>
  <c r="N2474" i="15" s="1"/>
  <c r="M2475" i="15"/>
  <c r="N2475" i="15" s="1"/>
  <c r="M2476" i="15"/>
  <c r="N2476" i="15" s="1"/>
  <c r="M2477" i="15"/>
  <c r="N2477" i="15" s="1"/>
  <c r="M2478" i="15"/>
  <c r="N2478" i="15" s="1"/>
  <c r="M2479" i="15"/>
  <c r="N2479" i="15" s="1"/>
  <c r="M2480" i="15"/>
  <c r="N2480" i="15" s="1"/>
  <c r="M2481" i="15"/>
  <c r="N2481" i="15" s="1"/>
  <c r="M2482" i="15"/>
  <c r="N2482" i="15" s="1"/>
  <c r="M2483" i="15"/>
  <c r="N2483" i="15" s="1"/>
  <c r="M2484" i="15"/>
  <c r="N2484" i="15" s="1"/>
  <c r="M2485" i="15"/>
  <c r="N2485" i="15" s="1"/>
  <c r="M2486" i="15"/>
  <c r="N2486" i="15" s="1"/>
  <c r="M2487" i="15"/>
  <c r="N2487" i="15" s="1"/>
  <c r="M2488" i="15"/>
  <c r="N2488" i="15" s="1"/>
  <c r="M2489" i="15"/>
  <c r="N2489" i="15" s="1"/>
  <c r="M2490" i="15"/>
  <c r="N2490" i="15" s="1"/>
  <c r="M2491" i="15"/>
  <c r="N2491" i="15" s="1"/>
  <c r="M2492" i="15"/>
  <c r="N2492" i="15" s="1"/>
  <c r="M2493" i="15"/>
  <c r="N2493" i="15" s="1"/>
  <c r="M2494" i="15"/>
  <c r="N2494" i="15" s="1"/>
  <c r="M2495" i="15"/>
  <c r="N2495" i="15" s="1"/>
  <c r="M2496" i="15"/>
  <c r="N2496" i="15" s="1"/>
  <c r="M2497" i="15"/>
  <c r="N2497" i="15" s="1"/>
  <c r="M2498" i="15"/>
  <c r="N2498" i="15" s="1"/>
  <c r="M2499" i="15"/>
  <c r="N2499" i="15" s="1"/>
  <c r="M2500" i="15"/>
  <c r="N2500" i="15" s="1"/>
  <c r="M2501" i="15"/>
  <c r="N2501" i="15" s="1"/>
  <c r="M2502" i="15"/>
  <c r="N2502" i="15" s="1"/>
  <c r="M2503" i="15"/>
  <c r="N2503" i="15" s="1"/>
  <c r="M2504" i="15"/>
  <c r="N2504" i="15" s="1"/>
  <c r="M2505" i="15"/>
  <c r="N2505" i="15" s="1"/>
  <c r="M2506" i="15"/>
  <c r="N2506" i="15" s="1"/>
  <c r="M2507" i="15"/>
  <c r="N2507" i="15" s="1"/>
  <c r="M2508" i="15"/>
  <c r="N2508" i="15" s="1"/>
  <c r="M2509" i="15"/>
  <c r="N2509" i="15" s="1"/>
  <c r="M2510" i="15"/>
  <c r="N2510" i="15" s="1"/>
  <c r="M2511" i="15"/>
  <c r="N2511" i="15" s="1"/>
  <c r="M2512" i="15"/>
  <c r="N2512" i="15" s="1"/>
  <c r="M2513" i="15"/>
  <c r="N2513" i="15" s="1"/>
  <c r="M2514" i="15"/>
  <c r="N2514" i="15" s="1"/>
  <c r="M2515" i="15"/>
  <c r="N2515" i="15" s="1"/>
  <c r="M2516" i="15"/>
  <c r="N2516" i="15" s="1"/>
  <c r="M2517" i="15"/>
  <c r="N2517" i="15" s="1"/>
  <c r="M2518" i="15"/>
  <c r="N2518" i="15" s="1"/>
  <c r="M2519" i="15"/>
  <c r="N2519" i="15" s="1"/>
  <c r="M2520" i="15"/>
  <c r="N2520" i="15" s="1"/>
  <c r="M2521" i="15"/>
  <c r="N2521" i="15" s="1"/>
  <c r="M2522" i="15"/>
  <c r="N2522" i="15" s="1"/>
  <c r="M2523" i="15"/>
  <c r="N2523" i="15" s="1"/>
  <c r="M2524" i="15"/>
  <c r="N2524" i="15" s="1"/>
  <c r="M2525" i="15"/>
  <c r="N2525" i="15" s="1"/>
  <c r="M2526" i="15"/>
  <c r="N2526" i="15" s="1"/>
  <c r="M2527" i="15"/>
  <c r="N2527" i="15" s="1"/>
  <c r="M2528" i="15"/>
  <c r="N2528" i="15" s="1"/>
  <c r="M2529" i="15"/>
  <c r="N2529" i="15" s="1"/>
  <c r="M2530" i="15"/>
  <c r="N2530" i="15" s="1"/>
  <c r="M2531" i="15"/>
  <c r="N2531" i="15" s="1"/>
  <c r="M2532" i="15"/>
  <c r="N2532" i="15" s="1"/>
  <c r="M2533" i="15"/>
  <c r="N2533" i="15" s="1"/>
  <c r="M2534" i="15"/>
  <c r="N2534" i="15" s="1"/>
  <c r="M2535" i="15"/>
  <c r="N2535" i="15" s="1"/>
  <c r="M2536" i="15"/>
  <c r="N2536" i="15" s="1"/>
  <c r="M2537" i="15"/>
  <c r="N2537" i="15" s="1"/>
  <c r="M2538" i="15"/>
  <c r="N2538" i="15" s="1"/>
  <c r="M2539" i="15"/>
  <c r="N2539" i="15" s="1"/>
  <c r="M2540" i="15"/>
  <c r="N2540" i="15" s="1"/>
  <c r="M2541" i="15"/>
  <c r="N2541" i="15" s="1"/>
  <c r="M2542" i="15"/>
  <c r="N2542" i="15" s="1"/>
  <c r="M2543" i="15"/>
  <c r="N2543" i="15" s="1"/>
  <c r="M2544" i="15"/>
  <c r="N2544" i="15" s="1"/>
  <c r="M2545" i="15"/>
  <c r="N2545" i="15" s="1"/>
  <c r="M2546" i="15"/>
  <c r="N2546" i="15" s="1"/>
  <c r="M2547" i="15"/>
  <c r="N2547" i="15" s="1"/>
  <c r="M2548" i="15"/>
  <c r="N2548" i="15" s="1"/>
  <c r="M2549" i="15"/>
  <c r="N2549" i="15" s="1"/>
  <c r="M2550" i="15"/>
  <c r="N2550" i="15" s="1"/>
  <c r="M2551" i="15"/>
  <c r="N2551" i="15" s="1"/>
  <c r="M2552" i="15"/>
  <c r="N2552" i="15" s="1"/>
  <c r="M2553" i="15"/>
  <c r="N2553" i="15" s="1"/>
  <c r="M2554" i="15"/>
  <c r="N2554" i="15" s="1"/>
  <c r="M2555" i="15"/>
  <c r="N2555" i="15" s="1"/>
  <c r="M2556" i="15"/>
  <c r="N2556" i="15" s="1"/>
  <c r="M2557" i="15"/>
  <c r="N2557" i="15" s="1"/>
  <c r="M2558" i="15"/>
  <c r="N2558" i="15" s="1"/>
  <c r="M2559" i="15"/>
  <c r="N2559" i="15" s="1"/>
  <c r="M2560" i="15"/>
  <c r="N2560" i="15" s="1"/>
  <c r="M2561" i="15"/>
  <c r="N2561" i="15" s="1"/>
  <c r="M2562" i="15"/>
  <c r="N2562" i="15" s="1"/>
  <c r="M2563" i="15"/>
  <c r="N2563" i="15" s="1"/>
  <c r="M2564" i="15"/>
  <c r="N2564" i="15" s="1"/>
  <c r="M2565" i="15"/>
  <c r="N2565" i="15" s="1"/>
  <c r="M2566" i="15"/>
  <c r="N2566" i="15" s="1"/>
  <c r="M2567" i="15"/>
  <c r="N2567" i="15" s="1"/>
  <c r="M2568" i="15"/>
  <c r="N2568" i="15" s="1"/>
  <c r="M2569" i="15"/>
  <c r="N2569" i="15" s="1"/>
  <c r="M2570" i="15"/>
  <c r="N2570" i="15" s="1"/>
  <c r="M2571" i="15"/>
  <c r="N2571" i="15" s="1"/>
  <c r="M2572" i="15"/>
  <c r="N2572" i="15" s="1"/>
  <c r="M2573" i="15"/>
  <c r="N2573" i="15" s="1"/>
  <c r="M2574" i="15"/>
  <c r="N2574" i="15" s="1"/>
  <c r="M2575" i="15"/>
  <c r="N2575" i="15" s="1"/>
  <c r="M2576" i="15"/>
  <c r="N2576" i="15" s="1"/>
  <c r="M2577" i="15"/>
  <c r="N2577" i="15" s="1"/>
  <c r="M2578" i="15"/>
  <c r="N2578" i="15" s="1"/>
  <c r="M2579" i="15"/>
  <c r="N2579" i="15" s="1"/>
  <c r="M2580" i="15"/>
  <c r="N2580" i="15" s="1"/>
  <c r="M2581" i="15"/>
  <c r="N2581" i="15" s="1"/>
  <c r="M2582" i="15"/>
  <c r="N2582" i="15" s="1"/>
  <c r="M2583" i="15"/>
  <c r="N2583" i="15" s="1"/>
  <c r="M2584" i="15"/>
  <c r="N2584" i="15" s="1"/>
  <c r="M2585" i="15"/>
  <c r="N2585" i="15" s="1"/>
  <c r="M2586" i="15"/>
  <c r="N2586" i="15" s="1"/>
  <c r="M2587" i="15"/>
  <c r="N2587" i="15" s="1"/>
  <c r="M2588" i="15"/>
  <c r="N2588" i="15" s="1"/>
  <c r="M2589" i="15"/>
  <c r="N2589" i="15" s="1"/>
  <c r="M2590" i="15"/>
  <c r="N2590" i="15" s="1"/>
  <c r="M2591" i="15"/>
  <c r="N2591" i="15" s="1"/>
  <c r="M2592" i="15"/>
  <c r="N2592" i="15" s="1"/>
  <c r="M2593" i="15"/>
  <c r="N2593" i="15" s="1"/>
  <c r="M2594" i="15"/>
  <c r="N2594" i="15" s="1"/>
  <c r="M2595" i="15"/>
  <c r="N2595" i="15" s="1"/>
  <c r="M2596" i="15"/>
  <c r="N2596" i="15" s="1"/>
  <c r="M2597" i="15"/>
  <c r="N2597" i="15" s="1"/>
  <c r="M2598" i="15"/>
  <c r="N2598" i="15" s="1"/>
  <c r="M2599" i="15"/>
  <c r="N2599" i="15" s="1"/>
  <c r="M2600" i="15"/>
  <c r="N2600" i="15" s="1"/>
  <c r="M2601" i="15"/>
  <c r="N2601" i="15" s="1"/>
  <c r="M2602" i="15"/>
  <c r="N2602" i="15" s="1"/>
  <c r="M2603" i="15"/>
  <c r="N2603" i="15" s="1"/>
  <c r="M2604" i="15"/>
  <c r="N2604" i="15" s="1"/>
  <c r="M2605" i="15"/>
  <c r="N2605" i="15" s="1"/>
  <c r="M2606" i="15"/>
  <c r="N2606" i="15" s="1"/>
  <c r="M2607" i="15"/>
  <c r="N2607" i="15" s="1"/>
  <c r="M2608" i="15"/>
  <c r="N2608" i="15" s="1"/>
  <c r="M2609" i="15"/>
  <c r="N2609" i="15" s="1"/>
  <c r="M2610" i="15"/>
  <c r="N2610" i="15" s="1"/>
  <c r="M2611" i="15"/>
  <c r="N2611" i="15" s="1"/>
  <c r="M2612" i="15"/>
  <c r="N2612" i="15" s="1"/>
  <c r="M2613" i="15"/>
  <c r="N2613" i="15" s="1"/>
  <c r="M2614" i="15"/>
  <c r="N2614" i="15" s="1"/>
  <c r="M2615" i="15"/>
  <c r="N2615" i="15" s="1"/>
  <c r="M2616" i="15"/>
  <c r="N2616" i="15" s="1"/>
  <c r="M2617" i="15"/>
  <c r="N2617" i="15" s="1"/>
  <c r="M2618" i="15"/>
  <c r="N2618" i="15" s="1"/>
  <c r="M2619" i="15"/>
  <c r="N2619" i="15" s="1"/>
  <c r="M2620" i="15"/>
  <c r="N2620" i="15" s="1"/>
  <c r="M2621" i="15"/>
  <c r="N2621" i="15" s="1"/>
  <c r="M2622" i="15"/>
  <c r="N2622" i="15" s="1"/>
  <c r="M2623" i="15"/>
  <c r="N2623" i="15" s="1"/>
  <c r="M2624" i="15"/>
  <c r="N2624" i="15" s="1"/>
  <c r="M2625" i="15"/>
  <c r="N2625" i="15" s="1"/>
  <c r="M2626" i="15"/>
  <c r="N2626" i="15" s="1"/>
  <c r="M2627" i="15"/>
  <c r="N2627" i="15" s="1"/>
  <c r="M2628" i="15"/>
  <c r="N2628" i="15" s="1"/>
  <c r="M2629" i="15"/>
  <c r="N2629" i="15" s="1"/>
  <c r="M2630" i="15"/>
  <c r="N2630" i="15" s="1"/>
  <c r="M2631" i="15"/>
  <c r="N2631" i="15" s="1"/>
  <c r="M2632" i="15"/>
  <c r="N2632" i="15" s="1"/>
  <c r="M2633" i="15"/>
  <c r="N2633" i="15" s="1"/>
  <c r="M2634" i="15"/>
  <c r="N2634" i="15" s="1"/>
  <c r="M2635" i="15"/>
  <c r="N2635" i="15" s="1"/>
  <c r="M2636" i="15"/>
  <c r="N2636" i="15" s="1"/>
  <c r="M2637" i="15"/>
  <c r="N2637" i="15" s="1"/>
  <c r="M2638" i="15"/>
  <c r="N2638" i="15" s="1"/>
  <c r="M2639" i="15"/>
  <c r="N2639" i="15" s="1"/>
  <c r="M2640" i="15"/>
  <c r="N2640" i="15" s="1"/>
  <c r="M2641" i="15"/>
  <c r="N2641" i="15" s="1"/>
  <c r="M2642" i="15"/>
  <c r="N2642" i="15" s="1"/>
  <c r="M2643" i="15"/>
  <c r="N2643" i="15" s="1"/>
  <c r="M2644" i="15"/>
  <c r="N2644" i="15" s="1"/>
  <c r="M2645" i="15"/>
  <c r="N2645" i="15" s="1"/>
  <c r="M2646" i="15"/>
  <c r="N2646" i="15" s="1"/>
  <c r="M2647" i="15"/>
  <c r="N2647" i="15" s="1"/>
  <c r="M2648" i="15"/>
  <c r="N2648" i="15" s="1"/>
  <c r="M2649" i="15"/>
  <c r="N2649" i="15" s="1"/>
  <c r="M2650" i="15"/>
  <c r="N2650" i="15" s="1"/>
  <c r="M2651" i="15"/>
  <c r="N2651" i="15" s="1"/>
  <c r="M2652" i="15"/>
  <c r="N2652" i="15" s="1"/>
  <c r="M2653" i="15"/>
  <c r="N2653" i="15" s="1"/>
  <c r="M2654" i="15"/>
  <c r="N2654" i="15" s="1"/>
  <c r="M2655" i="15"/>
  <c r="N2655" i="15" s="1"/>
  <c r="M2656" i="15"/>
  <c r="N2656" i="15" s="1"/>
  <c r="M2657" i="15"/>
  <c r="N2657" i="15" s="1"/>
  <c r="M2658" i="15"/>
  <c r="N2658" i="15" s="1"/>
  <c r="M2659" i="15"/>
  <c r="N2659" i="15" s="1"/>
  <c r="M2660" i="15"/>
  <c r="N2660" i="15" s="1"/>
  <c r="M2661" i="15"/>
  <c r="N2661" i="15" s="1"/>
  <c r="M2662" i="15"/>
  <c r="N2662" i="15" s="1"/>
  <c r="M2663" i="15"/>
  <c r="N2663" i="15" s="1"/>
  <c r="M2664" i="15"/>
  <c r="N2664" i="15" s="1"/>
  <c r="M2665" i="15"/>
  <c r="N2665" i="15" s="1"/>
  <c r="M2666" i="15"/>
  <c r="N2666" i="15" s="1"/>
  <c r="M2667" i="15"/>
  <c r="N2667" i="15" s="1"/>
  <c r="M2668" i="15"/>
  <c r="N2668" i="15" s="1"/>
  <c r="M2669" i="15"/>
  <c r="N2669" i="15" s="1"/>
  <c r="M2670" i="15"/>
  <c r="N2670" i="15" s="1"/>
  <c r="M2671" i="15"/>
  <c r="N2671" i="15" s="1"/>
  <c r="M2672" i="15"/>
  <c r="N2672" i="15" s="1"/>
  <c r="M2673" i="15"/>
  <c r="N2673" i="15" s="1"/>
  <c r="M2674" i="15"/>
  <c r="N2674" i="15" s="1"/>
  <c r="M2675" i="15"/>
  <c r="N2675" i="15" s="1"/>
  <c r="M2676" i="15"/>
  <c r="N2676" i="15" s="1"/>
  <c r="M2677" i="15"/>
  <c r="N2677" i="15" s="1"/>
  <c r="M2678" i="15"/>
  <c r="N2678" i="15" s="1"/>
  <c r="M2679" i="15"/>
  <c r="N2679" i="15" s="1"/>
  <c r="M2680" i="15"/>
  <c r="N2680" i="15" s="1"/>
  <c r="M2681" i="15"/>
  <c r="N2681" i="15" s="1"/>
  <c r="M2682" i="15"/>
  <c r="N2682" i="15" s="1"/>
  <c r="M2683" i="15"/>
  <c r="N2683" i="15" s="1"/>
  <c r="M2684" i="15"/>
  <c r="N2684" i="15" s="1"/>
  <c r="M2685" i="15"/>
  <c r="N2685" i="15" s="1"/>
  <c r="M2686" i="15"/>
  <c r="N2686" i="15" s="1"/>
  <c r="M2687" i="15"/>
  <c r="N2687" i="15" s="1"/>
  <c r="M2688" i="15"/>
  <c r="N2688" i="15" s="1"/>
  <c r="M2689" i="15"/>
  <c r="N2689" i="15" s="1"/>
  <c r="M2690" i="15"/>
  <c r="N2690" i="15" s="1"/>
  <c r="M2691" i="15"/>
  <c r="N2691" i="15" s="1"/>
  <c r="M2692" i="15"/>
  <c r="N2692" i="15" s="1"/>
  <c r="M2693" i="15"/>
  <c r="N2693" i="15" s="1"/>
  <c r="M2694" i="15"/>
  <c r="N2694" i="15" s="1"/>
  <c r="M2695" i="15"/>
  <c r="N2695" i="15" s="1"/>
  <c r="M2696" i="15"/>
  <c r="N2696" i="15" s="1"/>
  <c r="M2697" i="15"/>
  <c r="N2697" i="15" s="1"/>
  <c r="M2698" i="15"/>
  <c r="N2698" i="15" s="1"/>
  <c r="M2699" i="15"/>
  <c r="N2699" i="15" s="1"/>
  <c r="M2700" i="15"/>
  <c r="N2700" i="15" s="1"/>
  <c r="M2701" i="15"/>
  <c r="N2701" i="15" s="1"/>
  <c r="M2702" i="15"/>
  <c r="N2702" i="15" s="1"/>
  <c r="M2703" i="15"/>
  <c r="N2703" i="15" s="1"/>
  <c r="M2704" i="15"/>
  <c r="N2704" i="15" s="1"/>
  <c r="M2705" i="15"/>
  <c r="N2705" i="15" s="1"/>
  <c r="M2706" i="15"/>
  <c r="N2706" i="15" s="1"/>
  <c r="M2707" i="15"/>
  <c r="N2707" i="15" s="1"/>
  <c r="M2708" i="15"/>
  <c r="N2708" i="15" s="1"/>
  <c r="M2709" i="15"/>
  <c r="N2709" i="15" s="1"/>
  <c r="M2710" i="15"/>
  <c r="N2710" i="15" s="1"/>
  <c r="M2711" i="15"/>
  <c r="N2711" i="15" s="1"/>
  <c r="M2712" i="15"/>
  <c r="N2712" i="15" s="1"/>
  <c r="M2713" i="15"/>
  <c r="N2713" i="15" s="1"/>
  <c r="M2714" i="15"/>
  <c r="N2714" i="15" s="1"/>
  <c r="M2715" i="15"/>
  <c r="N2715" i="15" s="1"/>
  <c r="M2716" i="15"/>
  <c r="N2716" i="15" s="1"/>
  <c r="M2717" i="15"/>
  <c r="N2717" i="15" s="1"/>
  <c r="M2718" i="15"/>
  <c r="N2718" i="15" s="1"/>
  <c r="M2719" i="15"/>
  <c r="N2719" i="15" s="1"/>
  <c r="M2720" i="15"/>
  <c r="N2720" i="15" s="1"/>
  <c r="M2721" i="15"/>
  <c r="N2721" i="15" s="1"/>
  <c r="M2722" i="15"/>
  <c r="N2722" i="15" s="1"/>
  <c r="M2723" i="15"/>
  <c r="N2723" i="15" s="1"/>
  <c r="M2724" i="15"/>
  <c r="N2724" i="15" s="1"/>
  <c r="M2725" i="15"/>
  <c r="N2725" i="15" s="1"/>
  <c r="M2726" i="15"/>
  <c r="N2726" i="15" s="1"/>
  <c r="M2727" i="15"/>
  <c r="N2727" i="15" s="1"/>
  <c r="M2728" i="15"/>
  <c r="N2728" i="15" s="1"/>
  <c r="M2729" i="15"/>
  <c r="N2729" i="15" s="1"/>
  <c r="M2730" i="15"/>
  <c r="N2730" i="15" s="1"/>
  <c r="M2731" i="15"/>
  <c r="N2731" i="15" s="1"/>
  <c r="M2732" i="15"/>
  <c r="N2732" i="15" s="1"/>
  <c r="M2733" i="15"/>
  <c r="N2733" i="15" s="1"/>
  <c r="M2734" i="15"/>
  <c r="N2734" i="15" s="1"/>
  <c r="M2735" i="15"/>
  <c r="N2735" i="15" s="1"/>
  <c r="M2736" i="15"/>
  <c r="N2736" i="15" s="1"/>
  <c r="M2737" i="15"/>
  <c r="N2737" i="15" s="1"/>
  <c r="M2738" i="15"/>
  <c r="N2738" i="15" s="1"/>
  <c r="M2739" i="15"/>
  <c r="N2739" i="15" s="1"/>
  <c r="M2740" i="15"/>
  <c r="N2740" i="15" s="1"/>
  <c r="M2741" i="15"/>
  <c r="N2741" i="15" s="1"/>
  <c r="M2742" i="15"/>
  <c r="N2742" i="15" s="1"/>
  <c r="M2743" i="15"/>
  <c r="N2743" i="15" s="1"/>
  <c r="M2744" i="15"/>
  <c r="N2744" i="15" s="1"/>
  <c r="M2745" i="15"/>
  <c r="N2745" i="15" s="1"/>
  <c r="M2746" i="15"/>
  <c r="N2746" i="15" s="1"/>
  <c r="M2747" i="15"/>
  <c r="N2747" i="15" s="1"/>
  <c r="M2748" i="15"/>
  <c r="N2748" i="15" s="1"/>
  <c r="M2749" i="15"/>
  <c r="N2749" i="15" s="1"/>
  <c r="M2750" i="15"/>
  <c r="N2750" i="15" s="1"/>
  <c r="M2751" i="15"/>
  <c r="N2751" i="15" s="1"/>
  <c r="M2752" i="15"/>
  <c r="N2752" i="15" s="1"/>
  <c r="M2753" i="15"/>
  <c r="N2753" i="15" s="1"/>
  <c r="M2754" i="15"/>
  <c r="N2754" i="15" s="1"/>
  <c r="M2755" i="15"/>
  <c r="N2755" i="15" s="1"/>
  <c r="M2756" i="15"/>
  <c r="N2756" i="15" s="1"/>
  <c r="M2757" i="15"/>
  <c r="N2757" i="15" s="1"/>
  <c r="M2758" i="15"/>
  <c r="N2758" i="15" s="1"/>
  <c r="M2759" i="15"/>
  <c r="N2759" i="15" s="1"/>
  <c r="M2760" i="15"/>
  <c r="N2760" i="15" s="1"/>
  <c r="M2761" i="15"/>
  <c r="N2761" i="15" s="1"/>
  <c r="M2762" i="15"/>
  <c r="N2762" i="15" s="1"/>
  <c r="M2763" i="15"/>
  <c r="N2763" i="15" s="1"/>
  <c r="M2764" i="15"/>
  <c r="N2764" i="15" s="1"/>
  <c r="M2765" i="15"/>
  <c r="N2765" i="15" s="1"/>
  <c r="M2766" i="15"/>
  <c r="N2766" i="15" s="1"/>
  <c r="M2767" i="15"/>
  <c r="N2767" i="15" s="1"/>
  <c r="M2768" i="15"/>
  <c r="N2768" i="15" s="1"/>
  <c r="M2769" i="15"/>
  <c r="N2769" i="15" s="1"/>
  <c r="M2770" i="15"/>
  <c r="N2770" i="15" s="1"/>
  <c r="M2771" i="15"/>
  <c r="N2771" i="15" s="1"/>
  <c r="M2772" i="15"/>
  <c r="N2772" i="15" s="1"/>
  <c r="M2773" i="15"/>
  <c r="N2773" i="15" s="1"/>
  <c r="M2774" i="15"/>
  <c r="N2774" i="15" s="1"/>
  <c r="M2775" i="15"/>
  <c r="N2775" i="15" s="1"/>
  <c r="M2776" i="15"/>
  <c r="N2776" i="15" s="1"/>
  <c r="M2777" i="15"/>
  <c r="N2777" i="15" s="1"/>
  <c r="M2778" i="15"/>
  <c r="N2778" i="15" s="1"/>
  <c r="M2779" i="15"/>
  <c r="N2779" i="15" s="1"/>
  <c r="M2780" i="15"/>
  <c r="N2780" i="15" s="1"/>
  <c r="M2781" i="15"/>
  <c r="N2781" i="15" s="1"/>
  <c r="M2782" i="15"/>
  <c r="N2782" i="15" s="1"/>
  <c r="M2783" i="15"/>
  <c r="N2783" i="15" s="1"/>
  <c r="M2784" i="15"/>
  <c r="N2784" i="15" s="1"/>
  <c r="M2785" i="15"/>
  <c r="N2785" i="15" s="1"/>
  <c r="M2786" i="15"/>
  <c r="N2786" i="15" s="1"/>
  <c r="M2787" i="15"/>
  <c r="N2787" i="15" s="1"/>
  <c r="M2788" i="15"/>
  <c r="N2788" i="15" s="1"/>
  <c r="M2789" i="15"/>
  <c r="N2789" i="15" s="1"/>
  <c r="M2790" i="15"/>
  <c r="N2790" i="15" s="1"/>
  <c r="M2791" i="15"/>
  <c r="N2791" i="15" s="1"/>
  <c r="M2792" i="15"/>
  <c r="N2792" i="15" s="1"/>
  <c r="M2793" i="15"/>
  <c r="N2793" i="15" s="1"/>
  <c r="M2794" i="15"/>
  <c r="N2794" i="15" s="1"/>
  <c r="M2795" i="15"/>
  <c r="N2795" i="15" s="1"/>
  <c r="M2796" i="15"/>
  <c r="N2796" i="15" s="1"/>
  <c r="M2797" i="15"/>
  <c r="N2797" i="15" s="1"/>
  <c r="M2798" i="15"/>
  <c r="N2798" i="15" s="1"/>
  <c r="M2799" i="15"/>
  <c r="N2799" i="15" s="1"/>
  <c r="M2800" i="15"/>
  <c r="N2800" i="15" s="1"/>
  <c r="M2801" i="15"/>
  <c r="N2801" i="15" s="1"/>
  <c r="M2802" i="15"/>
  <c r="N2802" i="15" s="1"/>
  <c r="M2803" i="15"/>
  <c r="N2803" i="15" s="1"/>
  <c r="M2804" i="15"/>
  <c r="N2804" i="15" s="1"/>
  <c r="M2805" i="15"/>
  <c r="N2805" i="15" s="1"/>
  <c r="M2806" i="15"/>
  <c r="N2806" i="15" s="1"/>
  <c r="M2807" i="15"/>
  <c r="N2807" i="15" s="1"/>
  <c r="M2808" i="15"/>
  <c r="N2808" i="15" s="1"/>
  <c r="M2809" i="15"/>
  <c r="N2809" i="15" s="1"/>
  <c r="M2810" i="15"/>
  <c r="N2810" i="15" s="1"/>
  <c r="M2811" i="15"/>
  <c r="N2811" i="15" s="1"/>
  <c r="M2812" i="15"/>
  <c r="N2812" i="15" s="1"/>
  <c r="M2813" i="15"/>
  <c r="N2813" i="15" s="1"/>
  <c r="M2814" i="15"/>
  <c r="N2814" i="15" s="1"/>
  <c r="M2815" i="15"/>
  <c r="N2815" i="15" s="1"/>
  <c r="M2816" i="15"/>
  <c r="N2816" i="15" s="1"/>
  <c r="M2817" i="15"/>
  <c r="N2817" i="15" s="1"/>
  <c r="M2818" i="15"/>
  <c r="N2818" i="15" s="1"/>
  <c r="M2819" i="15"/>
  <c r="N2819" i="15" s="1"/>
  <c r="M2820" i="15"/>
  <c r="N2820" i="15" s="1"/>
  <c r="M2821" i="15"/>
  <c r="N2821" i="15" s="1"/>
  <c r="M2822" i="15"/>
  <c r="N2822" i="15" s="1"/>
  <c r="M2823" i="15"/>
  <c r="N2823" i="15" s="1"/>
  <c r="M2824" i="15"/>
  <c r="N2824" i="15" s="1"/>
  <c r="M2825" i="15"/>
  <c r="N2825" i="15" s="1"/>
  <c r="M2826" i="15"/>
  <c r="N2826" i="15" s="1"/>
  <c r="M2827" i="15"/>
  <c r="N2827" i="15" s="1"/>
  <c r="M2828" i="15"/>
  <c r="N2828" i="15" s="1"/>
  <c r="M2829" i="15"/>
  <c r="N2829" i="15" s="1"/>
  <c r="M2830" i="15"/>
  <c r="N2830" i="15" s="1"/>
  <c r="M2831" i="15"/>
  <c r="N2831" i="15" s="1"/>
  <c r="M2832" i="15"/>
  <c r="N2832" i="15" s="1"/>
  <c r="M2833" i="15"/>
  <c r="N2833" i="15" s="1"/>
  <c r="M2834" i="15"/>
  <c r="N2834" i="15" s="1"/>
  <c r="M2835" i="15"/>
  <c r="N2835" i="15" s="1"/>
  <c r="M2836" i="15"/>
  <c r="N2836" i="15" s="1"/>
  <c r="M2837" i="15"/>
  <c r="N2837" i="15" s="1"/>
  <c r="M2838" i="15"/>
  <c r="N2838" i="15" s="1"/>
  <c r="M2839" i="15"/>
  <c r="N2839" i="15" s="1"/>
  <c r="M2840" i="15"/>
  <c r="N2840" i="15" s="1"/>
  <c r="M2841" i="15"/>
  <c r="N2841" i="15" s="1"/>
  <c r="M2842" i="15"/>
  <c r="N2842" i="15" s="1"/>
  <c r="M2843" i="15"/>
  <c r="N2843" i="15" s="1"/>
  <c r="M2844" i="15"/>
  <c r="N2844" i="15" s="1"/>
  <c r="M2845" i="15"/>
  <c r="N2845" i="15" s="1"/>
  <c r="M2846" i="15"/>
  <c r="N2846" i="15" s="1"/>
  <c r="M2847" i="15"/>
  <c r="N2847" i="15" s="1"/>
  <c r="M2848" i="15"/>
  <c r="N2848" i="15" s="1"/>
  <c r="M2849" i="15"/>
  <c r="N2849" i="15" s="1"/>
  <c r="M2850" i="15"/>
  <c r="N2850" i="15" s="1"/>
  <c r="M2851" i="15"/>
  <c r="N2851" i="15" s="1"/>
  <c r="M2852" i="15"/>
  <c r="N2852" i="15" s="1"/>
  <c r="M2853" i="15"/>
  <c r="N2853" i="15" s="1"/>
  <c r="M2854" i="15"/>
  <c r="N2854" i="15" s="1"/>
  <c r="M2855" i="15"/>
  <c r="N2855" i="15" s="1"/>
  <c r="M2856" i="15"/>
  <c r="N2856" i="15" s="1"/>
  <c r="M2857" i="15"/>
  <c r="N2857" i="15" s="1"/>
  <c r="M2858" i="15"/>
  <c r="N2858" i="15" s="1"/>
  <c r="M2859" i="15"/>
  <c r="N2859" i="15" s="1"/>
  <c r="M2860" i="15"/>
  <c r="N2860" i="15" s="1"/>
  <c r="M2861" i="15"/>
  <c r="N2861" i="15" s="1"/>
  <c r="M2862" i="15"/>
  <c r="N2862" i="15" s="1"/>
  <c r="M2863" i="15"/>
  <c r="N2863" i="15" s="1"/>
  <c r="M2864" i="15"/>
  <c r="N2864" i="15" s="1"/>
  <c r="M2865" i="15"/>
  <c r="N2865" i="15" s="1"/>
  <c r="M2866" i="15"/>
  <c r="N2866" i="15" s="1"/>
  <c r="M2867" i="15"/>
  <c r="N2867" i="15" s="1"/>
  <c r="M2868" i="15"/>
  <c r="N2868" i="15" s="1"/>
  <c r="M2869" i="15"/>
  <c r="N2869" i="15" s="1"/>
  <c r="M2870" i="15"/>
  <c r="N2870" i="15" s="1"/>
  <c r="M2871" i="15"/>
  <c r="N2871" i="15" s="1"/>
  <c r="M2872" i="15"/>
  <c r="N2872" i="15" s="1"/>
  <c r="M2873" i="15"/>
  <c r="N2873" i="15" s="1"/>
  <c r="M2874" i="15"/>
  <c r="N2874" i="15" s="1"/>
  <c r="M2875" i="15"/>
  <c r="N2875" i="15" s="1"/>
  <c r="M2876" i="15"/>
  <c r="N2876" i="15" s="1"/>
  <c r="M2877" i="15"/>
  <c r="N2877" i="15" s="1"/>
  <c r="M2878" i="15"/>
  <c r="N2878" i="15" s="1"/>
  <c r="M2879" i="15"/>
  <c r="N2879" i="15" s="1"/>
  <c r="M2880" i="15"/>
  <c r="N2880" i="15" s="1"/>
  <c r="M2881" i="15"/>
  <c r="N2881" i="15" s="1"/>
  <c r="M2882" i="15"/>
  <c r="N2882" i="15" s="1"/>
  <c r="M2883" i="15"/>
  <c r="N2883" i="15" s="1"/>
  <c r="M2884" i="15"/>
  <c r="N2884" i="15" s="1"/>
  <c r="M2885" i="15"/>
  <c r="N2885" i="15" s="1"/>
  <c r="M2886" i="15"/>
  <c r="N2886" i="15" s="1"/>
  <c r="M2887" i="15"/>
  <c r="N2887" i="15" s="1"/>
  <c r="M2888" i="15"/>
  <c r="N2888" i="15" s="1"/>
  <c r="M2889" i="15"/>
  <c r="N2889" i="15" s="1"/>
  <c r="M2890" i="15"/>
  <c r="N2890" i="15" s="1"/>
  <c r="M2891" i="15"/>
  <c r="N2891" i="15" s="1"/>
  <c r="M2892" i="15"/>
  <c r="N2892" i="15" s="1"/>
  <c r="M2893" i="15"/>
  <c r="N2893" i="15" s="1"/>
  <c r="M2894" i="15"/>
  <c r="N2894" i="15" s="1"/>
  <c r="M2895" i="15"/>
  <c r="N2895" i="15" s="1"/>
  <c r="M2896" i="15"/>
  <c r="N2896" i="15" s="1"/>
  <c r="M2897" i="15"/>
  <c r="N2897" i="15" s="1"/>
  <c r="M2898" i="15"/>
  <c r="N2898" i="15" s="1"/>
  <c r="M2899" i="15"/>
  <c r="N2899" i="15" s="1"/>
  <c r="M2900" i="15"/>
  <c r="N2900" i="15" s="1"/>
  <c r="M2901" i="15"/>
  <c r="N2901" i="15" s="1"/>
  <c r="M2902" i="15"/>
  <c r="N2902" i="15" s="1"/>
  <c r="M2903" i="15"/>
  <c r="N2903" i="15" s="1"/>
  <c r="M2904" i="15"/>
  <c r="N2904" i="15" s="1"/>
  <c r="M2905" i="15"/>
  <c r="N2905" i="15" s="1"/>
  <c r="M2906" i="15"/>
  <c r="N2906" i="15" s="1"/>
  <c r="M2907" i="15"/>
  <c r="N2907" i="15" s="1"/>
  <c r="M2908" i="15"/>
  <c r="N2908" i="15" s="1"/>
  <c r="M2909" i="15"/>
  <c r="N2909" i="15" s="1"/>
  <c r="M2910" i="15"/>
  <c r="N2910" i="15" s="1"/>
  <c r="M2911" i="15"/>
  <c r="N2911" i="15" s="1"/>
  <c r="M2912" i="15"/>
  <c r="N2912" i="15" s="1"/>
  <c r="M2913" i="15"/>
  <c r="N2913" i="15" s="1"/>
  <c r="M2914" i="15"/>
  <c r="N2914" i="15" s="1"/>
  <c r="M2915" i="15"/>
  <c r="N2915" i="15" s="1"/>
  <c r="M2916" i="15"/>
  <c r="N2916" i="15" s="1"/>
  <c r="M2917" i="15"/>
  <c r="N2917" i="15" s="1"/>
  <c r="M2918" i="15"/>
  <c r="N2918" i="15" s="1"/>
  <c r="M2919" i="15"/>
  <c r="N2919" i="15" s="1"/>
  <c r="M2920" i="15"/>
  <c r="N2920" i="15" s="1"/>
  <c r="M2921" i="15"/>
  <c r="N2921" i="15" s="1"/>
  <c r="M2922" i="15"/>
  <c r="N2922" i="15" s="1"/>
  <c r="M2923" i="15"/>
  <c r="N2923" i="15" s="1"/>
  <c r="M2924" i="15"/>
  <c r="N2924" i="15" s="1"/>
  <c r="M2925" i="15"/>
  <c r="N2925" i="15" s="1"/>
  <c r="M2926" i="15"/>
  <c r="N2926" i="15" s="1"/>
  <c r="M2927" i="15"/>
  <c r="N2927" i="15" s="1"/>
  <c r="M2928" i="15"/>
  <c r="N2928" i="15" s="1"/>
  <c r="M2929" i="15"/>
  <c r="N2929" i="15" s="1"/>
  <c r="M2930" i="15"/>
  <c r="N2930" i="15" s="1"/>
  <c r="M2931" i="15"/>
  <c r="N2931" i="15" s="1"/>
  <c r="M2932" i="15"/>
  <c r="N2932" i="15" s="1"/>
  <c r="M2933" i="15"/>
  <c r="N2933" i="15" s="1"/>
  <c r="M2934" i="15"/>
  <c r="N2934" i="15" s="1"/>
  <c r="M2935" i="15"/>
  <c r="N2935" i="15" s="1"/>
  <c r="M2936" i="15"/>
  <c r="N2936" i="15" s="1"/>
  <c r="M2937" i="15"/>
  <c r="N2937" i="15" s="1"/>
  <c r="M2938" i="15"/>
  <c r="N2938" i="15" s="1"/>
  <c r="M2939" i="15"/>
  <c r="N2939" i="15" s="1"/>
  <c r="M2940" i="15"/>
  <c r="N2940" i="15" s="1"/>
  <c r="M2941" i="15"/>
  <c r="N2941" i="15" s="1"/>
  <c r="M2942" i="15"/>
  <c r="N2942" i="15" s="1"/>
  <c r="M2943" i="15"/>
  <c r="N2943" i="15" s="1"/>
  <c r="M2944" i="15"/>
  <c r="N2944" i="15" s="1"/>
  <c r="M2945" i="15"/>
  <c r="N2945" i="15" s="1"/>
  <c r="M2946" i="15"/>
  <c r="N2946" i="15" s="1"/>
  <c r="M2947" i="15"/>
  <c r="N2947" i="15" s="1"/>
  <c r="M2948" i="15"/>
  <c r="N2948" i="15" s="1"/>
  <c r="M2949" i="15"/>
  <c r="N2949" i="15" s="1"/>
  <c r="M2950" i="15"/>
  <c r="N2950" i="15" s="1"/>
  <c r="M2951" i="15"/>
  <c r="N2951" i="15" s="1"/>
  <c r="M2952" i="15"/>
  <c r="N2952" i="15" s="1"/>
  <c r="M2953" i="15"/>
  <c r="N2953" i="15" s="1"/>
  <c r="M2954" i="15"/>
  <c r="N2954" i="15" s="1"/>
  <c r="M2955" i="15"/>
  <c r="N2955" i="15" s="1"/>
  <c r="M2956" i="15"/>
  <c r="N2956" i="15" s="1"/>
  <c r="M2957" i="15"/>
  <c r="N2957" i="15" s="1"/>
  <c r="M2958" i="15"/>
  <c r="N2958" i="15" s="1"/>
  <c r="M2959" i="15"/>
  <c r="N2959" i="15" s="1"/>
  <c r="M2960" i="15"/>
  <c r="N2960" i="15" s="1"/>
  <c r="M2961" i="15"/>
  <c r="N2961" i="15" s="1"/>
  <c r="M2962" i="15"/>
  <c r="N2962" i="15" s="1"/>
  <c r="M2963" i="15"/>
  <c r="N2963" i="15" s="1"/>
  <c r="M2964" i="15"/>
  <c r="N2964" i="15" s="1"/>
  <c r="M2965" i="15"/>
  <c r="N2965" i="15" s="1"/>
  <c r="M2966" i="15"/>
  <c r="N2966" i="15" s="1"/>
  <c r="M2967" i="15"/>
  <c r="N2967" i="15" s="1"/>
  <c r="M2968" i="15"/>
  <c r="N2968" i="15" s="1"/>
  <c r="M2969" i="15"/>
  <c r="N2969" i="15" s="1"/>
  <c r="M2970" i="15"/>
  <c r="N2970" i="15" s="1"/>
  <c r="M2971" i="15"/>
  <c r="N2971" i="15" s="1"/>
  <c r="M2972" i="15"/>
  <c r="N2972" i="15" s="1"/>
  <c r="M2973" i="15"/>
  <c r="N2973" i="15" s="1"/>
  <c r="M2974" i="15"/>
  <c r="N2974" i="15" s="1"/>
  <c r="M2975" i="15"/>
  <c r="N2975" i="15" s="1"/>
  <c r="M2976" i="15"/>
  <c r="N2976" i="15" s="1"/>
  <c r="M2977" i="15"/>
  <c r="N2977" i="15" s="1"/>
  <c r="M2978" i="15"/>
  <c r="N2978" i="15" s="1"/>
  <c r="M2979" i="15"/>
  <c r="N2979" i="15" s="1"/>
  <c r="M2980" i="15"/>
  <c r="N2980" i="15" s="1"/>
  <c r="M2981" i="15"/>
  <c r="N2981" i="15" s="1"/>
  <c r="M2982" i="15"/>
  <c r="N2982" i="15" s="1"/>
  <c r="M2983" i="15"/>
  <c r="N2983" i="15" s="1"/>
  <c r="M2984" i="15"/>
  <c r="N2984" i="15" s="1"/>
  <c r="M2985" i="15"/>
  <c r="N2985" i="15" s="1"/>
  <c r="M2986" i="15"/>
  <c r="N2986" i="15" s="1"/>
  <c r="M2987" i="15"/>
  <c r="N2987" i="15" s="1"/>
  <c r="M2988" i="15"/>
  <c r="N2988" i="15" s="1"/>
  <c r="M2989" i="15"/>
  <c r="N2989" i="15" s="1"/>
  <c r="M2990" i="15"/>
  <c r="N2990" i="15" s="1"/>
  <c r="M2991" i="15"/>
  <c r="N2991" i="15" s="1"/>
  <c r="M2992" i="15"/>
  <c r="N2992" i="15" s="1"/>
  <c r="M2993" i="15"/>
  <c r="N2993" i="15" s="1"/>
  <c r="M2994" i="15"/>
  <c r="N2994" i="15" s="1"/>
  <c r="M2995" i="15"/>
  <c r="N2995" i="15" s="1"/>
  <c r="M2996" i="15"/>
  <c r="N2996" i="15" s="1"/>
  <c r="M2997" i="15"/>
  <c r="N2997" i="15" s="1"/>
  <c r="M2998" i="15"/>
  <c r="N2998" i="15" s="1"/>
  <c r="M2999" i="15"/>
  <c r="N2999" i="15" s="1"/>
  <c r="M3000" i="15"/>
  <c r="N3000" i="15" s="1"/>
  <c r="M3001" i="15"/>
  <c r="N3001" i="15" s="1"/>
  <c r="M3002" i="15"/>
  <c r="N3002" i="15" s="1"/>
  <c r="M3003" i="15"/>
  <c r="N3003" i="15" s="1"/>
  <c r="M3004" i="15"/>
  <c r="N3004" i="15" s="1"/>
  <c r="M3005" i="15"/>
  <c r="N3005" i="15" s="1"/>
  <c r="M3006" i="15"/>
  <c r="N3006" i="15" s="1"/>
  <c r="M3007" i="15"/>
  <c r="N3007" i="15" s="1"/>
  <c r="M3008" i="15"/>
  <c r="N3008" i="15" s="1"/>
  <c r="M3009" i="15"/>
  <c r="N3009" i="15" s="1"/>
  <c r="M3010" i="15"/>
  <c r="N3010" i="15" s="1"/>
  <c r="M3011" i="15"/>
  <c r="N3011" i="15" s="1"/>
  <c r="M3012" i="15"/>
  <c r="N3012" i="15" s="1"/>
  <c r="M3013" i="15"/>
  <c r="N3013" i="15" s="1"/>
  <c r="M3014" i="15"/>
  <c r="N3014" i="15" s="1"/>
  <c r="M3015" i="15"/>
  <c r="N3015" i="15" s="1"/>
  <c r="M3016" i="15"/>
  <c r="N3016" i="15" s="1"/>
  <c r="M3017" i="15"/>
  <c r="N3017" i="15" s="1"/>
  <c r="M3018" i="15"/>
  <c r="N3018" i="15" s="1"/>
  <c r="M3019" i="15"/>
  <c r="N3019" i="15" s="1"/>
  <c r="M3020" i="15"/>
  <c r="N3020" i="15" s="1"/>
  <c r="M3021" i="15"/>
  <c r="N3021" i="15" s="1"/>
  <c r="M3022" i="15"/>
  <c r="N3022" i="15" s="1"/>
  <c r="M3023" i="15"/>
  <c r="N3023" i="15" s="1"/>
  <c r="M3024" i="15"/>
  <c r="N3024" i="15" s="1"/>
  <c r="M3025" i="15"/>
  <c r="N3025" i="15" s="1"/>
  <c r="M3026" i="15"/>
  <c r="N3026" i="15" s="1"/>
  <c r="M3027" i="15"/>
  <c r="N3027" i="15" s="1"/>
  <c r="M3028" i="15"/>
  <c r="N3028" i="15" s="1"/>
  <c r="M3029" i="15"/>
  <c r="N3029" i="15" s="1"/>
  <c r="M3030" i="15"/>
  <c r="N3030" i="15" s="1"/>
  <c r="M3031" i="15"/>
  <c r="N3031" i="15" s="1"/>
  <c r="M3032" i="15"/>
  <c r="N3032" i="15" s="1"/>
  <c r="M3033" i="15"/>
  <c r="N3033" i="15" s="1"/>
  <c r="M3034" i="15"/>
  <c r="N3034" i="15" s="1"/>
  <c r="M3035" i="15"/>
  <c r="N3035" i="15" s="1"/>
  <c r="M3036" i="15"/>
  <c r="N3036" i="15" s="1"/>
  <c r="M3037" i="15"/>
  <c r="N3037" i="15" s="1"/>
  <c r="M3038" i="15"/>
  <c r="N3038" i="15" s="1"/>
  <c r="M3039" i="15"/>
  <c r="N3039" i="15" s="1"/>
  <c r="M3040" i="15"/>
  <c r="N3040" i="15" s="1"/>
  <c r="M3041" i="15"/>
  <c r="N3041" i="15" s="1"/>
  <c r="M3042" i="15"/>
  <c r="N3042" i="15" s="1"/>
  <c r="AQ73" i="21" l="1"/>
  <c r="AQ74" i="21"/>
  <c r="AR106" i="21"/>
  <c r="AR105" i="21"/>
  <c r="AV41" i="21"/>
  <c r="AV42" i="21"/>
  <c r="AQ138" i="21"/>
  <c r="AR135" i="21"/>
  <c r="AQ141" i="21"/>
  <c r="AP72" i="21"/>
  <c r="AR101" i="21"/>
  <c r="AR102" i="21"/>
  <c r="AR103" i="21"/>
  <c r="AR100" i="21"/>
  <c r="AV36" i="21"/>
  <c r="AV38" i="21"/>
  <c r="AV37" i="21"/>
  <c r="AV39" i="21"/>
  <c r="AQ68" i="21"/>
  <c r="AQ69" i="21"/>
  <c r="AQ70" i="21"/>
  <c r="AQ71" i="21"/>
  <c r="AO79" i="21"/>
  <c r="AQ107" i="21"/>
  <c r="AQ40" i="21"/>
  <c r="AQ110" i="21"/>
  <c r="AQ104" i="21"/>
  <c r="AQ108" i="21"/>
  <c r="AP77" i="21"/>
  <c r="AQ142" i="21"/>
  <c r="AQ46" i="21"/>
  <c r="AQ109" i="21"/>
  <c r="AP111" i="21"/>
  <c r="AQ45" i="21"/>
  <c r="AQ43" i="21"/>
  <c r="AP47" i="21"/>
  <c r="AP78" i="21"/>
  <c r="AP76" i="21"/>
  <c r="AP75" i="21"/>
  <c r="AQ63" i="21"/>
  <c r="AQ62" i="21"/>
  <c r="AQ64" i="21"/>
  <c r="AS93" i="21"/>
  <c r="AR94" i="21"/>
  <c r="AR96" i="21"/>
  <c r="AR95" i="21"/>
  <c r="AV31" i="21"/>
  <c r="AV32" i="21"/>
  <c r="AW29" i="21"/>
  <c r="AV33" i="21"/>
  <c r="AV30" i="21"/>
  <c r="AQ28" i="21"/>
  <c r="AR34" i="21"/>
  <c r="AR44" i="21" s="1"/>
  <c r="AR35" i="21"/>
  <c r="AR61" i="21"/>
  <c r="AQ65" i="21"/>
  <c r="AQ66" i="21"/>
  <c r="AQ67" i="21"/>
  <c r="AR131" i="21"/>
  <c r="AR130" i="21"/>
  <c r="AR129" i="21"/>
  <c r="AS125" i="21"/>
  <c r="AR97" i="21"/>
  <c r="AR99" i="21"/>
  <c r="AR98" i="21"/>
  <c r="AQ92" i="21"/>
  <c r="AR73" i="21" l="1"/>
  <c r="AR74" i="21"/>
  <c r="AS106" i="21"/>
  <c r="AS105" i="21"/>
  <c r="AW42" i="21"/>
  <c r="AW41" i="21"/>
  <c r="AR138" i="21"/>
  <c r="AS135" i="21"/>
  <c r="AR141" i="21"/>
  <c r="AQ72" i="21"/>
  <c r="AR107" i="21"/>
  <c r="AR68" i="21"/>
  <c r="AR69" i="21"/>
  <c r="AR70" i="21"/>
  <c r="AR71" i="21"/>
  <c r="AS102" i="21"/>
  <c r="AS101" i="21"/>
  <c r="AS103" i="21"/>
  <c r="AS100" i="21"/>
  <c r="AW38" i="21"/>
  <c r="AW37" i="21"/>
  <c r="AW36" i="21"/>
  <c r="AW39" i="21"/>
  <c r="AR104" i="21"/>
  <c r="AQ111" i="21"/>
  <c r="AR108" i="21"/>
  <c r="AR46" i="21"/>
  <c r="AR40" i="21"/>
  <c r="AQ78" i="21"/>
  <c r="AP79" i="21"/>
  <c r="AR142" i="21"/>
  <c r="AR45" i="21"/>
  <c r="AR43" i="21"/>
  <c r="AR109" i="21"/>
  <c r="AQ47" i="21"/>
  <c r="AQ75" i="21"/>
  <c r="AQ77" i="21"/>
  <c r="AR110" i="21"/>
  <c r="AQ76" i="21"/>
  <c r="AT93" i="21"/>
  <c r="AS95" i="21"/>
  <c r="AS96" i="21"/>
  <c r="AS94" i="21"/>
  <c r="AW31" i="21"/>
  <c r="AW32" i="21"/>
  <c r="AR63" i="21"/>
  <c r="AR64" i="21"/>
  <c r="AR62" i="21"/>
  <c r="AX29" i="21"/>
  <c r="AW33" i="21"/>
  <c r="AW30" i="21"/>
  <c r="AS34" i="21"/>
  <c r="AS35" i="21"/>
  <c r="AR28" i="21"/>
  <c r="AS130" i="21"/>
  <c r="AS131" i="21"/>
  <c r="AT125" i="21"/>
  <c r="AS129" i="21"/>
  <c r="AR65" i="21"/>
  <c r="AR67" i="21"/>
  <c r="AR66" i="21"/>
  <c r="AS61" i="21"/>
  <c r="AS99" i="21"/>
  <c r="AS98" i="21"/>
  <c r="AS97" i="21"/>
  <c r="AR92" i="21"/>
  <c r="AX10" i="21"/>
  <c r="AX14" i="21" s="1"/>
  <c r="AR10" i="21"/>
  <c r="AR14" i="21" s="1"/>
  <c r="AQ10" i="21"/>
  <c r="AQ14" i="21" s="1"/>
  <c r="AP10" i="21"/>
  <c r="AP14" i="21" s="1"/>
  <c r="AO10" i="21"/>
  <c r="AO14" i="21" s="1"/>
  <c r="AN10" i="21"/>
  <c r="AN14" i="21" s="1"/>
  <c r="AM10" i="21"/>
  <c r="AM14" i="21" s="1"/>
  <c r="AL10" i="21"/>
  <c r="AL14" i="21" s="1"/>
  <c r="AK10" i="21"/>
  <c r="AK14" i="21" s="1"/>
  <c r="AJ10" i="21"/>
  <c r="AJ14" i="21" s="1"/>
  <c r="AI10" i="21"/>
  <c r="AI14" i="21" s="1"/>
  <c r="AH10" i="21"/>
  <c r="AH14" i="21" s="1"/>
  <c r="AG10" i="21"/>
  <c r="AG14" i="21" s="1"/>
  <c r="AF10" i="21"/>
  <c r="AF14" i="21" s="1"/>
  <c r="AT106" i="21" l="1"/>
  <c r="AT105" i="21"/>
  <c r="AX42" i="21"/>
  <c r="AX41" i="21"/>
  <c r="AS73" i="21"/>
  <c r="AS74" i="21"/>
  <c r="AS138" i="21"/>
  <c r="AT135" i="21"/>
  <c r="AS141" i="21"/>
  <c r="AS104" i="21"/>
  <c r="AT102" i="21"/>
  <c r="AT101" i="21"/>
  <c r="AT103" i="21"/>
  <c r="AT100" i="21"/>
  <c r="AS68" i="21"/>
  <c r="AS69" i="21"/>
  <c r="AS71" i="21"/>
  <c r="AS70" i="21"/>
  <c r="AX39" i="21"/>
  <c r="AX38" i="21"/>
  <c r="AX37" i="21"/>
  <c r="AX36" i="21"/>
  <c r="AR78" i="21"/>
  <c r="AR72" i="21"/>
  <c r="AR77" i="21"/>
  <c r="AQ79" i="21"/>
  <c r="AR111" i="21"/>
  <c r="AS46" i="21"/>
  <c r="AS40" i="21"/>
  <c r="AS142" i="21"/>
  <c r="AR75" i="21"/>
  <c r="AS44" i="21"/>
  <c r="AS110" i="21"/>
  <c r="AR76" i="21"/>
  <c r="AS45" i="21"/>
  <c r="AS43" i="21"/>
  <c r="AS107" i="21"/>
  <c r="AS108" i="21"/>
  <c r="AS109" i="21"/>
  <c r="AR47" i="21"/>
  <c r="AS64" i="21"/>
  <c r="AS63" i="21"/>
  <c r="AS62" i="21"/>
  <c r="AX31" i="21"/>
  <c r="AX32" i="21"/>
  <c r="AU93" i="21"/>
  <c r="AT95" i="21"/>
  <c r="AT96" i="21"/>
  <c r="AT94" i="21"/>
  <c r="AX30" i="21"/>
  <c r="AX33" i="21"/>
  <c r="AS28" i="21"/>
  <c r="AT34" i="21"/>
  <c r="AT35" i="21"/>
  <c r="AT61" i="21"/>
  <c r="AS65" i="21"/>
  <c r="AS66" i="21"/>
  <c r="AS67" i="21"/>
  <c r="AT129" i="21"/>
  <c r="AT130" i="21"/>
  <c r="AU125" i="21"/>
  <c r="AT131" i="21"/>
  <c r="AT99" i="21"/>
  <c r="AT97" i="21"/>
  <c r="AT98" i="21"/>
  <c r="AS92" i="21"/>
  <c r="AT10" i="21"/>
  <c r="AT14" i="21" s="1"/>
  <c r="AS10" i="21"/>
  <c r="AS14" i="21" s="1"/>
  <c r="AU10" i="21"/>
  <c r="AU14" i="21" s="1"/>
  <c r="AV10" i="21"/>
  <c r="AV14" i="21" s="1"/>
  <c r="AW10" i="21"/>
  <c r="AW14" i="21" s="1"/>
  <c r="N10" i="15"/>
  <c r="M11" i="15"/>
  <c r="A8" i="12"/>
  <c r="A9" i="12"/>
  <c r="AU106" i="21" l="1"/>
  <c r="AU105" i="21"/>
  <c r="AT73" i="21"/>
  <c r="AT74" i="21"/>
  <c r="AT138" i="21"/>
  <c r="AU135" i="21"/>
  <c r="AT141" i="21"/>
  <c r="AS72" i="21"/>
  <c r="AU103" i="21"/>
  <c r="AU100" i="21"/>
  <c r="AU102" i="21"/>
  <c r="AU101" i="21"/>
  <c r="AT71" i="21"/>
  <c r="AT68" i="21"/>
  <c r="AT69" i="21"/>
  <c r="AT70" i="21"/>
  <c r="AT104" i="21"/>
  <c r="AT44" i="21"/>
  <c r="AT46" i="21"/>
  <c r="AT40" i="21"/>
  <c r="AT110" i="21"/>
  <c r="AT109" i="21"/>
  <c r="AS111" i="21"/>
  <c r="AT142" i="21"/>
  <c r="AS47" i="21"/>
  <c r="AT45" i="21"/>
  <c r="AT43" i="21"/>
  <c r="AS78" i="21"/>
  <c r="AS75" i="21"/>
  <c r="AT108" i="21"/>
  <c r="AS76" i="21"/>
  <c r="AS77" i="21"/>
  <c r="AR79" i="21"/>
  <c r="AT107" i="21"/>
  <c r="AT63" i="21"/>
  <c r="AT64" i="21"/>
  <c r="AT62" i="21"/>
  <c r="AV93" i="21"/>
  <c r="AU96" i="21"/>
  <c r="AU95" i="21"/>
  <c r="AU94" i="21"/>
  <c r="AU35" i="21"/>
  <c r="AU34" i="21"/>
  <c r="AT28" i="21"/>
  <c r="AV125" i="21"/>
  <c r="AU129" i="21"/>
  <c r="AU130" i="21"/>
  <c r="AU131" i="21"/>
  <c r="AT66" i="21"/>
  <c r="AT65" i="21"/>
  <c r="AU61" i="21"/>
  <c r="AT67" i="21"/>
  <c r="AU98" i="21"/>
  <c r="AU97" i="21"/>
  <c r="AU99" i="21"/>
  <c r="AT92" i="21"/>
  <c r="AU74" i="21" l="1"/>
  <c r="AU73" i="21"/>
  <c r="AV106" i="21"/>
  <c r="AV105" i="21"/>
  <c r="AU138" i="21"/>
  <c r="AV135" i="21"/>
  <c r="AU141" i="21"/>
  <c r="AT76" i="21"/>
  <c r="AT72" i="21"/>
  <c r="AU108" i="21"/>
  <c r="AU70" i="21"/>
  <c r="AU71" i="21"/>
  <c r="AU68" i="21"/>
  <c r="AU69" i="21"/>
  <c r="AV101" i="21"/>
  <c r="AV103" i="21"/>
  <c r="AV100" i="21"/>
  <c r="AV102" i="21"/>
  <c r="AU109" i="21"/>
  <c r="AU107" i="21"/>
  <c r="AU110" i="21"/>
  <c r="AU104" i="21"/>
  <c r="AT47" i="21"/>
  <c r="AU40" i="21"/>
  <c r="AU142" i="21"/>
  <c r="AS79" i="21"/>
  <c r="AT75" i="21"/>
  <c r="AT78" i="21"/>
  <c r="AU44" i="21"/>
  <c r="AT77" i="21"/>
  <c r="AT111" i="21"/>
  <c r="AU46" i="21"/>
  <c r="AU43" i="21"/>
  <c r="AU45" i="21"/>
  <c r="AW93" i="21"/>
  <c r="AV95" i="21"/>
  <c r="AV94" i="21"/>
  <c r="AV96" i="21"/>
  <c r="AU64" i="21"/>
  <c r="AU63" i="21"/>
  <c r="AU62" i="21"/>
  <c r="AU28" i="21"/>
  <c r="AV34" i="21"/>
  <c r="AV35" i="21"/>
  <c r="AU67" i="21"/>
  <c r="AU66" i="21"/>
  <c r="AV61" i="21"/>
  <c r="AU65" i="21"/>
  <c r="AV131" i="21"/>
  <c r="AW125" i="21"/>
  <c r="AV129" i="21"/>
  <c r="AV130" i="21"/>
  <c r="AV98" i="21"/>
  <c r="AV97" i="21"/>
  <c r="AV99" i="21"/>
  <c r="AU92" i="21"/>
  <c r="N11" i="15"/>
  <c r="M12" i="15"/>
  <c r="M14" i="15"/>
  <c r="N14" i="15" s="1"/>
  <c r="A20" i="12"/>
  <c r="A21" i="12"/>
  <c r="A22" i="12"/>
  <c r="A23" i="12"/>
  <c r="A24" i="12"/>
  <c r="A25" i="12"/>
  <c r="A27" i="12"/>
  <c r="A28" i="12"/>
  <c r="A19" i="12"/>
  <c r="F20" i="12"/>
  <c r="F21" i="12"/>
  <c r="F22" i="12"/>
  <c r="F23" i="12"/>
  <c r="F24" i="12"/>
  <c r="F25" i="12"/>
  <c r="F26" i="12"/>
  <c r="F27" i="12"/>
  <c r="F28" i="12"/>
  <c r="F19" i="12"/>
  <c r="F8" i="12"/>
  <c r="F9" i="12"/>
  <c r="F10" i="12"/>
  <c r="F11" i="12"/>
  <c r="F12" i="12"/>
  <c r="F13" i="12"/>
  <c r="F14" i="12"/>
  <c r="F15" i="12"/>
  <c r="F16" i="12"/>
  <c r="F7" i="12"/>
  <c r="A10" i="12"/>
  <c r="A11" i="12"/>
  <c r="A12" i="12"/>
  <c r="A13" i="12"/>
  <c r="A14" i="12"/>
  <c r="A15" i="12"/>
  <c r="A16" i="12"/>
  <c r="A7" i="12"/>
  <c r="C4" i="13"/>
  <c r="A4" i="13"/>
  <c r="D4" i="13"/>
  <c r="B4" i="13"/>
  <c r="AV73" i="21" l="1"/>
  <c r="AV74" i="21"/>
  <c r="AW106" i="21"/>
  <c r="AW105" i="21"/>
  <c r="AV138" i="21"/>
  <c r="AW135" i="21"/>
  <c r="AV141" i="21"/>
  <c r="AV104" i="21"/>
  <c r="AU72" i="21"/>
  <c r="AV71" i="21"/>
  <c r="AV69" i="21"/>
  <c r="AV70" i="21"/>
  <c r="AV68" i="21"/>
  <c r="AW101" i="21"/>
  <c r="AW103" i="21"/>
  <c r="AW100" i="21"/>
  <c r="AW102" i="21"/>
  <c r="AU111" i="21"/>
  <c r="AU76" i="21"/>
  <c r="AU78" i="21"/>
  <c r="AV44" i="21"/>
  <c r="AV142" i="21"/>
  <c r="AU47" i="21"/>
  <c r="AV46" i="21"/>
  <c r="AV40" i="21"/>
  <c r="AV45" i="21"/>
  <c r="AV43" i="21"/>
  <c r="AV109" i="21"/>
  <c r="AV110" i="21"/>
  <c r="AU75" i="21"/>
  <c r="AU77" i="21"/>
  <c r="AV108" i="21"/>
  <c r="AV107" i="21"/>
  <c r="AT79" i="21"/>
  <c r="AV62" i="21"/>
  <c r="AV63" i="21"/>
  <c r="AV64" i="21"/>
  <c r="AX93" i="21"/>
  <c r="AW96" i="21"/>
  <c r="AW94" i="21"/>
  <c r="AW95" i="21"/>
  <c r="AW35" i="21"/>
  <c r="AW34" i="21"/>
  <c r="AW44" i="21" s="1"/>
  <c r="AV28" i="21"/>
  <c r="AW61" i="21"/>
  <c r="AV65" i="21"/>
  <c r="AV66" i="21"/>
  <c r="AV67" i="21"/>
  <c r="AX125" i="21"/>
  <c r="AW131" i="21"/>
  <c r="AW130" i="21"/>
  <c r="AW129" i="21"/>
  <c r="AW98" i="21"/>
  <c r="AW97" i="21"/>
  <c r="AW99" i="21"/>
  <c r="AV92" i="21"/>
  <c r="N12" i="15"/>
  <c r="M13" i="15"/>
  <c r="E4" i="13"/>
  <c r="B5" i="13"/>
  <c r="C5" i="13"/>
  <c r="C6" i="13" s="1"/>
  <c r="C9" i="13" s="1"/>
  <c r="D5" i="13"/>
  <c r="D6" i="13" s="1"/>
  <c r="D9" i="13" s="1"/>
  <c r="A5" i="13"/>
  <c r="A6" i="13" s="1"/>
  <c r="A9" i="13" s="1"/>
  <c r="AX106" i="21" l="1"/>
  <c r="AX105" i="21"/>
  <c r="AW74" i="21"/>
  <c r="AW73" i="21"/>
  <c r="AW138" i="21"/>
  <c r="AX135" i="21"/>
  <c r="AW141" i="21"/>
  <c r="AW71" i="21"/>
  <c r="AW69" i="21"/>
  <c r="AW68" i="21"/>
  <c r="AW70" i="21"/>
  <c r="AX103" i="21"/>
  <c r="AX100" i="21"/>
  <c r="AX101" i="21"/>
  <c r="AX102" i="21"/>
  <c r="AV77" i="21"/>
  <c r="AV76" i="21"/>
  <c r="AV72" i="21"/>
  <c r="AW104" i="21"/>
  <c r="AV47" i="21"/>
  <c r="AW40" i="21"/>
  <c r="AV78" i="21"/>
  <c r="AV75" i="21"/>
  <c r="AW142" i="21"/>
  <c r="AV111" i="21"/>
  <c r="AW46" i="21"/>
  <c r="AU79" i="21"/>
  <c r="AW108" i="21"/>
  <c r="AW110" i="21"/>
  <c r="AW107" i="21"/>
  <c r="AW43" i="21"/>
  <c r="AW45" i="21"/>
  <c r="AW109" i="21"/>
  <c r="AX95" i="21"/>
  <c r="AX94" i="21"/>
  <c r="AX96" i="21"/>
  <c r="AW62" i="21"/>
  <c r="AW63" i="21"/>
  <c r="AW64" i="21"/>
  <c r="AW28" i="21"/>
  <c r="AX34" i="21"/>
  <c r="AX35" i="21"/>
  <c r="AW65" i="21"/>
  <c r="AW66" i="21"/>
  <c r="AW67" i="21"/>
  <c r="AX61" i="21"/>
  <c r="AX131" i="21"/>
  <c r="AX129" i="21"/>
  <c r="AX130" i="21"/>
  <c r="AX97" i="21"/>
  <c r="AX98" i="21"/>
  <c r="AX99" i="21"/>
  <c r="AW92" i="21"/>
  <c r="N13" i="15"/>
  <c r="C7" i="13"/>
  <c r="D7" i="13"/>
  <c r="D8" i="13" s="1"/>
  <c r="B6" i="13"/>
  <c r="B9" i="13" s="1"/>
  <c r="A7" i="13"/>
  <c r="AX73" i="21" l="1"/>
  <c r="AX74" i="21"/>
  <c r="AX138" i="21"/>
  <c r="AX141" i="21"/>
  <c r="AX71" i="21"/>
  <c r="AX70" i="21"/>
  <c r="AX68" i="21"/>
  <c r="AX69" i="21"/>
  <c r="AV79" i="21"/>
  <c r="AW72" i="21"/>
  <c r="AW75" i="21"/>
  <c r="AW78" i="21"/>
  <c r="AX110" i="21"/>
  <c r="AX104" i="21"/>
  <c r="AX109" i="21"/>
  <c r="AW111" i="21"/>
  <c r="AX40" i="21"/>
  <c r="AX46" i="21"/>
  <c r="AW77" i="21"/>
  <c r="AX108" i="21"/>
  <c r="AW76" i="21"/>
  <c r="AX107" i="21"/>
  <c r="AX44" i="21"/>
  <c r="AX142" i="21"/>
  <c r="AW47" i="21"/>
  <c r="AX43" i="21"/>
  <c r="AX45" i="21"/>
  <c r="AX64" i="21"/>
  <c r="AX63" i="21"/>
  <c r="AX62" i="21"/>
  <c r="AX28" i="21"/>
  <c r="AX66" i="21"/>
  <c r="G137" i="21" s="1"/>
  <c r="L137" i="21" s="1"/>
  <c r="AX67" i="21"/>
  <c r="J132" i="21" s="1"/>
  <c r="K132" i="21" s="1"/>
  <c r="AX65" i="21"/>
  <c r="AX92" i="21"/>
  <c r="C8" i="13"/>
  <c r="B7" i="13"/>
  <c r="B8" i="13" s="1"/>
  <c r="F137" i="21" l="1"/>
  <c r="K137" i="21" s="1"/>
  <c r="E137" i="21"/>
  <c r="J137" i="21" s="1"/>
  <c r="H137" i="21"/>
  <c r="M137" i="21" s="1"/>
  <c r="E132" i="21"/>
  <c r="F132" i="21" s="1"/>
  <c r="AX78" i="21"/>
  <c r="AX72" i="21"/>
  <c r="AX76" i="21"/>
  <c r="AW79" i="21"/>
  <c r="AX77" i="21"/>
  <c r="AX47" i="21"/>
  <c r="AX111" i="21"/>
  <c r="AX75" i="21"/>
  <c r="A8" i="13"/>
  <c r="A10" i="13"/>
  <c r="R142" i="21" l="1"/>
  <c r="G132" i="21"/>
  <c r="H132" i="21" s="1"/>
  <c r="AX79" i="21"/>
  <c r="B10" i="13"/>
  <c r="C10" i="13" s="1"/>
  <c r="D10" i="13" s="1"/>
  <c r="I10" i="13" s="1"/>
  <c r="A11" i="13"/>
  <c r="B11" i="13" l="1"/>
  <c r="C11" i="13" s="1"/>
  <c r="D11" i="13" s="1"/>
  <c r="I11" i="13" s="1"/>
  <c r="E10" i="13"/>
  <c r="O10" i="13" s="1"/>
  <c r="A12" i="13"/>
  <c r="E11" i="13" l="1"/>
  <c r="B12" i="13"/>
  <c r="C12" i="13" s="1"/>
  <c r="D12" i="13" s="1"/>
  <c r="I12" i="13" s="1"/>
  <c r="N10" i="13"/>
  <c r="H10" i="13"/>
  <c r="G10" i="13"/>
  <c r="L10" i="13"/>
  <c r="J11" i="13"/>
  <c r="J10" i="13"/>
  <c r="A13" i="13"/>
  <c r="M10" i="13"/>
  <c r="N11" i="13" l="1"/>
  <c r="O11" i="13"/>
  <c r="G11" i="13"/>
  <c r="H11" i="13"/>
  <c r="E12" i="13"/>
  <c r="O12" i="13" s="1"/>
  <c r="B13" i="13"/>
  <c r="C13" i="13" s="1"/>
  <c r="D13" i="13" s="1"/>
  <c r="I13" i="13" s="1"/>
  <c r="L11" i="13"/>
  <c r="K10" i="13"/>
  <c r="M11" i="13"/>
  <c r="K11" i="13"/>
  <c r="A14" i="13"/>
  <c r="H12" i="13" l="1"/>
  <c r="N12" i="13"/>
  <c r="G12" i="13"/>
  <c r="E13" i="13"/>
  <c r="B14" i="13"/>
  <c r="M12" i="13"/>
  <c r="A15" i="13"/>
  <c r="J12" i="13"/>
  <c r="L12" i="13"/>
  <c r="C14" i="13" l="1"/>
  <c r="D14" i="13" s="1"/>
  <c r="E14" i="13" s="1"/>
  <c r="N14" i="13" s="1"/>
  <c r="N13" i="13"/>
  <c r="O13" i="13"/>
  <c r="H13" i="13"/>
  <c r="G13" i="13"/>
  <c r="B15" i="13"/>
  <c r="L13" i="13"/>
  <c r="K12" i="13"/>
  <c r="A16" i="13"/>
  <c r="M13" i="13"/>
  <c r="J13" i="13"/>
  <c r="AO60" i="21" l="1"/>
  <c r="I14" i="13"/>
  <c r="O14" i="13"/>
  <c r="H14" i="13"/>
  <c r="G14" i="13"/>
  <c r="C15" i="13"/>
  <c r="D15" i="13" s="1"/>
  <c r="I15" i="13" s="1"/>
  <c r="A17" i="13"/>
  <c r="K13" i="13"/>
  <c r="L14" i="13"/>
  <c r="B16" i="13"/>
  <c r="J14" i="13"/>
  <c r="M14" i="13"/>
  <c r="E15" i="13" l="1"/>
  <c r="O15" i="13" s="1"/>
  <c r="C16" i="13"/>
  <c r="D16" i="13" s="1"/>
  <c r="A18" i="13"/>
  <c r="K14" i="13"/>
  <c r="B17" i="13"/>
  <c r="AP60" i="21" l="1"/>
  <c r="N15" i="13"/>
  <c r="G15" i="13"/>
  <c r="H15" i="13"/>
  <c r="C17" i="13"/>
  <c r="D17" i="13" s="1"/>
  <c r="A19" i="13"/>
  <c r="E16" i="13"/>
  <c r="O16" i="13" s="1"/>
  <c r="I16" i="13"/>
  <c r="L15" i="13"/>
  <c r="M15" i="13"/>
  <c r="B18" i="13"/>
  <c r="J15" i="13"/>
  <c r="C18" i="13" l="1"/>
  <c r="D18" i="13" s="1"/>
  <c r="N16" i="13"/>
  <c r="G16" i="13"/>
  <c r="H16" i="13"/>
  <c r="A20" i="13"/>
  <c r="I17" i="13"/>
  <c r="E17" i="13"/>
  <c r="O17" i="13" s="1"/>
  <c r="B19" i="13"/>
  <c r="K15" i="13"/>
  <c r="M16" i="13"/>
  <c r="L16" i="13"/>
  <c r="J16" i="13"/>
  <c r="AQ60" i="21" l="1"/>
  <c r="A21" i="13"/>
  <c r="H17" i="13"/>
  <c r="N17" i="13"/>
  <c r="G17" i="13"/>
  <c r="I18" i="13"/>
  <c r="E18" i="13"/>
  <c r="O18" i="13" s="1"/>
  <c r="C19" i="13"/>
  <c r="J17" i="13"/>
  <c r="K16" i="13"/>
  <c r="B20" i="13"/>
  <c r="L17" i="13"/>
  <c r="M17" i="13"/>
  <c r="D19" i="13" l="1"/>
  <c r="I19" i="13" s="1"/>
  <c r="A22" i="13"/>
  <c r="N18" i="13"/>
  <c r="H18" i="13"/>
  <c r="G18" i="13"/>
  <c r="C20" i="13"/>
  <c r="M18" i="13"/>
  <c r="L18" i="13"/>
  <c r="K17" i="13"/>
  <c r="J18" i="13"/>
  <c r="B21" i="13"/>
  <c r="AR60" i="21" l="1"/>
  <c r="E19" i="13"/>
  <c r="O19" i="13" s="1"/>
  <c r="D20" i="13"/>
  <c r="A23" i="13"/>
  <c r="C21" i="13"/>
  <c r="B22" i="13"/>
  <c r="K18" i="13"/>
  <c r="H19" i="13" l="1"/>
  <c r="G19" i="13"/>
  <c r="N19" i="13"/>
  <c r="E20" i="13"/>
  <c r="O20" i="13" s="1"/>
  <c r="I20" i="13"/>
  <c r="D21" i="13"/>
  <c r="I21" i="13" s="1"/>
  <c r="A24" i="13"/>
  <c r="A25" i="13" s="1"/>
  <c r="B23" i="13"/>
  <c r="M19" i="13"/>
  <c r="C22" i="13"/>
  <c r="J19" i="13"/>
  <c r="L19" i="13"/>
  <c r="AS60" i="21" l="1"/>
  <c r="E21" i="13"/>
  <c r="N20" i="13"/>
  <c r="H20" i="13"/>
  <c r="G20" i="13"/>
  <c r="D22" i="13"/>
  <c r="I22" i="13" s="1"/>
  <c r="A26" i="13"/>
  <c r="B24" i="13"/>
  <c r="K19" i="13"/>
  <c r="J21" i="13"/>
  <c r="L20" i="13"/>
  <c r="M20" i="13"/>
  <c r="C23" i="13"/>
  <c r="J20" i="13"/>
  <c r="N21" i="13" l="1"/>
  <c r="O21" i="13"/>
  <c r="H21" i="13"/>
  <c r="G21" i="13"/>
  <c r="E22" i="13"/>
  <c r="O22" i="13" s="1"/>
  <c r="D23" i="13"/>
  <c r="B25" i="13"/>
  <c r="B26" i="13" s="1"/>
  <c r="A27" i="13"/>
  <c r="L21" i="13"/>
  <c r="M21" i="13"/>
  <c r="C24" i="13"/>
  <c r="K21" i="13"/>
  <c r="K20" i="13"/>
  <c r="AT60" i="21" l="1"/>
  <c r="H22" i="13"/>
  <c r="G22" i="13"/>
  <c r="N22" i="13"/>
  <c r="B27" i="13"/>
  <c r="A28" i="13"/>
  <c r="I23" i="13"/>
  <c r="E23" i="13"/>
  <c r="O23" i="13" s="1"/>
  <c r="D24" i="13"/>
  <c r="L22" i="13"/>
  <c r="J22" i="13"/>
  <c r="M22" i="13"/>
  <c r="C25" i="13"/>
  <c r="B28" i="13" l="1"/>
  <c r="A29" i="13"/>
  <c r="N23" i="13"/>
  <c r="H23" i="13"/>
  <c r="G23" i="13"/>
  <c r="I24" i="13"/>
  <c r="E24" i="13"/>
  <c r="O24" i="13" s="1"/>
  <c r="D25" i="13"/>
  <c r="L23" i="13"/>
  <c r="K22" i="13"/>
  <c r="J23" i="13"/>
  <c r="M23" i="13"/>
  <c r="C26" i="13"/>
  <c r="AU60" i="21" l="1"/>
  <c r="A30" i="13"/>
  <c r="B29" i="13"/>
  <c r="N24" i="13"/>
  <c r="G24" i="13"/>
  <c r="H24" i="13"/>
  <c r="D26" i="13"/>
  <c r="M24" i="13"/>
  <c r="K23" i="13"/>
  <c r="C27" i="13"/>
  <c r="L24" i="13"/>
  <c r="J24" i="13"/>
  <c r="B30" i="13" l="1"/>
  <c r="A31" i="13"/>
  <c r="I25" i="13"/>
  <c r="E25" i="13"/>
  <c r="O25" i="13" s="1"/>
  <c r="D27" i="13"/>
  <c r="C28" i="13"/>
  <c r="K24" i="13"/>
  <c r="AV60" i="21" l="1"/>
  <c r="B31" i="13"/>
  <c r="A32" i="13"/>
  <c r="N25" i="13"/>
  <c r="G25" i="13"/>
  <c r="H25" i="13"/>
  <c r="I26" i="13"/>
  <c r="E26" i="13"/>
  <c r="O26" i="13" s="1"/>
  <c r="D28" i="13"/>
  <c r="J25" i="13"/>
  <c r="L25" i="13"/>
  <c r="C29" i="13"/>
  <c r="M25" i="13"/>
  <c r="A33" i="13" l="1"/>
  <c r="B32" i="13"/>
  <c r="N26" i="13"/>
  <c r="G26" i="13"/>
  <c r="H26" i="13"/>
  <c r="D29" i="13"/>
  <c r="C30" i="13"/>
  <c r="K25" i="13"/>
  <c r="M26" i="13"/>
  <c r="J26" i="13"/>
  <c r="L26" i="13"/>
  <c r="A34" i="13" l="1"/>
  <c r="B33" i="13"/>
  <c r="I27" i="13"/>
  <c r="E27" i="13"/>
  <c r="O27" i="13" s="1"/>
  <c r="C31" i="13"/>
  <c r="D30" i="13"/>
  <c r="K26" i="13"/>
  <c r="C32" i="13" l="1"/>
  <c r="C33" i="13" s="1"/>
  <c r="A35" i="13"/>
  <c r="B34" i="13"/>
  <c r="N27" i="13"/>
  <c r="G27" i="13"/>
  <c r="H27" i="13"/>
  <c r="I28" i="13"/>
  <c r="E28" i="13"/>
  <c r="O28" i="13" s="1"/>
  <c r="D31" i="13"/>
  <c r="L27" i="13"/>
  <c r="J27" i="13"/>
  <c r="M27" i="13"/>
  <c r="D32" i="13" l="1"/>
  <c r="D33" i="13" s="1"/>
  <c r="C34" i="13"/>
  <c r="A36" i="13"/>
  <c r="B35" i="13"/>
  <c r="N28" i="13"/>
  <c r="G28" i="13"/>
  <c r="H28" i="13"/>
  <c r="K27" i="13"/>
  <c r="M28" i="13"/>
  <c r="L28" i="13"/>
  <c r="J28" i="13"/>
  <c r="D34" i="13" l="1"/>
  <c r="C35" i="13"/>
  <c r="A37" i="13"/>
  <c r="B36" i="13"/>
  <c r="I29" i="13"/>
  <c r="E29" i="13"/>
  <c r="O29" i="13" s="1"/>
  <c r="K28" i="13"/>
  <c r="D35" i="13" l="1"/>
  <c r="C36" i="13"/>
  <c r="B37" i="13"/>
  <c r="A38" i="13"/>
  <c r="N29" i="13"/>
  <c r="H29" i="13"/>
  <c r="G29" i="13"/>
  <c r="M29" i="13"/>
  <c r="L29" i="13"/>
  <c r="J29" i="13"/>
  <c r="D36" i="13" l="1"/>
  <c r="C37" i="13"/>
  <c r="A39" i="13"/>
  <c r="B38" i="13"/>
  <c r="I30" i="13"/>
  <c r="E30" i="13"/>
  <c r="O30" i="13" s="1"/>
  <c r="K29" i="13"/>
  <c r="D37" i="13" l="1"/>
  <c r="C38" i="13"/>
  <c r="A40" i="13"/>
  <c r="B39" i="13"/>
  <c r="N30" i="13"/>
  <c r="H30" i="13"/>
  <c r="G30" i="13"/>
  <c r="J30" i="13"/>
  <c r="M30" i="13"/>
  <c r="L30" i="13"/>
  <c r="K30" i="13"/>
  <c r="D38" i="13" l="1"/>
  <c r="C39" i="13"/>
  <c r="A41" i="13"/>
  <c r="B40" i="13"/>
  <c r="I31" i="13"/>
  <c r="E31" i="13"/>
  <c r="J31" i="13" l="1"/>
  <c r="O31" i="13"/>
  <c r="D39" i="13"/>
  <c r="C40" i="13"/>
  <c r="B41" i="13"/>
  <c r="A42" i="13"/>
  <c r="N31" i="13"/>
  <c r="G31" i="13"/>
  <c r="H31" i="13"/>
  <c r="I32" i="13"/>
  <c r="E32" i="13"/>
  <c r="O32" i="13" s="1"/>
  <c r="L31" i="13"/>
  <c r="M31" i="13"/>
  <c r="K31" i="13"/>
  <c r="D40" i="13" l="1"/>
  <c r="C41" i="13"/>
  <c r="A43" i="13"/>
  <c r="B42" i="13"/>
  <c r="N32" i="13"/>
  <c r="G32" i="13"/>
  <c r="H32" i="13"/>
  <c r="L32" i="13"/>
  <c r="J32" i="13"/>
  <c r="M32" i="13"/>
  <c r="K32" i="13"/>
  <c r="D41" i="13" l="1"/>
  <c r="C42" i="13"/>
  <c r="B43" i="13"/>
  <c r="A44" i="13"/>
  <c r="I33" i="13"/>
  <c r="E33" i="13"/>
  <c r="J33" i="13" l="1"/>
  <c r="O33" i="13"/>
  <c r="D42" i="13"/>
  <c r="C43" i="13"/>
  <c r="B44" i="13"/>
  <c r="A45" i="13"/>
  <c r="L33" i="13"/>
  <c r="M33" i="13"/>
  <c r="N33" i="13"/>
  <c r="G33" i="13"/>
  <c r="H33" i="13"/>
  <c r="I34" i="13"/>
  <c r="E34" i="13"/>
  <c r="O34" i="13" s="1"/>
  <c r="K33" i="13"/>
  <c r="D43" i="13" l="1"/>
  <c r="C44" i="13"/>
  <c r="B45" i="13"/>
  <c r="L34" i="13"/>
  <c r="M34" i="13"/>
  <c r="N34" i="13"/>
  <c r="G34" i="13"/>
  <c r="H34" i="13"/>
  <c r="J34" i="13"/>
  <c r="K34" i="13"/>
  <c r="D44" i="13" l="1"/>
  <c r="C45" i="13"/>
  <c r="I35" i="13"/>
  <c r="E35" i="13"/>
  <c r="O35" i="13" s="1"/>
  <c r="D45" i="13" l="1"/>
  <c r="L35" i="13"/>
  <c r="M35" i="13"/>
  <c r="N35" i="13"/>
  <c r="G35" i="13"/>
  <c r="H35" i="13"/>
  <c r="I36" i="13"/>
  <c r="E36" i="13"/>
  <c r="O36" i="13" s="1"/>
  <c r="J35" i="13"/>
  <c r="K35" i="13"/>
  <c r="L36" i="13" l="1"/>
  <c r="M36" i="13"/>
  <c r="N36" i="13"/>
  <c r="G36" i="13"/>
  <c r="H36" i="13"/>
  <c r="I37" i="13"/>
  <c r="E37" i="13"/>
  <c r="O37" i="13" s="1"/>
  <c r="J36" i="13"/>
  <c r="K36" i="13"/>
  <c r="L37" i="13" l="1"/>
  <c r="M37" i="13"/>
  <c r="N37" i="13"/>
  <c r="H37" i="13"/>
  <c r="G37" i="13"/>
  <c r="I38" i="13"/>
  <c r="E38" i="13"/>
  <c r="O38" i="13" s="1"/>
  <c r="J37" i="13"/>
  <c r="K37" i="13"/>
  <c r="L38" i="13" l="1"/>
  <c r="M38" i="13"/>
  <c r="N38" i="13"/>
  <c r="G38" i="13"/>
  <c r="H38" i="13"/>
  <c r="I39" i="13"/>
  <c r="E39" i="13"/>
  <c r="O39" i="13" s="1"/>
  <c r="J38" i="13"/>
  <c r="K38" i="13"/>
  <c r="L39" i="13" l="1"/>
  <c r="M39" i="13"/>
  <c r="N39" i="13"/>
  <c r="G39" i="13"/>
  <c r="H39" i="13"/>
  <c r="I40" i="13"/>
  <c r="E40" i="13"/>
  <c r="O40" i="13" s="1"/>
  <c r="J39" i="13"/>
  <c r="K39" i="13"/>
  <c r="L40" i="13" l="1"/>
  <c r="M40" i="13"/>
  <c r="N40" i="13"/>
  <c r="G40" i="13"/>
  <c r="H40" i="13"/>
  <c r="I41" i="13"/>
  <c r="E41" i="13"/>
  <c r="O41" i="13" s="1"/>
  <c r="J40" i="13"/>
  <c r="K40" i="13"/>
  <c r="L41" i="13" l="1"/>
  <c r="M41" i="13"/>
  <c r="N41" i="13"/>
  <c r="H41" i="13"/>
  <c r="G41" i="13"/>
  <c r="I42" i="13"/>
  <c r="E42" i="13"/>
  <c r="J41" i="13"/>
  <c r="K41" i="13"/>
  <c r="J42" i="13" l="1"/>
  <c r="O42" i="13"/>
  <c r="L42" i="13"/>
  <c r="M42" i="13"/>
  <c r="N42" i="13"/>
  <c r="H42" i="13"/>
  <c r="G42" i="13"/>
  <c r="I43" i="13"/>
  <c r="E43" i="13"/>
  <c r="O43" i="13" s="1"/>
  <c r="K42" i="13"/>
  <c r="L43" i="13" l="1"/>
  <c r="M43" i="13"/>
  <c r="N43" i="13"/>
  <c r="H43" i="13"/>
  <c r="G43" i="13"/>
  <c r="I44" i="13"/>
  <c r="E44" i="13"/>
  <c r="J43" i="13"/>
  <c r="K43" i="13"/>
  <c r="J44" i="13" l="1"/>
  <c r="O44" i="13"/>
  <c r="L44" i="13"/>
  <c r="M44" i="13"/>
  <c r="N44" i="13"/>
  <c r="G44" i="13"/>
  <c r="H44" i="13"/>
  <c r="I45" i="13"/>
  <c r="E45" i="13"/>
  <c r="O45" i="13" s="1"/>
  <c r="K44" i="13"/>
  <c r="L45" i="13" l="1"/>
  <c r="M45" i="13"/>
  <c r="N45" i="13"/>
  <c r="G45" i="13"/>
  <c r="H45" i="13"/>
  <c r="J45" i="13"/>
  <c r="K45" i="13"/>
  <c r="M15" i="15" l="1"/>
  <c r="N15" i="15" l="1"/>
  <c r="M16" i="15"/>
  <c r="M17" i="15" l="1"/>
  <c r="N16" i="15"/>
  <c r="M18" i="15"/>
  <c r="N17" i="15" l="1"/>
  <c r="M19" i="15"/>
  <c r="N18" i="15"/>
  <c r="M20" i="15" l="1"/>
  <c r="N19" i="15"/>
  <c r="M21" i="15" l="1"/>
  <c r="N20" i="15"/>
  <c r="M22" i="15" l="1"/>
  <c r="N21" i="15"/>
  <c r="M23" i="15" l="1"/>
  <c r="N22" i="15"/>
  <c r="M24" i="15" l="1"/>
  <c r="N23" i="15"/>
  <c r="M25" i="15" l="1"/>
  <c r="N24" i="15"/>
  <c r="M26" i="15" l="1"/>
  <c r="N25" i="15"/>
  <c r="M27" i="15" l="1"/>
  <c r="N26" i="15"/>
  <c r="M28" i="15" l="1"/>
  <c r="N27" i="15"/>
  <c r="M29" i="15" l="1"/>
  <c r="N28" i="15"/>
  <c r="M30" i="15" l="1"/>
  <c r="N29" i="15"/>
  <c r="M31" i="15" l="1"/>
  <c r="N30" i="15"/>
  <c r="M32" i="15" l="1"/>
  <c r="N31" i="15"/>
  <c r="M33" i="15" l="1"/>
  <c r="N32" i="15"/>
  <c r="M34" i="15" l="1"/>
  <c r="N33" i="15"/>
  <c r="M35" i="15" l="1"/>
  <c r="N34" i="15"/>
  <c r="M36" i="15" l="1"/>
  <c r="N35" i="15"/>
  <c r="M37" i="15" l="1"/>
  <c r="N36" i="15"/>
  <c r="M38" i="15" l="1"/>
  <c r="M39" i="15" l="1"/>
  <c r="N38" i="15"/>
  <c r="M40" i="15" l="1"/>
  <c r="N39" i="15"/>
  <c r="M41" i="15" l="1"/>
  <c r="N40" i="15"/>
  <c r="M42" i="15" l="1"/>
  <c r="N41" i="15"/>
  <c r="M43" i="15" l="1"/>
  <c r="N42" i="15"/>
  <c r="M44" i="15" l="1"/>
  <c r="N43" i="15"/>
  <c r="M45" i="15" l="1"/>
  <c r="N44" i="15"/>
  <c r="M46" i="15" l="1"/>
  <c r="N45" i="15"/>
  <c r="M47" i="15" l="1"/>
  <c r="N46" i="15"/>
  <c r="M48" i="15" l="1"/>
  <c r="N47" i="15"/>
  <c r="M49" i="15" l="1"/>
  <c r="N48" i="15"/>
  <c r="M50" i="15" l="1"/>
  <c r="N49" i="15"/>
  <c r="M51" i="15" l="1"/>
  <c r="N50" i="15"/>
  <c r="M52" i="15" l="1"/>
  <c r="N51" i="15"/>
  <c r="M53" i="15" l="1"/>
  <c r="N52" i="15"/>
  <c r="M54" i="15" l="1"/>
  <c r="M55" i="15" l="1"/>
  <c r="N54" i="15"/>
  <c r="M56" i="15" l="1"/>
  <c r="N55" i="15"/>
  <c r="M57" i="15" l="1"/>
  <c r="N56" i="15"/>
  <c r="M58" i="15" l="1"/>
  <c r="N57" i="15"/>
  <c r="M59" i="15" l="1"/>
  <c r="N58" i="15"/>
  <c r="M60" i="15" l="1"/>
  <c r="N59" i="15"/>
  <c r="M61" i="15" l="1"/>
  <c r="N60" i="15"/>
  <c r="M62" i="15" l="1"/>
  <c r="N61" i="15"/>
  <c r="M63" i="15" l="1"/>
  <c r="N62" i="15"/>
  <c r="M64" i="15" l="1"/>
  <c r="N63" i="15"/>
  <c r="M65" i="15" l="1"/>
  <c r="N64" i="15"/>
  <c r="M66" i="15" l="1"/>
  <c r="N65" i="15"/>
  <c r="M67" i="15" l="1"/>
  <c r="N66" i="15"/>
  <c r="M68" i="15" l="1"/>
  <c r="N67" i="15"/>
  <c r="M69" i="15" l="1"/>
  <c r="N68" i="15"/>
  <c r="N69" i="15" l="1"/>
  <c r="M70" i="15"/>
  <c r="M71" i="15" l="1"/>
  <c r="M72" i="15" l="1"/>
  <c r="N71" i="15"/>
  <c r="M73" i="15" l="1"/>
  <c r="N72" i="15"/>
  <c r="M74" i="15" l="1"/>
  <c r="N73" i="15"/>
  <c r="M75" i="15" l="1"/>
  <c r="N74" i="15"/>
  <c r="M76" i="15" l="1"/>
  <c r="N75" i="15"/>
  <c r="M77" i="15" l="1"/>
  <c r="N76" i="15"/>
  <c r="M78" i="15" l="1"/>
  <c r="N77" i="15"/>
  <c r="M79" i="15" l="1"/>
  <c r="N78" i="15"/>
  <c r="M80" i="15" l="1"/>
  <c r="N79" i="15"/>
  <c r="M81" i="15" l="1"/>
  <c r="N80" i="15"/>
  <c r="N81" i="15" l="1"/>
  <c r="M82" i="15"/>
  <c r="N82" i="15" l="1"/>
  <c r="M83" i="15"/>
  <c r="M84" i="15" l="1"/>
  <c r="N83" i="15"/>
  <c r="M85" i="15" l="1"/>
  <c r="N84" i="15"/>
  <c r="N85" i="15" l="1"/>
  <c r="M86" i="15"/>
  <c r="M87" i="15" l="1"/>
  <c r="M88" i="15" l="1"/>
  <c r="N87" i="15"/>
  <c r="M89" i="15" l="1"/>
  <c r="N88" i="15"/>
  <c r="M90" i="15" l="1"/>
  <c r="N89" i="15"/>
  <c r="M91" i="15" l="1"/>
  <c r="N90" i="15"/>
  <c r="M92" i="15" l="1"/>
  <c r="N91" i="15"/>
  <c r="M93" i="15" l="1"/>
  <c r="N92" i="15"/>
  <c r="M94" i="15" l="1"/>
  <c r="N93" i="15"/>
  <c r="M95" i="15" l="1"/>
  <c r="N94" i="15"/>
  <c r="M96" i="15" l="1"/>
  <c r="N95" i="15"/>
  <c r="M97" i="15" l="1"/>
  <c r="N96" i="15"/>
  <c r="M98" i="15" l="1"/>
  <c r="N97" i="15"/>
  <c r="M99" i="15" l="1"/>
  <c r="N98" i="15"/>
  <c r="M100" i="15" l="1"/>
  <c r="N99" i="15"/>
  <c r="M101" i="15" l="1"/>
  <c r="N100" i="15"/>
  <c r="M102" i="15" l="1"/>
  <c r="N101" i="15"/>
  <c r="M103" i="15" l="1"/>
  <c r="N102" i="15"/>
  <c r="M104" i="15" l="1"/>
  <c r="N103" i="15"/>
  <c r="M105" i="15" l="1"/>
  <c r="M106" i="15" l="1"/>
  <c r="N105" i="15"/>
  <c r="M107" i="15" l="1"/>
  <c r="N106" i="15"/>
  <c r="M108" i="15" l="1"/>
  <c r="N107" i="15"/>
  <c r="M109" i="15" l="1"/>
  <c r="N108" i="15"/>
  <c r="M110" i="15" l="1"/>
  <c r="N109" i="15"/>
  <c r="M111" i="15" l="1"/>
  <c r="N110" i="15"/>
  <c r="M112" i="15" l="1"/>
  <c r="N111" i="15"/>
  <c r="M113" i="15" l="1"/>
  <c r="N112" i="15"/>
  <c r="M114" i="15" l="1"/>
  <c r="N113" i="15"/>
  <c r="M115" i="15" l="1"/>
  <c r="N114" i="15"/>
  <c r="M116" i="15" l="1"/>
  <c r="N115" i="15"/>
  <c r="M117" i="15" l="1"/>
  <c r="N116" i="15"/>
  <c r="M118" i="15" l="1"/>
  <c r="N117" i="15"/>
  <c r="M119" i="15" l="1"/>
  <c r="N118" i="15"/>
  <c r="M120" i="15" l="1"/>
  <c r="N119" i="15"/>
  <c r="M121" i="15" l="1"/>
  <c r="N120" i="15"/>
  <c r="M122" i="15" l="1"/>
  <c r="N121" i="15"/>
  <c r="M123" i="15" l="1"/>
  <c r="M124" i="15" l="1"/>
  <c r="N123" i="15"/>
  <c r="M125" i="15" l="1"/>
  <c r="N124" i="15"/>
  <c r="M126" i="15" l="1"/>
  <c r="N125" i="15"/>
  <c r="M127" i="15" l="1"/>
  <c r="N126" i="15"/>
  <c r="M128" i="15" l="1"/>
  <c r="N127" i="15"/>
  <c r="M129" i="15" l="1"/>
  <c r="N128" i="15"/>
  <c r="M130" i="15" l="1"/>
  <c r="N129" i="15"/>
  <c r="M131" i="15" l="1"/>
  <c r="N130" i="15"/>
  <c r="M132" i="15" l="1"/>
  <c r="N131" i="15"/>
  <c r="M133" i="15" l="1"/>
  <c r="N132" i="15"/>
  <c r="M134" i="15" l="1"/>
  <c r="N133" i="15"/>
  <c r="M135" i="15" l="1"/>
  <c r="N134" i="15"/>
  <c r="M136" i="15" l="1"/>
  <c r="N135" i="15"/>
  <c r="M137" i="15" l="1"/>
  <c r="N136" i="15"/>
  <c r="M138" i="15" l="1"/>
  <c r="N137" i="15"/>
  <c r="M139" i="15" l="1"/>
  <c r="M140" i="15" l="1"/>
  <c r="N139" i="15"/>
  <c r="M141" i="15" l="1"/>
  <c r="N140" i="15"/>
  <c r="M142" i="15" l="1"/>
  <c r="N141" i="15"/>
  <c r="M143" i="15" l="1"/>
  <c r="N142" i="15"/>
  <c r="M144" i="15" l="1"/>
  <c r="N143" i="15"/>
  <c r="M145" i="15" l="1"/>
  <c r="N144" i="15"/>
  <c r="M146" i="15" l="1"/>
  <c r="N145" i="15"/>
  <c r="M147" i="15" l="1"/>
  <c r="N146" i="15"/>
  <c r="M148" i="15" l="1"/>
  <c r="N147" i="15"/>
  <c r="M149" i="15" l="1"/>
  <c r="N148" i="15"/>
  <c r="M150" i="15" l="1"/>
  <c r="N149" i="15"/>
  <c r="M151" i="15" l="1"/>
  <c r="N150" i="15"/>
  <c r="M152" i="15" l="1"/>
  <c r="N151" i="15"/>
  <c r="M153" i="15" l="1"/>
  <c r="N152" i="15"/>
  <c r="M154" i="15" l="1"/>
  <c r="N153" i="15"/>
  <c r="M155" i="15" l="1"/>
  <c r="N154" i="15"/>
  <c r="M156" i="15" l="1"/>
  <c r="M157" i="15" l="1"/>
  <c r="N156" i="15"/>
  <c r="M158" i="15" l="1"/>
  <c r="N157" i="15"/>
  <c r="M159" i="15" l="1"/>
  <c r="N158" i="15"/>
  <c r="M160" i="15" l="1"/>
  <c r="N159" i="15"/>
  <c r="M161" i="15" l="1"/>
  <c r="N160" i="15"/>
  <c r="M162" i="15" l="1"/>
  <c r="N161" i="15"/>
  <c r="M163" i="15" l="1"/>
  <c r="N162" i="15"/>
  <c r="M164" i="15" l="1"/>
  <c r="N163" i="15"/>
  <c r="M165" i="15" l="1"/>
  <c r="N164" i="15"/>
  <c r="M166" i="15" l="1"/>
  <c r="N165" i="15"/>
  <c r="M167" i="15" l="1"/>
  <c r="N166" i="15"/>
  <c r="M168" i="15" l="1"/>
  <c r="N167" i="15"/>
  <c r="M169" i="15" l="1"/>
  <c r="N168" i="15"/>
  <c r="M170" i="15" l="1"/>
  <c r="N169" i="15"/>
  <c r="M171" i="15" l="1"/>
  <c r="N170" i="15"/>
  <c r="M172" i="15" l="1"/>
  <c r="N171" i="15"/>
  <c r="M173" i="15" l="1"/>
  <c r="M174" i="15" l="1"/>
  <c r="N173" i="15"/>
  <c r="M175" i="15" l="1"/>
  <c r="N174" i="15"/>
  <c r="M176" i="15" l="1"/>
  <c r="N175" i="15"/>
  <c r="M177" i="15" l="1"/>
  <c r="N176" i="15"/>
  <c r="M178" i="15" l="1"/>
  <c r="N177" i="15"/>
  <c r="M179" i="15" l="1"/>
  <c r="N178" i="15"/>
  <c r="M180" i="15" l="1"/>
  <c r="N179" i="15"/>
  <c r="M181" i="15" l="1"/>
  <c r="N180" i="15"/>
  <c r="M182" i="15" l="1"/>
  <c r="N181" i="15"/>
  <c r="M183" i="15" l="1"/>
  <c r="N182" i="15"/>
  <c r="M184" i="15" l="1"/>
  <c r="N183" i="15"/>
  <c r="M185" i="15" l="1"/>
  <c r="N184" i="15"/>
  <c r="M186" i="15" l="1"/>
  <c r="N185" i="15"/>
  <c r="M187" i="15" l="1"/>
  <c r="N186" i="15"/>
  <c r="M188" i="15" l="1"/>
  <c r="N187" i="15"/>
  <c r="M189" i="15" l="1"/>
  <c r="N188" i="15"/>
  <c r="M190" i="15" l="1"/>
  <c r="N189" i="15"/>
  <c r="M191" i="15" l="1"/>
  <c r="M192" i="15" l="1"/>
  <c r="N191" i="15"/>
  <c r="M193" i="15" l="1"/>
  <c r="N192" i="15"/>
  <c r="M194" i="15" l="1"/>
  <c r="N193" i="15"/>
  <c r="M195" i="15" l="1"/>
  <c r="N194" i="15"/>
  <c r="M196" i="15" l="1"/>
  <c r="N195" i="15"/>
  <c r="M197" i="15" l="1"/>
  <c r="N196" i="15"/>
  <c r="M198" i="15" l="1"/>
  <c r="N197" i="15"/>
  <c r="M199" i="15" l="1"/>
  <c r="N198" i="15"/>
  <c r="M200" i="15" l="1"/>
  <c r="N199" i="15"/>
  <c r="M201" i="15" l="1"/>
  <c r="N200" i="15"/>
  <c r="M202" i="15" l="1"/>
  <c r="N201" i="15"/>
  <c r="M203" i="15" l="1"/>
  <c r="N202" i="15"/>
  <c r="M204" i="15" l="1"/>
  <c r="N203" i="15"/>
  <c r="M205" i="15" l="1"/>
  <c r="N204" i="15"/>
  <c r="M206" i="15" l="1"/>
  <c r="N205" i="15"/>
  <c r="M207" i="15" l="1"/>
  <c r="N206" i="15"/>
  <c r="M208" i="15" l="1"/>
  <c r="M209" i="15" l="1"/>
  <c r="N208" i="15"/>
  <c r="M210" i="15" l="1"/>
  <c r="N209" i="15"/>
  <c r="M211" i="15" l="1"/>
  <c r="N210" i="15"/>
  <c r="M212" i="15" l="1"/>
  <c r="N211" i="15"/>
  <c r="M213" i="15" l="1"/>
  <c r="N212" i="15"/>
  <c r="M214" i="15" l="1"/>
  <c r="N213" i="15"/>
  <c r="M215" i="15" l="1"/>
  <c r="N214" i="15"/>
  <c r="M216" i="15" l="1"/>
  <c r="N215" i="15"/>
  <c r="N216" i="15" l="1"/>
  <c r="M217" i="15"/>
  <c r="N217" i="15" l="1"/>
  <c r="M218" i="15"/>
  <c r="N218" i="15" l="1"/>
  <c r="M219" i="15"/>
  <c r="M220" i="15" l="1"/>
  <c r="N219" i="15"/>
  <c r="M221" i="15" l="1"/>
  <c r="N220" i="15"/>
  <c r="M222" i="15" l="1"/>
  <c r="N221" i="15"/>
  <c r="N222" i="15" l="1"/>
  <c r="M223" i="15"/>
  <c r="M224" i="15" l="1"/>
  <c r="N223" i="15"/>
  <c r="N224" i="15" l="1"/>
  <c r="M225" i="15"/>
  <c r="M226" i="15" l="1"/>
  <c r="M227" i="15" l="1"/>
  <c r="N226" i="15"/>
  <c r="M228" i="15" l="1"/>
  <c r="N227" i="15"/>
  <c r="M229" i="15" l="1"/>
  <c r="N228" i="15"/>
  <c r="M230" i="15" l="1"/>
  <c r="N229" i="15"/>
  <c r="M231" i="15" l="1"/>
  <c r="N230" i="15"/>
  <c r="M232" i="15" l="1"/>
  <c r="N231" i="15"/>
  <c r="M233" i="15" l="1"/>
  <c r="N232" i="15"/>
  <c r="M234" i="15" l="1"/>
  <c r="N233" i="15"/>
  <c r="M235" i="15" l="1"/>
  <c r="N234" i="15"/>
  <c r="M236" i="15" l="1"/>
  <c r="N235" i="15"/>
  <c r="M237" i="15" l="1"/>
  <c r="N236" i="15"/>
  <c r="M238" i="15" l="1"/>
  <c r="N237" i="15"/>
  <c r="M239" i="15" l="1"/>
  <c r="N238" i="15"/>
  <c r="M240" i="15" l="1"/>
  <c r="N239" i="15"/>
  <c r="M241" i="15" l="1"/>
  <c r="N240" i="15"/>
  <c r="M242" i="15" l="1"/>
  <c r="N241" i="15"/>
  <c r="M243" i="15" l="1"/>
  <c r="N242" i="15"/>
  <c r="M244" i="15" l="1"/>
  <c r="M245" i="15" l="1"/>
  <c r="N244" i="15"/>
  <c r="M246" i="15" l="1"/>
  <c r="N245" i="15"/>
  <c r="M247" i="15" l="1"/>
  <c r="N246" i="15"/>
  <c r="M248" i="15" l="1"/>
  <c r="N247" i="15"/>
  <c r="M249" i="15" l="1"/>
  <c r="N248" i="15"/>
  <c r="M250" i="15" l="1"/>
  <c r="N249" i="15"/>
  <c r="M251" i="15" l="1"/>
  <c r="N250" i="15"/>
  <c r="M252" i="15" l="1"/>
  <c r="N251" i="15"/>
  <c r="M253" i="15" l="1"/>
  <c r="N252" i="15"/>
  <c r="M254" i="15" l="1"/>
  <c r="N253" i="15"/>
  <c r="M255" i="15" l="1"/>
  <c r="N254" i="15"/>
  <c r="M256" i="15" l="1"/>
  <c r="N255" i="15"/>
  <c r="M257" i="15" l="1"/>
  <c r="N256" i="15"/>
  <c r="M258" i="15" l="1"/>
  <c r="N257" i="15"/>
  <c r="M259" i="15" l="1"/>
  <c r="N258" i="15"/>
  <c r="M260" i="15" l="1"/>
  <c r="N259" i="15"/>
  <c r="M261" i="15" l="1"/>
  <c r="N260" i="15"/>
  <c r="M262" i="15" l="1"/>
  <c r="N261" i="15"/>
  <c r="N262" i="15" l="1"/>
  <c r="M263" i="15"/>
  <c r="M264" i="15" l="1"/>
  <c r="M265" i="15" l="1"/>
  <c r="N264" i="15"/>
  <c r="M266" i="15" l="1"/>
  <c r="N265" i="15"/>
  <c r="M267" i="15" l="1"/>
  <c r="N266" i="15"/>
  <c r="M268" i="15" l="1"/>
  <c r="N267" i="15"/>
  <c r="M269" i="15" l="1"/>
  <c r="N268" i="15"/>
  <c r="M270" i="15" l="1"/>
  <c r="N269" i="15"/>
  <c r="M271" i="15" l="1"/>
  <c r="N270" i="15"/>
  <c r="M272" i="15" l="1"/>
  <c r="N271" i="15"/>
  <c r="M273" i="15" l="1"/>
  <c r="N272" i="15"/>
  <c r="M274" i="15" l="1"/>
  <c r="N273" i="15"/>
  <c r="M275" i="15" l="1"/>
  <c r="N274" i="15"/>
  <c r="M276" i="15" l="1"/>
  <c r="N275" i="15"/>
  <c r="M277" i="15" l="1"/>
  <c r="N276" i="15"/>
  <c r="M278" i="15" l="1"/>
  <c r="N277" i="15"/>
  <c r="M279" i="15" l="1"/>
  <c r="N278" i="15"/>
  <c r="M280" i="15" l="1"/>
  <c r="N279" i="15"/>
  <c r="M281" i="15" l="1"/>
  <c r="N280" i="15"/>
  <c r="N281" i="15" l="1"/>
  <c r="M282" i="15"/>
  <c r="M283" i="15" l="1"/>
  <c r="N282" i="15"/>
  <c r="M284" i="15" l="1"/>
  <c r="N283" i="15"/>
  <c r="M285" i="15" l="1"/>
  <c r="M286" i="15" l="1"/>
  <c r="N285" i="15"/>
  <c r="M287" i="15" l="1"/>
  <c r="N286" i="15"/>
  <c r="M288" i="15" l="1"/>
  <c r="N287" i="15"/>
  <c r="M289" i="15" l="1"/>
  <c r="N288" i="15"/>
  <c r="M290" i="15" l="1"/>
  <c r="N289" i="15"/>
  <c r="M291" i="15" l="1"/>
  <c r="N290" i="15"/>
  <c r="M292" i="15" l="1"/>
  <c r="N291" i="15"/>
  <c r="M293" i="15" l="1"/>
  <c r="N292" i="15"/>
  <c r="M294" i="15" l="1"/>
  <c r="N293" i="15"/>
  <c r="M295" i="15" l="1"/>
  <c r="N294" i="15"/>
  <c r="M296" i="15" l="1"/>
  <c r="N295" i="15"/>
  <c r="M297" i="15" l="1"/>
  <c r="N296" i="15"/>
  <c r="M298" i="15" l="1"/>
  <c r="N297" i="15"/>
  <c r="M299" i="15" l="1"/>
  <c r="N298" i="15"/>
  <c r="M300" i="15" l="1"/>
  <c r="N299" i="15"/>
  <c r="M301" i="15" l="1"/>
  <c r="N300" i="15"/>
  <c r="M302" i="15" l="1"/>
  <c r="M303" i="15" l="1"/>
  <c r="N302" i="15"/>
  <c r="M304" i="15" l="1"/>
  <c r="N303" i="15"/>
  <c r="M305" i="15" l="1"/>
  <c r="N304" i="15"/>
  <c r="M306" i="15" l="1"/>
  <c r="N305" i="15"/>
  <c r="M307" i="15" l="1"/>
  <c r="N306" i="15"/>
  <c r="M308" i="15" l="1"/>
  <c r="N307" i="15"/>
  <c r="M309" i="15" l="1"/>
  <c r="N308" i="15"/>
  <c r="M310" i="15" l="1"/>
  <c r="N309" i="15"/>
  <c r="M311" i="15" l="1"/>
  <c r="N310" i="15"/>
  <c r="M312" i="15" l="1"/>
  <c r="N311" i="15"/>
  <c r="M313" i="15" l="1"/>
  <c r="N312" i="15"/>
  <c r="M314" i="15" l="1"/>
  <c r="N313" i="15"/>
  <c r="M315" i="15" l="1"/>
  <c r="N314" i="15"/>
  <c r="M316" i="15" l="1"/>
  <c r="N315" i="15"/>
  <c r="M317" i="15" l="1"/>
  <c r="N316" i="15"/>
  <c r="M318" i="15" l="1"/>
  <c r="N317" i="15"/>
  <c r="M319" i="15" l="1"/>
  <c r="N318" i="15"/>
  <c r="M320" i="15" l="1"/>
  <c r="N319" i="15"/>
  <c r="M321" i="15" l="1"/>
  <c r="N320" i="15"/>
  <c r="M322" i="15" l="1"/>
  <c r="M323" i="15" l="1"/>
  <c r="N322" i="15"/>
  <c r="M324" i="15" l="1"/>
  <c r="N323" i="15"/>
  <c r="M325" i="15" l="1"/>
  <c r="N324" i="15"/>
  <c r="M326" i="15" l="1"/>
  <c r="N325" i="15"/>
  <c r="M327" i="15" l="1"/>
  <c r="N326" i="15"/>
  <c r="M328" i="15" l="1"/>
  <c r="N327" i="15"/>
  <c r="M329" i="15" l="1"/>
  <c r="N328" i="15"/>
  <c r="M330" i="15" l="1"/>
  <c r="N329" i="15"/>
  <c r="M331" i="15" l="1"/>
  <c r="N330" i="15"/>
  <c r="M332" i="15" l="1"/>
  <c r="N331" i="15"/>
  <c r="M333" i="15" l="1"/>
  <c r="N332" i="15"/>
  <c r="M334" i="15" l="1"/>
  <c r="N333" i="15"/>
  <c r="M335" i="15" l="1"/>
  <c r="N334" i="15"/>
  <c r="M336" i="15" l="1"/>
  <c r="N335" i="15"/>
  <c r="M337" i="15" l="1"/>
  <c r="N336" i="15"/>
  <c r="M338" i="15" l="1"/>
  <c r="N337" i="15"/>
  <c r="M339" i="15" l="1"/>
  <c r="M340" i="15" l="1"/>
  <c r="N339" i="15"/>
  <c r="M341" i="15" l="1"/>
  <c r="N340" i="15"/>
  <c r="M342" i="15" l="1"/>
  <c r="N341" i="15"/>
  <c r="M343" i="15" l="1"/>
  <c r="N342" i="15"/>
  <c r="M344" i="15" l="1"/>
  <c r="N343" i="15"/>
  <c r="M345" i="15" l="1"/>
  <c r="N344" i="15"/>
  <c r="M346" i="15" l="1"/>
  <c r="N345" i="15"/>
  <c r="M347" i="15" l="1"/>
  <c r="N346" i="15"/>
  <c r="M348" i="15" l="1"/>
  <c r="N347" i="15"/>
  <c r="M349" i="15" l="1"/>
  <c r="N348" i="15"/>
  <c r="M350" i="15" l="1"/>
  <c r="N349" i="15"/>
  <c r="M351" i="15" l="1"/>
  <c r="N350" i="15"/>
  <c r="M352" i="15" l="1"/>
  <c r="N351" i="15"/>
  <c r="M353" i="15" l="1"/>
  <c r="N352" i="15"/>
  <c r="N353" i="15" l="1"/>
  <c r="M354" i="15"/>
  <c r="M355" i="15" l="1"/>
  <c r="N355" i="15" l="1"/>
  <c r="M356" i="15"/>
  <c r="N356" i="15" l="1"/>
  <c r="M357" i="15"/>
  <c r="N357" i="15" l="1"/>
  <c r="M358" i="15"/>
  <c r="N358" i="15" l="1"/>
  <c r="M359" i="15"/>
  <c r="N359" i="15" l="1"/>
  <c r="M360" i="15"/>
  <c r="N360" i="15" l="1"/>
  <c r="M361" i="15"/>
  <c r="N361" i="15" l="1"/>
  <c r="M362" i="15"/>
  <c r="N362" i="15" l="1"/>
  <c r="M363" i="15"/>
  <c r="N363" i="15" l="1"/>
  <c r="M364" i="15"/>
  <c r="N364" i="15" l="1"/>
  <c r="M365" i="15"/>
  <c r="N365" i="15" l="1"/>
  <c r="M366" i="15"/>
  <c r="N366" i="15" l="1"/>
  <c r="M367" i="15"/>
  <c r="N367" i="15" l="1"/>
  <c r="M368" i="15"/>
  <c r="N368" i="15" l="1"/>
  <c r="M369" i="15"/>
  <c r="N369" i="15" l="1"/>
  <c r="M370" i="15"/>
  <c r="N370" i="15" l="1"/>
  <c r="M371" i="15"/>
  <c r="M372" i="15" s="1"/>
  <c r="M373" i="15" l="1"/>
  <c r="N371" i="15"/>
  <c r="N373" i="15" l="1"/>
  <c r="M374" i="15"/>
  <c r="N374" i="15" l="1"/>
  <c r="M375" i="15"/>
  <c r="N375" i="15" l="1"/>
  <c r="M376" i="15"/>
  <c r="N376" i="15" l="1"/>
  <c r="M377" i="15"/>
  <c r="N377" i="15" l="1"/>
  <c r="M378" i="15"/>
  <c r="N378" i="15" l="1"/>
  <c r="M379" i="15"/>
  <c r="N379" i="15" l="1"/>
  <c r="M380" i="15"/>
  <c r="N380" i="15" l="1"/>
  <c r="M381" i="15"/>
  <c r="N381" i="15" l="1"/>
  <c r="M382" i="15"/>
  <c r="N382" i="15" l="1"/>
  <c r="M383" i="15"/>
  <c r="N383" i="15" l="1"/>
  <c r="M384" i="15"/>
  <c r="N384" i="15" l="1"/>
  <c r="M385" i="15"/>
  <c r="N385" i="15" l="1"/>
  <c r="M386" i="15"/>
  <c r="N386" i="15" l="1"/>
  <c r="M387" i="15"/>
  <c r="N387" i="15" l="1"/>
  <c r="M388" i="15"/>
  <c r="N388" i="15" l="1"/>
  <c r="M389" i="15"/>
  <c r="M390" i="15" s="1"/>
  <c r="M391" i="15" l="1"/>
  <c r="N389" i="15"/>
  <c r="N37" i="15"/>
  <c r="N391" i="15" l="1"/>
  <c r="M392" i="15"/>
  <c r="N392" i="15" l="1"/>
  <c r="M393" i="15"/>
  <c r="N393" i="15" l="1"/>
  <c r="M394" i="15"/>
  <c r="N394" i="15" l="1"/>
  <c r="M395" i="15"/>
  <c r="N395" i="15" l="1"/>
  <c r="M396" i="15"/>
  <c r="N396" i="15" l="1"/>
  <c r="M397" i="15"/>
  <c r="N397" i="15" l="1"/>
  <c r="M398" i="15"/>
  <c r="N398" i="15" l="1"/>
  <c r="M399" i="15"/>
  <c r="N399" i="15" l="1"/>
  <c r="M400" i="15"/>
  <c r="N400" i="15" l="1"/>
  <c r="M401" i="15"/>
  <c r="N401" i="15" l="1"/>
  <c r="M402" i="15"/>
  <c r="N402" i="15" l="1"/>
  <c r="M403" i="15"/>
  <c r="N403" i="15" l="1"/>
  <c r="M404" i="15"/>
  <c r="N404" i="15" l="1"/>
  <c r="M405" i="15"/>
  <c r="N405" i="15" l="1"/>
  <c r="M406" i="15"/>
  <c r="M407" i="15" s="1"/>
  <c r="M408" i="15" l="1"/>
  <c r="N406" i="15"/>
  <c r="N408" i="15" l="1"/>
  <c r="M409" i="15"/>
  <c r="N409" i="15" l="1"/>
  <c r="M410" i="15"/>
  <c r="N410" i="15" l="1"/>
  <c r="M411" i="15"/>
  <c r="N411" i="15" l="1"/>
  <c r="M412" i="15"/>
  <c r="N412" i="15" l="1"/>
  <c r="M413" i="15"/>
  <c r="N413" i="15" l="1"/>
  <c r="M414" i="15"/>
  <c r="N414" i="15" l="1"/>
  <c r="M415" i="15"/>
  <c r="N415" i="15" l="1"/>
  <c r="M416" i="15"/>
  <c r="N416" i="15" l="1"/>
  <c r="M417" i="15"/>
  <c r="N417" i="15" l="1"/>
  <c r="M418" i="15"/>
  <c r="N418" i="15" l="1"/>
  <c r="M419" i="15"/>
  <c r="N419" i="15" l="1"/>
  <c r="M420" i="15"/>
  <c r="N420" i="15" l="1"/>
  <c r="M421" i="15"/>
  <c r="N421" i="15" l="1"/>
  <c r="M422" i="15"/>
  <c r="N422" i="15" l="1"/>
  <c r="M423" i="15"/>
  <c r="M424" i="15" s="1"/>
  <c r="M425" i="15" l="1"/>
  <c r="N423" i="15"/>
  <c r="N425" i="15" l="1"/>
  <c r="M426" i="15"/>
  <c r="N426" i="15" l="1"/>
  <c r="M427" i="15"/>
  <c r="N427" i="15" l="1"/>
  <c r="M428" i="15"/>
  <c r="N428" i="15" l="1"/>
  <c r="M429" i="15"/>
  <c r="N429" i="15" l="1"/>
  <c r="M430" i="15"/>
  <c r="N430" i="15" l="1"/>
  <c r="M431" i="15"/>
  <c r="N431" i="15" l="1"/>
  <c r="M432" i="15"/>
  <c r="N432" i="15" l="1"/>
  <c r="M433" i="15"/>
  <c r="N433" i="15" l="1"/>
  <c r="M434" i="15"/>
  <c r="N434" i="15" l="1"/>
  <c r="M435" i="15"/>
  <c r="N435" i="15" l="1"/>
  <c r="M436" i="15"/>
  <c r="N436" i="15" l="1"/>
  <c r="M437" i="15"/>
  <c r="N437" i="15" l="1"/>
  <c r="M438" i="15"/>
  <c r="N438" i="15" l="1"/>
  <c r="M439" i="15"/>
  <c r="N439" i="15" l="1"/>
  <c r="M440" i="15"/>
  <c r="N440" i="15" l="1"/>
  <c r="M441" i="15"/>
  <c r="M442" i="15" s="1"/>
  <c r="M443" i="15" l="1"/>
  <c r="N441" i="15"/>
  <c r="N443" i="15" l="1"/>
  <c r="M444" i="15"/>
  <c r="N444" i="15" l="1"/>
  <c r="M445" i="15"/>
  <c r="N445" i="15" l="1"/>
  <c r="M446" i="15"/>
  <c r="N446" i="15" l="1"/>
  <c r="M447" i="15"/>
  <c r="N447" i="15" l="1"/>
  <c r="M448" i="15"/>
  <c r="N448" i="15" l="1"/>
  <c r="M449" i="15"/>
  <c r="N449" i="15" l="1"/>
  <c r="M450" i="15"/>
  <c r="N450" i="15" l="1"/>
  <c r="M451" i="15"/>
  <c r="N451" i="15" l="1"/>
  <c r="M452" i="15"/>
  <c r="N452" i="15" l="1"/>
  <c r="M453" i="15"/>
  <c r="N453" i="15" l="1"/>
  <c r="M454" i="15"/>
  <c r="N454" i="15" l="1"/>
  <c r="M455" i="15"/>
  <c r="N455" i="15" l="1"/>
  <c r="M456" i="15"/>
  <c r="N456" i="15" l="1"/>
  <c r="M457" i="15"/>
  <c r="N457" i="15" l="1"/>
  <c r="M458" i="15"/>
  <c r="M459" i="15" s="1"/>
  <c r="M460" i="15" l="1"/>
  <c r="N458" i="15"/>
  <c r="N460" i="15" l="1"/>
  <c r="M461" i="15"/>
  <c r="N461" i="15" l="1"/>
  <c r="M462" i="15"/>
  <c r="N462" i="15" l="1"/>
  <c r="M463" i="15"/>
  <c r="N463" i="15" l="1"/>
  <c r="M464" i="15"/>
  <c r="N464" i="15" l="1"/>
  <c r="M465" i="15"/>
  <c r="N465" i="15" l="1"/>
  <c r="M466" i="15"/>
  <c r="N466" i="15" l="1"/>
  <c r="M467" i="15"/>
  <c r="N467" i="15" l="1"/>
  <c r="M468" i="15"/>
  <c r="N468" i="15" l="1"/>
  <c r="M469" i="15"/>
  <c r="N469" i="15" l="1"/>
  <c r="M470" i="15"/>
  <c r="N470" i="15" l="1"/>
  <c r="M471" i="15"/>
  <c r="N471" i="15" l="1"/>
  <c r="M472" i="15"/>
  <c r="N472" i="15" l="1"/>
  <c r="M473" i="15"/>
  <c r="N473" i="15" l="1"/>
  <c r="M474" i="15"/>
  <c r="N474" i="15" l="1"/>
  <c r="M475" i="15"/>
  <c r="N475" i="15" l="1"/>
  <c r="M476" i="15"/>
  <c r="N476" i="15" l="1"/>
  <c r="M477" i="15"/>
  <c r="N477" i="15" l="1"/>
  <c r="M478" i="15"/>
  <c r="M479" i="15" s="1"/>
  <c r="N479" i="15" l="1"/>
  <c r="M483" i="15"/>
  <c r="N483" i="15" s="1"/>
  <c r="N478" i="15"/>
  <c r="N53" i="15"/>
  <c r="B5" i="8" s="1"/>
  <c r="N424" i="15"/>
  <c r="N338" i="15"/>
  <c r="N172" i="15"/>
  <c r="N263" i="15"/>
  <c r="N225" i="15"/>
  <c r="N321" i="15"/>
  <c r="N104" i="15"/>
  <c r="N138" i="15"/>
  <c r="N122" i="15"/>
  <c r="N207" i="15"/>
  <c r="N86" i="15"/>
  <c r="N442" i="15"/>
  <c r="N407" i="15"/>
  <c r="N284" i="15"/>
  <c r="N354" i="15"/>
  <c r="N243" i="15"/>
  <c r="N372" i="15"/>
  <c r="N301" i="15" l="1"/>
  <c r="N190" i="15"/>
  <c r="N459" i="15"/>
  <c r="N155" i="15"/>
  <c r="N390" i="15"/>
  <c r="N70" i="15"/>
  <c r="B6" i="8" s="1"/>
  <c r="P5" i="8"/>
  <c r="U5" i="8"/>
  <c r="O5" i="8"/>
  <c r="H5" i="8"/>
  <c r="F5" i="8"/>
  <c r="M5" i="8"/>
  <c r="G5" i="8"/>
  <c r="S5" i="8"/>
  <c r="T5" i="8"/>
  <c r="W5" i="8"/>
  <c r="I5" i="8"/>
  <c r="Q5" i="8"/>
  <c r="C5" i="8"/>
  <c r="E5" i="8"/>
  <c r="J5" i="8"/>
  <c r="K5" i="8"/>
  <c r="D5" i="8"/>
  <c r="N5" i="8"/>
  <c r="V5" i="8"/>
  <c r="R5" i="8"/>
  <c r="L5" i="8"/>
  <c r="A5" i="8" l="1" a="1"/>
  <c r="A5" i="8" s="1"/>
  <c r="F6" i="8"/>
  <c r="U6" i="8"/>
  <c r="H6" i="8"/>
  <c r="G6" i="8"/>
  <c r="W6" i="8"/>
  <c r="Q6" i="8"/>
  <c r="J6" i="8"/>
  <c r="E6" i="8"/>
  <c r="R6" i="8"/>
  <c r="M6" i="8"/>
  <c r="S6" i="8"/>
  <c r="N6" i="8"/>
  <c r="C6" i="8"/>
  <c r="I6" i="8"/>
  <c r="K6" i="8"/>
  <c r="D6" i="8"/>
  <c r="V6" i="8"/>
  <c r="L6" i="8"/>
  <c r="O6" i="8"/>
  <c r="P6" i="8"/>
  <c r="B7" i="8"/>
  <c r="T6" i="8"/>
  <c r="N7" i="8" l="1"/>
  <c r="U7" i="8"/>
  <c r="Q7" i="8"/>
  <c r="K7" i="8"/>
  <c r="L7" i="8"/>
  <c r="O7" i="8"/>
  <c r="P7" i="8"/>
  <c r="S7" i="8"/>
  <c r="I7" i="8"/>
  <c r="T7" i="8"/>
  <c r="W7" i="8"/>
  <c r="V7" i="8"/>
  <c r="C7" i="8"/>
  <c r="M7" i="8"/>
  <c r="H7" i="8"/>
  <c r="E7" i="8"/>
  <c r="D7" i="8"/>
  <c r="F7" i="8"/>
  <c r="B8" i="8"/>
  <c r="R7" i="8"/>
  <c r="J7" i="8"/>
  <c r="G7" i="8"/>
  <c r="M8" i="8" l="1"/>
  <c r="R8" i="8"/>
  <c r="F8" i="8"/>
  <c r="K8" i="8"/>
  <c r="B9" i="8"/>
  <c r="V8" i="8"/>
  <c r="C8" i="8"/>
  <c r="T8" i="8"/>
  <c r="J8" i="8"/>
  <c r="Q8" i="8"/>
  <c r="E8" i="8"/>
  <c r="S8" i="8"/>
  <c r="L8" i="8"/>
  <c r="W8" i="8"/>
  <c r="N8" i="8"/>
  <c r="U8" i="8"/>
  <c r="D8" i="8"/>
  <c r="G8" i="8"/>
  <c r="H8" i="8"/>
  <c r="O8" i="8"/>
  <c r="I8" i="8"/>
  <c r="P8" i="8"/>
  <c r="A8" i="8" l="1" a="1"/>
  <c r="A8" i="8" s="1"/>
  <c r="S9" i="8"/>
  <c r="W9" i="8"/>
  <c r="V9" i="8"/>
  <c r="M9" i="8"/>
  <c r="U9" i="8"/>
  <c r="I9" i="8"/>
  <c r="N9" i="8"/>
  <c r="B10" i="8"/>
  <c r="D9" i="8"/>
  <c r="F9" i="8"/>
  <c r="T9" i="8"/>
  <c r="J9" i="8"/>
  <c r="G9" i="8"/>
  <c r="O9" i="8"/>
  <c r="H9" i="8"/>
  <c r="E9" i="8"/>
  <c r="C9" i="8"/>
  <c r="R9" i="8"/>
  <c r="K9" i="8"/>
  <c r="P9" i="8"/>
  <c r="Q9" i="8"/>
  <c r="L9" i="8"/>
  <c r="A9" i="8" l="1" a="1"/>
  <c r="A9" i="8" s="1"/>
  <c r="F10" i="8"/>
  <c r="U10" i="8"/>
  <c r="Q10" i="8"/>
  <c r="H10" i="8"/>
  <c r="P10" i="8"/>
  <c r="B11" i="8"/>
  <c r="L10" i="8"/>
  <c r="K10" i="8"/>
  <c r="O10" i="8"/>
  <c r="D10" i="8"/>
  <c r="J10" i="8"/>
  <c r="V10" i="8"/>
  <c r="M10" i="8"/>
  <c r="G10" i="8"/>
  <c r="R10" i="8"/>
  <c r="N10" i="8"/>
  <c r="S10" i="8"/>
  <c r="W10" i="8"/>
  <c r="C10" i="8"/>
  <c r="T10" i="8"/>
  <c r="I10" i="8"/>
  <c r="E10" i="8"/>
  <c r="A10" i="8" l="1" a="1"/>
  <c r="A10" i="8" s="1"/>
  <c r="B12" i="8"/>
  <c r="S11" i="8"/>
  <c r="U11" i="8"/>
  <c r="V11" i="8"/>
  <c r="W11" i="8"/>
  <c r="T11" i="8"/>
  <c r="C11" i="8"/>
  <c r="R11" i="8"/>
  <c r="A11" i="8" l="1" a="1"/>
  <c r="A11" i="8" s="1"/>
  <c r="M12" i="8"/>
  <c r="U12" i="8"/>
  <c r="R12" i="8"/>
  <c r="H12" i="8"/>
  <c r="F12" i="8"/>
  <c r="O12" i="8"/>
  <c r="B13" i="8"/>
  <c r="T12" i="8"/>
  <c r="L12" i="8"/>
  <c r="K12" i="8"/>
  <c r="N12" i="8"/>
  <c r="S12" i="8"/>
  <c r="E12" i="8"/>
  <c r="I12" i="8"/>
  <c r="C12" i="8"/>
  <c r="J12" i="8"/>
  <c r="Q12" i="8"/>
  <c r="V12" i="8"/>
  <c r="G12" i="8"/>
  <c r="D12" i="8"/>
  <c r="P12" i="8"/>
  <c r="W12" i="8"/>
  <c r="A12" i="8" l="1" a="1"/>
  <c r="A12" i="8" s="1"/>
  <c r="C13" i="8"/>
  <c r="I13" i="8"/>
  <c r="M13" i="8"/>
  <c r="G13" i="8"/>
  <c r="S13" i="8"/>
  <c r="H13" i="8"/>
  <c r="K13" i="8"/>
  <c r="E13" i="8"/>
  <c r="L13" i="8"/>
  <c r="U13" i="8"/>
  <c r="N13" i="8"/>
  <c r="R13" i="8"/>
  <c r="O13" i="8"/>
  <c r="T13" i="8"/>
  <c r="J13" i="8"/>
  <c r="F13" i="8"/>
  <c r="P13" i="8"/>
  <c r="B14" i="8"/>
  <c r="D13" i="8"/>
  <c r="V13" i="8"/>
  <c r="W13" i="8"/>
  <c r="Q13" i="8"/>
  <c r="A13" i="8" l="1" a="1"/>
  <c r="A13" i="8" s="1"/>
  <c r="H14" i="8"/>
  <c r="R14" i="8"/>
  <c r="A7" i="8" s="1" a="1"/>
  <c r="A7" i="8" s="1"/>
  <c r="Q14" i="8"/>
  <c r="V14" i="8"/>
  <c r="L14" i="8"/>
  <c r="W14" i="8"/>
  <c r="O14" i="8"/>
  <c r="P14" i="8"/>
  <c r="J14" i="8"/>
  <c r="M14" i="8"/>
  <c r="D14" i="8"/>
  <c r="I14" i="8"/>
  <c r="E14" i="8"/>
  <c r="C14" i="8"/>
  <c r="F14" i="8"/>
  <c r="K14" i="8"/>
  <c r="N14" i="8"/>
  <c r="U14" i="8"/>
  <c r="S14" i="8"/>
  <c r="G14" i="8"/>
  <c r="T14" i="8"/>
  <c r="B15" i="8"/>
  <c r="A14" i="8" l="1" a="1"/>
  <c r="A14" i="8" s="1"/>
  <c r="H15" i="8"/>
  <c r="U15" i="8"/>
  <c r="K15" i="8"/>
  <c r="W15" i="8"/>
  <c r="S15" i="8"/>
  <c r="M15" i="8"/>
  <c r="V15" i="8"/>
  <c r="B16" i="8"/>
  <c r="C15" i="8"/>
  <c r="N15" i="8"/>
  <c r="Q15" i="8"/>
  <c r="T15" i="8"/>
  <c r="O15" i="8"/>
  <c r="E15" i="8"/>
  <c r="P15" i="8"/>
  <c r="G15" i="8"/>
  <c r="F15" i="8"/>
  <c r="J15" i="8"/>
  <c r="D15" i="8"/>
  <c r="R15" i="8"/>
  <c r="A6" i="8" s="1" a="1"/>
  <c r="A6" i="8" s="1"/>
  <c r="I15" i="8"/>
  <c r="L15" i="8"/>
  <c r="A15" i="8" l="1" a="1"/>
  <c r="A15" i="8" s="1"/>
  <c r="K16" i="8"/>
  <c r="D16" i="8"/>
  <c r="F16" i="8"/>
  <c r="U16" i="8"/>
  <c r="N16" i="8"/>
  <c r="P16" i="8"/>
  <c r="T16" i="8"/>
  <c r="I16" i="8"/>
  <c r="J16" i="8"/>
  <c r="V16" i="8"/>
  <c r="E16" i="8"/>
  <c r="L16" i="8"/>
  <c r="M16" i="8"/>
  <c r="Q16" i="8"/>
  <c r="S16" i="8"/>
  <c r="B17" i="8"/>
  <c r="W16" i="8"/>
  <c r="O16" i="8"/>
  <c r="H16" i="8"/>
  <c r="G16" i="8"/>
  <c r="C16" i="8"/>
  <c r="R16" i="8"/>
  <c r="A16" i="8" l="1" a="1"/>
  <c r="A16" i="8" s="1"/>
  <c r="W17" i="8"/>
  <c r="L17" i="8"/>
  <c r="I17" i="8"/>
  <c r="C17" i="8"/>
  <c r="J17" i="8"/>
  <c r="H17" i="8"/>
  <c r="V17" i="8"/>
  <c r="B18" i="8"/>
  <c r="T17" i="8"/>
  <c r="D17" i="8"/>
  <c r="R17" i="8"/>
  <c r="P17" i="8"/>
  <c r="O17" i="8"/>
  <c r="M17" i="8"/>
  <c r="N17" i="8"/>
  <c r="U17" i="8"/>
  <c r="S17" i="8"/>
  <c r="K17" i="8"/>
  <c r="G17" i="8"/>
  <c r="Q17" i="8"/>
  <c r="E17" i="8"/>
  <c r="F17" i="8"/>
  <c r="A17" i="8" l="1" a="1"/>
  <c r="A17" i="8" s="1"/>
  <c r="W18" i="8"/>
  <c r="J18" i="8"/>
  <c r="S18" i="8"/>
  <c r="U18" i="8"/>
  <c r="N18" i="8"/>
  <c r="T18" i="8"/>
  <c r="O18" i="8"/>
  <c r="M18" i="8"/>
  <c r="C18" i="8"/>
  <c r="R18" i="8"/>
  <c r="D18" i="8"/>
  <c r="I18" i="8"/>
  <c r="B19" i="8"/>
  <c r="K18" i="8"/>
  <c r="V18" i="8"/>
  <c r="E18" i="8"/>
  <c r="G18" i="8"/>
  <c r="Q18" i="8"/>
  <c r="H18" i="8"/>
  <c r="L18" i="8"/>
  <c r="P18" i="8"/>
  <c r="F18" i="8"/>
  <c r="A18" i="8" l="1" a="1"/>
  <c r="A18" i="8" s="1"/>
  <c r="S19" i="8"/>
  <c r="O19" i="8"/>
  <c r="D19" i="8"/>
  <c r="C19" i="8"/>
  <c r="R19" i="8"/>
  <c r="H19" i="8"/>
  <c r="J19" i="8"/>
  <c r="E19" i="8"/>
  <c r="W19" i="8"/>
  <c r="V19" i="8"/>
  <c r="F19" i="8"/>
  <c r="P19" i="8"/>
  <c r="L19" i="8"/>
  <c r="M19" i="8"/>
  <c r="N19" i="8"/>
  <c r="B20" i="8"/>
  <c r="Q19" i="8"/>
  <c r="T19" i="8"/>
  <c r="K19" i="8"/>
  <c r="U19" i="8"/>
  <c r="I19" i="8"/>
  <c r="G19" i="8"/>
  <c r="A19" i="8" l="1" a="1"/>
  <c r="A19" i="8" s="1"/>
  <c r="T20" i="8"/>
  <c r="W20" i="8"/>
  <c r="G20" i="8"/>
  <c r="Q20" i="8"/>
  <c r="B21" i="8"/>
  <c r="F20" i="8"/>
  <c r="S20" i="8"/>
  <c r="L20" i="8"/>
  <c r="K20" i="8"/>
  <c r="P20" i="8"/>
  <c r="R20" i="8"/>
  <c r="O20" i="8"/>
  <c r="I20" i="8"/>
  <c r="E20" i="8"/>
  <c r="J20" i="8"/>
  <c r="D20" i="8"/>
  <c r="C20" i="8"/>
  <c r="M20" i="8"/>
  <c r="U20" i="8"/>
  <c r="N20" i="8"/>
  <c r="H20" i="8"/>
  <c r="V20" i="8"/>
  <c r="A20" i="8" l="1" a="1"/>
  <c r="A20" i="8" s="1"/>
  <c r="W21" i="8"/>
  <c r="N21" i="8"/>
  <c r="K21" i="8"/>
  <c r="H21" i="8"/>
  <c r="M21" i="8"/>
  <c r="S21" i="8"/>
  <c r="G21" i="8"/>
  <c r="I21" i="8"/>
  <c r="J21" i="8"/>
  <c r="E21" i="8"/>
  <c r="Q21" i="8"/>
  <c r="C21" i="8"/>
  <c r="O21" i="8"/>
  <c r="F21" i="8"/>
  <c r="U21" i="8"/>
  <c r="D21" i="8"/>
  <c r="B22" i="8"/>
  <c r="P21" i="8"/>
  <c r="V21" i="8"/>
  <c r="R21" i="8"/>
  <c r="T21" i="8"/>
  <c r="L21" i="8"/>
  <c r="A21" i="8" l="1" a="1"/>
  <c r="A21" i="8" s="1"/>
  <c r="S22" i="8"/>
  <c r="I22" i="8"/>
  <c r="E22" i="8"/>
  <c r="F22" i="8"/>
  <c r="Q22" i="8"/>
  <c r="J22" i="8"/>
  <c r="V22" i="8"/>
  <c r="G22" i="8"/>
  <c r="N22" i="8"/>
  <c r="O22" i="8"/>
  <c r="H22" i="8"/>
  <c r="T22" i="8"/>
  <c r="L22" i="8"/>
  <c r="M22" i="8"/>
  <c r="D22" i="8"/>
  <c r="K22" i="8"/>
  <c r="P22" i="8"/>
  <c r="R22" i="8"/>
  <c r="W22" i="8"/>
  <c r="U22" i="8"/>
  <c r="B23" i="8"/>
  <c r="C22" i="8"/>
  <c r="K23" i="8" l="1"/>
  <c r="P23" i="8"/>
  <c r="C23" i="8"/>
  <c r="J23" i="8"/>
  <c r="D23" i="8"/>
  <c r="B24" i="8"/>
  <c r="I23" i="8"/>
  <c r="O23" i="8"/>
  <c r="N23" i="8"/>
  <c r="R23" i="8"/>
  <c r="E23" i="8"/>
  <c r="H23" i="8"/>
  <c r="T23" i="8"/>
  <c r="Q23" i="8"/>
  <c r="F23" i="8"/>
  <c r="V23" i="8"/>
  <c r="L23" i="8"/>
  <c r="G23" i="8"/>
  <c r="S23" i="8"/>
  <c r="W23" i="8"/>
  <c r="M23" i="8"/>
  <c r="U23" i="8"/>
  <c r="A22" i="8" a="1"/>
  <c r="A22" i="8" s="1"/>
  <c r="C24" i="8" l="1"/>
  <c r="T24" i="8"/>
  <c r="E24" i="8"/>
  <c r="L24" i="8"/>
  <c r="H24" i="8"/>
  <c r="B25" i="8"/>
  <c r="S24" i="8"/>
  <c r="K24" i="8"/>
  <c r="I24" i="8"/>
  <c r="Q24" i="8"/>
  <c r="F24" i="8"/>
  <c r="O24" i="8"/>
  <c r="G24" i="8"/>
  <c r="V24" i="8"/>
  <c r="W24" i="8"/>
  <c r="R24" i="8"/>
  <c r="P24" i="8"/>
  <c r="J24" i="8"/>
  <c r="D24" i="8"/>
  <c r="N24" i="8"/>
  <c r="M24" i="8"/>
  <c r="U24" i="8"/>
  <c r="A23" i="8" a="1"/>
  <c r="A23" i="8" s="1"/>
  <c r="A24" i="8" l="1" a="1"/>
  <c r="A24" i="8" s="1"/>
  <c r="D25" i="8"/>
  <c r="S25" i="8"/>
  <c r="K25" i="8"/>
  <c r="U25" i="8"/>
  <c r="L25" i="8"/>
  <c r="N25" i="8"/>
  <c r="G25" i="8"/>
  <c r="V25" i="8"/>
  <c r="R25" i="8"/>
  <c r="F25" i="8"/>
  <c r="T25" i="8"/>
  <c r="H25" i="8"/>
  <c r="E25" i="8"/>
  <c r="P25" i="8"/>
  <c r="I25" i="8"/>
  <c r="C25" i="8"/>
  <c r="W25" i="8"/>
  <c r="J25" i="8"/>
  <c r="O25" i="8"/>
  <c r="B26" i="8"/>
  <c r="Q25" i="8"/>
  <c r="M25" i="8"/>
  <c r="A25" i="8" l="1" a="1"/>
  <c r="A25" i="8" s="1"/>
  <c r="U26" i="8"/>
  <c r="AV13" i="21" s="1"/>
  <c r="K26" i="8"/>
  <c r="I26" i="8"/>
  <c r="S26" i="8"/>
  <c r="AT13" i="21" s="1"/>
  <c r="O26" i="8"/>
  <c r="Q26" i="8"/>
  <c r="W26" i="8"/>
  <c r="AX13" i="21" s="1"/>
  <c r="G26" i="8"/>
  <c r="R26" i="8"/>
  <c r="T26" i="8"/>
  <c r="AU13" i="21" s="1"/>
  <c r="H26" i="8"/>
  <c r="P26" i="8"/>
  <c r="V26" i="8"/>
  <c r="AW13" i="21" s="1"/>
  <c r="D26" i="8"/>
  <c r="N26" i="8"/>
  <c r="L26" i="8"/>
  <c r="J26" i="8"/>
  <c r="M26" i="8"/>
  <c r="E26" i="8"/>
  <c r="B27" i="8"/>
  <c r="C26" i="8"/>
  <c r="F26" i="8"/>
  <c r="G27" i="8" l="1"/>
  <c r="P27" i="8"/>
  <c r="F27" i="8"/>
  <c r="O27" i="8"/>
  <c r="D27" i="8"/>
  <c r="M27" i="8"/>
  <c r="E27" i="8"/>
  <c r="H27" i="8"/>
  <c r="R27" i="8"/>
  <c r="K27" i="8"/>
  <c r="C27" i="8"/>
  <c r="T27" i="8"/>
  <c r="J27" i="8"/>
  <c r="I27" i="8"/>
  <c r="W27" i="8"/>
  <c r="N27" i="8"/>
  <c r="U27" i="8"/>
  <c r="V27" i="8"/>
  <c r="S27" i="8"/>
  <c r="Q27" i="8"/>
  <c r="L27" i="8"/>
  <c r="B28" i="8"/>
  <c r="A26" i="8" a="1"/>
  <c r="A26" i="8" s="1"/>
  <c r="A27" i="8" l="1" a="1"/>
  <c r="A27" i="8" s="1"/>
  <c r="L28" i="8"/>
  <c r="B29" i="8"/>
  <c r="I28" i="8"/>
  <c r="H28" i="8"/>
  <c r="M28" i="8"/>
  <c r="O28" i="8"/>
  <c r="W28" i="8"/>
  <c r="K28" i="8"/>
  <c r="Q28" i="8"/>
  <c r="S28" i="8"/>
  <c r="C28" i="8"/>
  <c r="N28" i="8"/>
  <c r="D28" i="8"/>
  <c r="F28" i="8"/>
  <c r="V28" i="8"/>
  <c r="E28" i="8"/>
  <c r="R28" i="8"/>
  <c r="T28" i="8"/>
  <c r="J28" i="8"/>
  <c r="G28" i="8"/>
  <c r="U28" i="8"/>
  <c r="P28" i="8"/>
  <c r="A28" i="8" l="1" a="1"/>
  <c r="A28" i="8" s="1"/>
  <c r="D24" i="21" s="1"/>
  <c r="C29" i="8"/>
  <c r="A29" i="8" s="1" a="1"/>
  <c r="A29" i="8" s="1"/>
  <c r="Q29" i="8"/>
  <c r="P29" i="8"/>
  <c r="R29" i="8"/>
  <c r="D29" i="8"/>
  <c r="B30" i="8"/>
  <c r="S29" i="8"/>
  <c r="L29" i="8"/>
  <c r="N29" i="8"/>
  <c r="I29" i="8"/>
  <c r="T29" i="8"/>
  <c r="F29" i="8"/>
  <c r="K29" i="8"/>
  <c r="H29" i="8"/>
  <c r="E29" i="8"/>
  <c r="M29" i="8"/>
  <c r="J29" i="8"/>
  <c r="U29" i="8"/>
  <c r="G29" i="8"/>
  <c r="V29" i="8"/>
  <c r="W29" i="8"/>
  <c r="O29" i="8"/>
  <c r="T30" i="8" l="1"/>
  <c r="N30" i="8"/>
  <c r="V30" i="8"/>
  <c r="F30" i="8"/>
  <c r="G30" i="8"/>
  <c r="D30" i="8"/>
  <c r="R30" i="8"/>
  <c r="Q30" i="8"/>
  <c r="A30" i="8" a="1"/>
  <c r="A30" i="8" s="1"/>
  <c r="O30" i="8"/>
  <c r="K30" i="8"/>
  <c r="H30" i="8"/>
  <c r="C30" i="8"/>
  <c r="M30" i="8"/>
  <c r="S30" i="8"/>
  <c r="J30" i="8"/>
  <c r="P30" i="8"/>
  <c r="B31" i="8"/>
  <c r="U30" i="8"/>
  <c r="I30" i="8"/>
  <c r="E30" i="8"/>
  <c r="L30" i="8"/>
  <c r="W30" i="8"/>
  <c r="B32" i="8" l="1"/>
  <c r="P32" i="8" s="1"/>
  <c r="O31" i="8"/>
  <c r="E31" i="8"/>
  <c r="D31" i="8"/>
  <c r="M31" i="8"/>
  <c r="N31" i="8"/>
  <c r="S31" i="8"/>
  <c r="T31" i="8"/>
  <c r="L31" i="8"/>
  <c r="C31" i="8"/>
  <c r="G31" i="8"/>
  <c r="A31" i="8" a="1"/>
  <c r="A31" i="8" s="1"/>
  <c r="J31" i="8"/>
  <c r="K31" i="8"/>
  <c r="W31" i="8"/>
  <c r="P31" i="8"/>
  <c r="V31" i="8"/>
  <c r="U31" i="8"/>
  <c r="R31" i="8"/>
  <c r="F31" i="8"/>
  <c r="I31" i="8"/>
  <c r="Q31" i="8"/>
  <c r="H31" i="8"/>
  <c r="U32" i="8" l="1"/>
  <c r="M32" i="8"/>
  <c r="L32" i="8"/>
  <c r="A32" i="8" a="1"/>
  <c r="A32" i="8" s="1"/>
  <c r="K32" i="8"/>
  <c r="I32" i="8"/>
  <c r="D32" i="8"/>
  <c r="C32" i="8"/>
  <c r="J32" i="8"/>
  <c r="O32" i="8"/>
  <c r="R32" i="8"/>
  <c r="E32" i="8"/>
  <c r="S32" i="8"/>
  <c r="F32" i="8"/>
  <c r="T32" i="8"/>
  <c r="V32" i="8"/>
  <c r="B33" i="8"/>
  <c r="W32" i="8"/>
  <c r="Q32" i="8"/>
  <c r="H32" i="8"/>
  <c r="N32" i="8"/>
  <c r="G32" i="8"/>
  <c r="W33" i="8" l="1"/>
  <c r="T33" i="8"/>
  <c r="G33" i="8"/>
  <c r="D33" i="8"/>
  <c r="S33" i="8"/>
  <c r="U33" i="8"/>
  <c r="L33" i="8"/>
  <c r="H33" i="8"/>
  <c r="E33" i="8"/>
  <c r="F33" i="8"/>
  <c r="C33" i="8"/>
  <c r="Q33" i="8"/>
  <c r="N33" i="8"/>
  <c r="I33" i="8"/>
  <c r="R33" i="8"/>
  <c r="P33" i="8"/>
  <c r="V33" i="8"/>
  <c r="B34" i="8"/>
  <c r="J33" i="8"/>
  <c r="O33" i="8"/>
  <c r="A33" i="8" a="1"/>
  <c r="A33" i="8" s="1"/>
  <c r="K33" i="8"/>
  <c r="M33" i="8"/>
  <c r="G34" i="8" l="1"/>
  <c r="H34" i="8"/>
  <c r="N34" i="8"/>
  <c r="S34" i="8"/>
  <c r="R34" i="8"/>
  <c r="B35" i="8"/>
  <c r="AE2" i="21" s="1"/>
  <c r="O34" i="8"/>
  <c r="F34" i="8"/>
  <c r="K34" i="8"/>
  <c r="V34" i="8"/>
  <c r="W34" i="8"/>
  <c r="U34" i="8"/>
  <c r="A34" i="8" a="1"/>
  <c r="A34" i="8" s="1"/>
  <c r="T34" i="8"/>
  <c r="L34" i="8"/>
  <c r="I34" i="8"/>
  <c r="D34" i="8"/>
  <c r="J34" i="8"/>
  <c r="Q34" i="8"/>
  <c r="M34" i="8"/>
  <c r="P34" i="8"/>
  <c r="C34" i="8"/>
  <c r="E34" i="8"/>
  <c r="Q35" i="8" l="1"/>
  <c r="J35" i="8"/>
  <c r="H35" i="8"/>
  <c r="G35" i="8"/>
  <c r="R35" i="8"/>
  <c r="A35" i="8" a="1"/>
  <c r="A35" i="8" s="1"/>
  <c r="S35" i="8"/>
  <c r="K35" i="8"/>
  <c r="U35" i="8"/>
  <c r="W35" i="8"/>
  <c r="O35" i="8"/>
  <c r="T35" i="8"/>
  <c r="F35" i="8"/>
  <c r="L35" i="8"/>
  <c r="C35" i="8"/>
  <c r="AO2" i="22" s="1"/>
  <c r="AH2" i="21" s="1"/>
  <c r="P35" i="8"/>
  <c r="M35" i="8"/>
  <c r="I35" i="8"/>
  <c r="E35" i="8"/>
  <c r="D35" i="8"/>
  <c r="N35" i="8"/>
  <c r="V35" i="8"/>
  <c r="F25" i="21" l="1"/>
  <c r="F26" i="21"/>
  <c r="Y26" i="21"/>
  <c r="AJ13" i="21"/>
  <c r="AH13" i="21"/>
  <c r="AR13" i="21"/>
  <c r="AO13" i="21"/>
  <c r="AS13" i="21"/>
  <c r="AL13" i="21"/>
  <c r="AF13" i="21"/>
  <c r="AN13" i="21"/>
  <c r="AQ13" i="21"/>
  <c r="AI13" i="21"/>
  <c r="AP13" i="21"/>
  <c r="AG13" i="21"/>
  <c r="AK13" i="21"/>
  <c r="AM13" i="21"/>
  <c r="AE13" i="21"/>
  <c r="AK2" i="21"/>
  <c r="AN2" i="21"/>
  <c r="AE12" i="21"/>
  <c r="AV12" i="21"/>
  <c r="AV9" i="21" s="1"/>
  <c r="AL12" i="21"/>
  <c r="AF12" i="21"/>
  <c r="AK12" i="21"/>
  <c r="AR12" i="21"/>
  <c r="AW12" i="21"/>
  <c r="AW9" i="21" s="1"/>
  <c r="AS12" i="21"/>
  <c r="AU12" i="21"/>
  <c r="AU9" i="21" s="1"/>
  <c r="AM12" i="21"/>
  <c r="AP12" i="21"/>
  <c r="AQ12" i="21"/>
  <c r="AI12" i="21"/>
  <c r="AG12" i="21"/>
  <c r="AX12" i="21"/>
  <c r="AX9" i="21" s="1"/>
  <c r="AT12" i="21"/>
  <c r="AT9" i="21" s="1"/>
  <c r="AJ12" i="21"/>
  <c r="AN12" i="21"/>
  <c r="AH12" i="21"/>
  <c r="AO12" i="21"/>
  <c r="K25" i="21" l="1" a="1"/>
  <c r="K25" i="21" s="1"/>
  <c r="L25" i="21" s="1"/>
  <c r="K26" i="21" a="1"/>
  <c r="K26" i="21" s="1"/>
  <c r="G26" i="21"/>
  <c r="H26" i="21" s="1"/>
  <c r="C34" i="22" s="1"/>
  <c r="V26" i="21"/>
  <c r="G25" i="21" s="1"/>
  <c r="AK137" i="21"/>
  <c r="AH105" i="21"/>
  <c r="AH41" i="21"/>
  <c r="AJ73" i="21"/>
  <c r="AH73" i="21"/>
  <c r="AE73" i="21"/>
  <c r="AE105" i="21"/>
  <c r="AI137" i="21"/>
  <c r="AG73" i="21"/>
  <c r="AK105" i="21"/>
  <c r="AE137" i="21"/>
  <c r="AI41" i="21"/>
  <c r="AG137" i="21"/>
  <c r="AF105" i="21"/>
  <c r="AL105" i="21"/>
  <c r="AI73" i="21"/>
  <c r="AJ41" i="21"/>
  <c r="AF73" i="21"/>
  <c r="AF137" i="21"/>
  <c r="AL137" i="21"/>
  <c r="AI105" i="21"/>
  <c r="AH137" i="21"/>
  <c r="AK73" i="21"/>
  <c r="AJ105" i="21"/>
  <c r="AG105" i="21"/>
  <c r="AF41" i="21"/>
  <c r="AG41" i="21"/>
  <c r="AE41" i="21"/>
  <c r="AJ137" i="21"/>
  <c r="AM105" i="21"/>
  <c r="AM137" i="21"/>
  <c r="AN105" i="21"/>
  <c r="AN137" i="21"/>
  <c r="AO137" i="21"/>
  <c r="AP137" i="21"/>
  <c r="AQ137" i="21"/>
  <c r="AR137" i="21"/>
  <c r="AS137" i="21"/>
  <c r="AT137" i="21"/>
  <c r="AU137" i="21"/>
  <c r="AV137" i="21"/>
  <c r="AW137" i="21"/>
  <c r="AX137" i="21"/>
  <c r="S131" i="21"/>
  <c r="L139" i="21"/>
  <c r="M139" i="21"/>
  <c r="J139" i="21"/>
  <c r="K139" i="21"/>
  <c r="H138" i="21"/>
  <c r="G138" i="21"/>
  <c r="F138" i="21"/>
  <c r="E133" i="21"/>
  <c r="E138" i="21"/>
  <c r="AE9" i="21"/>
  <c r="AF9" i="21" s="1"/>
  <c r="F134" i="21"/>
  <c r="C142" i="21" s="1"/>
  <c r="H134" i="21"/>
  <c r="B143" i="21" s="1"/>
  <c r="AV134" i="21"/>
  <c r="AJ134" i="21"/>
  <c r="AR133" i="21"/>
  <c r="AF133" i="21"/>
  <c r="AN132" i="21"/>
  <c r="AJ102" i="21"/>
  <c r="AF101" i="21"/>
  <c r="AN100" i="21"/>
  <c r="AJ38" i="21"/>
  <c r="AJ69" i="21"/>
  <c r="AH38" i="21"/>
  <c r="AU134" i="21"/>
  <c r="AI134" i="21"/>
  <c r="AQ133" i="21"/>
  <c r="AE133" i="21"/>
  <c r="AM132" i="21"/>
  <c r="AI102" i="21"/>
  <c r="AE101" i="21"/>
  <c r="AM100" i="21"/>
  <c r="AI38" i="21"/>
  <c r="AE37" i="21"/>
  <c r="AH68" i="21"/>
  <c r="AT134" i="21"/>
  <c r="AH134" i="21"/>
  <c r="AP133" i="21"/>
  <c r="AX132" i="21"/>
  <c r="AL132" i="21"/>
  <c r="AH102" i="21"/>
  <c r="AL100" i="21"/>
  <c r="AE69" i="21"/>
  <c r="AK69" i="21"/>
  <c r="AF69" i="21"/>
  <c r="AJ36" i="21"/>
  <c r="AS134" i="21"/>
  <c r="AG134" i="21"/>
  <c r="AO133" i="21"/>
  <c r="AW132" i="21"/>
  <c r="AK132" i="21"/>
  <c r="AG102" i="21"/>
  <c r="AK100" i="21"/>
  <c r="AG38" i="21"/>
  <c r="AI36" i="21"/>
  <c r="AR134" i="21"/>
  <c r="AF134" i="21"/>
  <c r="AN133" i="21"/>
  <c r="AV132" i="21"/>
  <c r="AJ132" i="21"/>
  <c r="AF102" i="21"/>
  <c r="AN101" i="21"/>
  <c r="AJ100" i="21"/>
  <c r="AF38" i="21"/>
  <c r="AQ134" i="21"/>
  <c r="AE134" i="21"/>
  <c r="AM133" i="21"/>
  <c r="AU132" i="21"/>
  <c r="AI132" i="21"/>
  <c r="AE102" i="21"/>
  <c r="AM101" i="21"/>
  <c r="AI100" i="21"/>
  <c r="AE38" i="21"/>
  <c r="AP134" i="21"/>
  <c r="AX133" i="21"/>
  <c r="AL133" i="21"/>
  <c r="AT132" i="21"/>
  <c r="AH132" i="21"/>
  <c r="AL101" i="21"/>
  <c r="AH100" i="21"/>
  <c r="AH36" i="21"/>
  <c r="AE70" i="21"/>
  <c r="AI70" i="21"/>
  <c r="AO134" i="21"/>
  <c r="AW133" i="21"/>
  <c r="AK133" i="21"/>
  <c r="AS132" i="21"/>
  <c r="AG132" i="21"/>
  <c r="AK101" i="21"/>
  <c r="AG100" i="21"/>
  <c r="AG36" i="21"/>
  <c r="AF70" i="21"/>
  <c r="AI68" i="21"/>
  <c r="AN134" i="21"/>
  <c r="AV133" i="21"/>
  <c r="AJ133" i="21"/>
  <c r="AR132" i="21"/>
  <c r="AF132" i="21"/>
  <c r="AN102" i="21"/>
  <c r="AJ101" i="21"/>
  <c r="AF100" i="21"/>
  <c r="AJ37" i="21"/>
  <c r="AJ44" i="21" s="1"/>
  <c r="AF36" i="21"/>
  <c r="AG70" i="21"/>
  <c r="AI69" i="21"/>
  <c r="AG69" i="21"/>
  <c r="AJ70" i="21"/>
  <c r="AM134" i="21"/>
  <c r="AU133" i="21"/>
  <c r="AI133" i="21"/>
  <c r="AQ132" i="21"/>
  <c r="AE132" i="21"/>
  <c r="AM102" i="21"/>
  <c r="AI101" i="21"/>
  <c r="AE100" i="21"/>
  <c r="AI37" i="21"/>
  <c r="AI44" i="21" s="1"/>
  <c r="AE36" i="21"/>
  <c r="AH70" i="21"/>
  <c r="AX134" i="21"/>
  <c r="AL134" i="21"/>
  <c r="AT133" i="21"/>
  <c r="AH133" i="21"/>
  <c r="AP132" i="21"/>
  <c r="AL102" i="21"/>
  <c r="AH101" i="21"/>
  <c r="AH37" i="21"/>
  <c r="AH44" i="21" s="1"/>
  <c r="AE68" i="21"/>
  <c r="AJ68" i="21"/>
  <c r="AF37" i="21"/>
  <c r="AF44" i="21" s="1"/>
  <c r="AG68" i="21"/>
  <c r="AW134" i="21"/>
  <c r="AK134" i="21"/>
  <c r="AS133" i="21"/>
  <c r="AG133" i="21"/>
  <c r="AO132" i="21"/>
  <c r="AK102" i="21"/>
  <c r="AG101" i="21"/>
  <c r="AG37" i="21"/>
  <c r="AG44" i="21" s="1"/>
  <c r="AF68" i="21"/>
  <c r="AK68" i="21"/>
  <c r="AH69" i="21"/>
  <c r="AK70" i="21"/>
  <c r="AL126" i="21"/>
  <c r="AL127" i="21" s="1"/>
  <c r="AX126" i="21"/>
  <c r="AX127" i="21" s="1"/>
  <c r="AH62" i="21"/>
  <c r="AH63" i="21" s="1"/>
  <c r="AE62" i="21"/>
  <c r="AN94" i="21"/>
  <c r="AM126" i="21"/>
  <c r="AM127" i="21" s="1"/>
  <c r="AE126" i="21"/>
  <c r="AI62" i="21"/>
  <c r="AI63" i="21" s="1"/>
  <c r="AN126" i="21"/>
  <c r="AN127" i="21" s="1"/>
  <c r="AF94" i="21"/>
  <c r="AJ62" i="21"/>
  <c r="AJ63" i="21" s="1"/>
  <c r="AO126" i="21"/>
  <c r="AO127" i="21" s="1"/>
  <c r="AG94" i="21"/>
  <c r="AK62" i="21"/>
  <c r="AK63" i="21" s="1"/>
  <c r="AI94" i="21"/>
  <c r="AJ126" i="21"/>
  <c r="AJ127" i="21" s="1"/>
  <c r="AP126" i="21"/>
  <c r="AP127" i="21" s="1"/>
  <c r="AH94" i="21"/>
  <c r="AQ126" i="21"/>
  <c r="AQ127" i="21" s="1"/>
  <c r="AG62" i="21"/>
  <c r="AG63" i="21" s="1"/>
  <c r="AF126" i="21"/>
  <c r="AF127" i="21" s="1"/>
  <c r="AR126" i="21"/>
  <c r="AR127" i="21" s="1"/>
  <c r="AJ94" i="21"/>
  <c r="AI126" i="21"/>
  <c r="AI127" i="21" s="1"/>
  <c r="AM94" i="21"/>
  <c r="AG126" i="21"/>
  <c r="AG127" i="21" s="1"/>
  <c r="AS126" i="21"/>
  <c r="AS127" i="21" s="1"/>
  <c r="AK94" i="21"/>
  <c r="AE94" i="21"/>
  <c r="AV126" i="21"/>
  <c r="AV127" i="21" s="1"/>
  <c r="AF62" i="21"/>
  <c r="AF63" i="21" s="1"/>
  <c r="AH126" i="21"/>
  <c r="AH127" i="21" s="1"/>
  <c r="AT126" i="21"/>
  <c r="AT127" i="21" s="1"/>
  <c r="AL94" i="21"/>
  <c r="AU126" i="21"/>
  <c r="AU127" i="21" s="1"/>
  <c r="AW126" i="21"/>
  <c r="AW127" i="21" s="1"/>
  <c r="AK126" i="21"/>
  <c r="AK127" i="21" s="1"/>
  <c r="AE30" i="21"/>
  <c r="AF30" i="21"/>
  <c r="AG30" i="21"/>
  <c r="AH30" i="21"/>
  <c r="AI30" i="21"/>
  <c r="AJ30" i="21"/>
  <c r="AE44" i="21"/>
  <c r="AQ2" i="21"/>
  <c r="M25" i="21" l="1"/>
  <c r="S34" i="22" s="1"/>
  <c r="H25" i="21"/>
  <c r="L26" i="21"/>
  <c r="M26" i="21" s="1"/>
  <c r="M34" i="22" s="1"/>
  <c r="AE127" i="21"/>
  <c r="AE63" i="21"/>
  <c r="AL95" i="21"/>
  <c r="AE95" i="21"/>
  <c r="AK95" i="21"/>
  <c r="AM95" i="21"/>
  <c r="AJ95" i="21"/>
  <c r="AH95" i="21"/>
  <c r="AI95" i="21"/>
  <c r="AG95" i="21"/>
  <c r="AF95" i="21"/>
  <c r="AN95" i="21"/>
  <c r="AI40" i="21"/>
  <c r="L142" i="21"/>
  <c r="I145" i="21"/>
  <c r="AG40" i="21"/>
  <c r="F133" i="21"/>
  <c r="K138" i="21"/>
  <c r="L138" i="21"/>
  <c r="M138" i="21"/>
  <c r="L132" i="21"/>
  <c r="M132" i="21" s="1"/>
  <c r="O145" i="21" s="1"/>
  <c r="J138" i="21"/>
  <c r="G133" i="21"/>
  <c r="H133" i="21" s="1"/>
  <c r="AJ40" i="21"/>
  <c r="AH40" i="21"/>
  <c r="AF40" i="21"/>
  <c r="AE40" i="21"/>
  <c r="I9" i="21"/>
  <c r="J9" i="21"/>
  <c r="G13" i="21"/>
  <c r="J13" i="21" s="1"/>
  <c r="H18" i="21" s="1"/>
  <c r="J18" i="21" s="1"/>
  <c r="AF76" i="21"/>
  <c r="AF72" i="21"/>
  <c r="AK76" i="21"/>
  <c r="AK72" i="21"/>
  <c r="AG76" i="21"/>
  <c r="AG72" i="21"/>
  <c r="AI76" i="21"/>
  <c r="AI72" i="21"/>
  <c r="AH76" i="21"/>
  <c r="AH72" i="21"/>
  <c r="AE76" i="21"/>
  <c r="AE72" i="21"/>
  <c r="AJ76" i="21"/>
  <c r="AJ72" i="21"/>
  <c r="AL108" i="21"/>
  <c r="AL104" i="21"/>
  <c r="AK108" i="21"/>
  <c r="AK104" i="21"/>
  <c r="AN108" i="21"/>
  <c r="AN104" i="21"/>
  <c r="AE108" i="21"/>
  <c r="AE104" i="21"/>
  <c r="AH108" i="21"/>
  <c r="AH104" i="21"/>
  <c r="AI108" i="21"/>
  <c r="AI104" i="21"/>
  <c r="AM108" i="21"/>
  <c r="AM104" i="21"/>
  <c r="AJ108" i="21"/>
  <c r="AJ104" i="21"/>
  <c r="AG108" i="21"/>
  <c r="AG104" i="21"/>
  <c r="AF108" i="21"/>
  <c r="AF104" i="21"/>
  <c r="AU140" i="21"/>
  <c r="AU136" i="21"/>
  <c r="AI140" i="21"/>
  <c r="AI136" i="21"/>
  <c r="AQ140" i="21"/>
  <c r="AQ136" i="21"/>
  <c r="AX140" i="21"/>
  <c r="AX136" i="21"/>
  <c r="AL140" i="21"/>
  <c r="AL136" i="21"/>
  <c r="AE140" i="21"/>
  <c r="AE136" i="21"/>
  <c r="AT140" i="21"/>
  <c r="AT136" i="21"/>
  <c r="AP140" i="21"/>
  <c r="AP136" i="21"/>
  <c r="AO140" i="21"/>
  <c r="AO136" i="21"/>
  <c r="AM140" i="21"/>
  <c r="AM136" i="21"/>
  <c r="AJ140" i="21"/>
  <c r="AJ136" i="21"/>
  <c r="AW140" i="21"/>
  <c r="AW136" i="21"/>
  <c r="AS140" i="21"/>
  <c r="AS136" i="21"/>
  <c r="AK140" i="21"/>
  <c r="AK136" i="21"/>
  <c r="AF140" i="21"/>
  <c r="AF136" i="21"/>
  <c r="AN140" i="21"/>
  <c r="AN136" i="21"/>
  <c r="AG140" i="21"/>
  <c r="AG136" i="21"/>
  <c r="AR140" i="21"/>
  <c r="AR136" i="21"/>
  <c r="AV140" i="21"/>
  <c r="AV136" i="21"/>
  <c r="AH140" i="21"/>
  <c r="AH136" i="21"/>
  <c r="AJ31" i="21"/>
  <c r="AI31" i="21"/>
  <c r="AH31" i="21"/>
  <c r="AG31" i="21"/>
  <c r="AF31" i="21"/>
  <c r="AE31" i="21"/>
  <c r="AK128" i="21"/>
  <c r="AK139" i="21" s="1"/>
  <c r="AW128" i="21"/>
  <c r="AW139" i="21" s="1"/>
  <c r="AU128" i="21"/>
  <c r="AU139" i="21" s="1"/>
  <c r="AL96" i="21"/>
  <c r="AL107" i="21" s="1"/>
  <c r="AT128" i="21"/>
  <c r="AT139" i="21" s="1"/>
  <c r="AH128" i="21"/>
  <c r="AH139" i="21" s="1"/>
  <c r="AF64" i="21"/>
  <c r="AF75" i="21" s="1"/>
  <c r="AV128" i="21"/>
  <c r="AV139" i="21" s="1"/>
  <c r="AE96" i="21"/>
  <c r="AE107" i="21" s="1"/>
  <c r="AK96" i="21"/>
  <c r="AK107" i="21" s="1"/>
  <c r="AS128" i="21"/>
  <c r="AS139" i="21" s="1"/>
  <c r="AG128" i="21"/>
  <c r="AG139" i="21" s="1"/>
  <c r="AM96" i="21"/>
  <c r="AM107" i="21" s="1"/>
  <c r="AI128" i="21"/>
  <c r="AI139" i="21" s="1"/>
  <c r="AJ96" i="21"/>
  <c r="AJ107" i="21" s="1"/>
  <c r="AR128" i="21"/>
  <c r="AR139" i="21" s="1"/>
  <c r="AF128" i="21"/>
  <c r="AF139" i="21" s="1"/>
  <c r="AG64" i="21"/>
  <c r="AG75" i="21" s="1"/>
  <c r="AQ128" i="21"/>
  <c r="AQ139" i="21" s="1"/>
  <c r="AH96" i="21"/>
  <c r="AH107" i="21" s="1"/>
  <c r="AP128" i="21"/>
  <c r="AP139" i="21" s="1"/>
  <c r="AJ128" i="21"/>
  <c r="AJ139" i="21" s="1"/>
  <c r="AI96" i="21"/>
  <c r="AI107" i="21" s="1"/>
  <c r="AK64" i="21"/>
  <c r="AK75" i="21" s="1"/>
  <c r="AG96" i="21"/>
  <c r="AG107" i="21" s="1"/>
  <c r="AO128" i="21"/>
  <c r="AO139" i="21" s="1"/>
  <c r="AJ64" i="21"/>
  <c r="AJ75" i="21" s="1"/>
  <c r="AF96" i="21"/>
  <c r="AF107" i="21" s="1"/>
  <c r="AN128" i="21"/>
  <c r="AN139" i="21" s="1"/>
  <c r="AI64" i="21"/>
  <c r="AI75" i="21" s="1"/>
  <c r="AE128" i="21"/>
  <c r="AE139" i="21" s="1"/>
  <c r="AM128" i="21"/>
  <c r="AM139" i="21" s="1"/>
  <c r="AN96" i="21"/>
  <c r="AN107" i="21" s="1"/>
  <c r="AE64" i="21"/>
  <c r="AE75" i="21" s="1"/>
  <c r="AH64" i="21"/>
  <c r="AH75" i="21" s="1"/>
  <c r="AX128" i="21"/>
  <c r="AX139" i="21" s="1"/>
  <c r="AL128" i="21"/>
  <c r="AL139" i="21" s="1"/>
  <c r="AJ32" i="21"/>
  <c r="AJ43" i="21" s="1"/>
  <c r="AJ47" i="21" s="1"/>
  <c r="AI32" i="21"/>
  <c r="AI43" i="21" s="1"/>
  <c r="AI47" i="21" s="1"/>
  <c r="AH32" i="21"/>
  <c r="AH43" i="21" s="1"/>
  <c r="AH47" i="21" s="1"/>
  <c r="AG32" i="21"/>
  <c r="AG43" i="21" s="1"/>
  <c r="AG47" i="21" s="1"/>
  <c r="AF32" i="21"/>
  <c r="AF43" i="21" s="1"/>
  <c r="AF47" i="21" s="1"/>
  <c r="AE32" i="21"/>
  <c r="Q13" i="21"/>
  <c r="T13" i="21" s="1"/>
  <c r="R18" i="21" s="1"/>
  <c r="T18" i="21" s="1"/>
  <c r="T9" i="21"/>
  <c r="S9" i="21"/>
  <c r="V13" i="21"/>
  <c r="Y13" i="21" s="1"/>
  <c r="W18" i="21" s="1"/>
  <c r="Y18" i="21" s="1"/>
  <c r="Y9" i="21"/>
  <c r="X9" i="21"/>
  <c r="L13" i="21"/>
  <c r="O13" i="21" s="1"/>
  <c r="M18" i="21" s="1"/>
  <c r="O18" i="21" s="1"/>
  <c r="O9" i="21"/>
  <c r="N9" i="21"/>
  <c r="AG9" i="21"/>
  <c r="I34" i="22" l="1"/>
  <c r="AU143" i="21"/>
  <c r="R145" i="21"/>
  <c r="P143" i="21"/>
  <c r="Q145" i="21"/>
  <c r="P145" i="21"/>
  <c r="R144" i="21"/>
  <c r="Q144" i="21"/>
  <c r="P144" i="21"/>
  <c r="R143" i="21"/>
  <c r="Q143" i="21"/>
  <c r="L145" i="21"/>
  <c r="K145" i="21"/>
  <c r="J145" i="21"/>
  <c r="L144" i="21"/>
  <c r="J144" i="21"/>
  <c r="L143" i="21"/>
  <c r="K143" i="21"/>
  <c r="J143" i="21"/>
  <c r="K144" i="21"/>
  <c r="C145" i="21"/>
  <c r="F142" i="21"/>
  <c r="AK111" i="21"/>
  <c r="AG111" i="21"/>
  <c r="AL143" i="21"/>
  <c r="AM143" i="21"/>
  <c r="G11" i="21"/>
  <c r="G12" i="21" s="1"/>
  <c r="I11" i="21"/>
  <c r="AN111" i="21"/>
  <c r="G10" i="21"/>
  <c r="I10" i="21"/>
  <c r="AF79" i="21"/>
  <c r="AJ79" i="21"/>
  <c r="AG143" i="21"/>
  <c r="AQ143" i="21"/>
  <c r="AJ111" i="21"/>
  <c r="AG79" i="21"/>
  <c r="AI79" i="21"/>
  <c r="AX143" i="21"/>
  <c r="AN143" i="21"/>
  <c r="AF111" i="21"/>
  <c r="AR143" i="21"/>
  <c r="AL111" i="21"/>
  <c r="AO143" i="21"/>
  <c r="AK79" i="21"/>
  <c r="AH79" i="21"/>
  <c r="AM111" i="21"/>
  <c r="AE111" i="21"/>
  <c r="AF143" i="21"/>
  <c r="AE79" i="21"/>
  <c r="AH111" i="21"/>
  <c r="AT143" i="21"/>
  <c r="AH143" i="21"/>
  <c r="AK143" i="21"/>
  <c r="AI111" i="21"/>
  <c r="AS143" i="21"/>
  <c r="AI143" i="21"/>
  <c r="AW143" i="21"/>
  <c r="AJ143" i="21"/>
  <c r="AP143" i="21"/>
  <c r="AV143" i="21"/>
  <c r="AE143" i="21"/>
  <c r="AE43" i="21"/>
  <c r="AE47" i="21" s="1"/>
  <c r="C45" i="21" s="1"/>
  <c r="AU124" i="21"/>
  <c r="AH124" i="21"/>
  <c r="AN124" i="21"/>
  <c r="AX124" i="21"/>
  <c r="AO124" i="21"/>
  <c r="AT124" i="21"/>
  <c r="AE124" i="21"/>
  <c r="AI124" i="21"/>
  <c r="AF124" i="21"/>
  <c r="AK124" i="21"/>
  <c r="AR124" i="21"/>
  <c r="AG124" i="21"/>
  <c r="AQ124" i="21"/>
  <c r="AS124" i="21"/>
  <c r="AV124" i="21"/>
  <c r="AW124" i="21"/>
  <c r="AJ124" i="21"/>
  <c r="AE28" i="21"/>
  <c r="AF28" i="21" s="1"/>
  <c r="AE92" i="21"/>
  <c r="AP124" i="21"/>
  <c r="AM124" i="21"/>
  <c r="AL124" i="21"/>
  <c r="L11" i="21"/>
  <c r="L12" i="21" s="1"/>
  <c r="N11" i="21"/>
  <c r="L10" i="21"/>
  <c r="N10" i="21"/>
  <c r="X11" i="21"/>
  <c r="V11" i="21"/>
  <c r="V12" i="21" s="1"/>
  <c r="X10" i="21"/>
  <c r="V10" i="21"/>
  <c r="S11" i="21"/>
  <c r="Q11" i="21"/>
  <c r="Q12" i="21" s="1"/>
  <c r="S10" i="21"/>
  <c r="Q10" i="21"/>
  <c r="AE15" i="21"/>
  <c r="AH9" i="21"/>
  <c r="AF92" i="21" l="1"/>
  <c r="E145" i="21"/>
  <c r="D144" i="21"/>
  <c r="E144" i="21"/>
  <c r="F144" i="21"/>
  <c r="D145" i="21"/>
  <c r="F143" i="21"/>
  <c r="D143" i="21"/>
  <c r="F145" i="21"/>
  <c r="E143" i="21"/>
  <c r="F45" i="21"/>
  <c r="D45" i="21"/>
  <c r="E45" i="21"/>
  <c r="J10" i="21"/>
  <c r="H17" i="21" s="1"/>
  <c r="J17" i="21" s="1"/>
  <c r="J12" i="21"/>
  <c r="I17" i="21" s="1"/>
  <c r="AG28" i="21"/>
  <c r="Y10" i="21"/>
  <c r="X14" i="21" s="1"/>
  <c r="AC144" i="21"/>
  <c r="O12" i="21"/>
  <c r="N17" i="21" s="1"/>
  <c r="T12" i="21"/>
  <c r="S17" i="21" s="1"/>
  <c r="Y12" i="21"/>
  <c r="X17" i="21" s="1"/>
  <c r="T10" i="21"/>
  <c r="R17" i="21" s="1"/>
  <c r="T17" i="21" s="1"/>
  <c r="O10" i="21"/>
  <c r="M17" i="21" s="1"/>
  <c r="O17" i="21" s="1"/>
  <c r="AE21" i="21"/>
  <c r="AE20" i="21"/>
  <c r="AE17" i="21"/>
  <c r="AE16" i="21"/>
  <c r="AI9" i="21"/>
  <c r="AN60" i="21"/>
  <c r="AE60" i="21"/>
  <c r="AH28" i="21" l="1"/>
  <c r="AI28" i="21" s="1"/>
  <c r="AJ28" i="21" s="1"/>
  <c r="AG92" i="21"/>
  <c r="S14" i="21"/>
  <c r="AJ8" i="22" s="1"/>
  <c r="I14" i="21"/>
  <c r="X8" i="22" s="1"/>
  <c r="N14" i="21"/>
  <c r="AD8" i="22" s="1"/>
  <c r="G45" i="21"/>
  <c r="AD144" i="21"/>
  <c r="W17" i="21"/>
  <c r="Y17" i="21"/>
  <c r="AP8" i="22"/>
  <c r="AF15" i="21"/>
  <c r="AF16" i="21" s="1"/>
  <c r="AE18" i="21"/>
  <c r="AE19" i="21"/>
  <c r="AJ9" i="21"/>
  <c r="AF60" i="21"/>
  <c r="AH92" i="21" l="1"/>
  <c r="AQ144" i="21"/>
  <c r="AQ152" i="21" s="1"/>
  <c r="AE144" i="21"/>
  <c r="AP144" i="21"/>
  <c r="AW144" i="21"/>
  <c r="AH144" i="21"/>
  <c r="AM144" i="21"/>
  <c r="AK144" i="21"/>
  <c r="AF144" i="21"/>
  <c r="AU144" i="21"/>
  <c r="AJ144" i="21"/>
  <c r="AG144" i="21"/>
  <c r="AR144" i="21"/>
  <c r="AX144" i="21"/>
  <c r="AV144" i="21"/>
  <c r="AI144" i="21"/>
  <c r="AO144" i="21"/>
  <c r="AN144" i="21"/>
  <c r="AS144" i="21"/>
  <c r="AT144" i="21"/>
  <c r="AL144" i="21"/>
  <c r="AC48" i="21"/>
  <c r="AF21" i="21"/>
  <c r="AF17" i="21"/>
  <c r="AF20" i="21"/>
  <c r="AK9" i="21"/>
  <c r="AL9" i="21" s="1"/>
  <c r="AM9" i="21" s="1"/>
  <c r="AN9" i="21" s="1"/>
  <c r="AO9" i="21" s="1"/>
  <c r="AP9" i="21" s="1"/>
  <c r="AQ9" i="21" s="1"/>
  <c r="AG60" i="21"/>
  <c r="AH60" i="21" s="1"/>
  <c r="AI92" i="21" l="1"/>
  <c r="AQ146" i="21"/>
  <c r="AQ148" i="21"/>
  <c r="AQ147" i="21"/>
  <c r="AQ149" i="21"/>
  <c r="AQ153" i="21"/>
  <c r="AQ151" i="21"/>
  <c r="AQ150" i="21"/>
  <c r="AQ145" i="21"/>
  <c r="AG15" i="21"/>
  <c r="AE149" i="21"/>
  <c r="AE147" i="21"/>
  <c r="AE146" i="21"/>
  <c r="AI147" i="21"/>
  <c r="AI146" i="21"/>
  <c r="AV147" i="21"/>
  <c r="AV146" i="21"/>
  <c r="AU147" i="21"/>
  <c r="AU146" i="21"/>
  <c r="AF148" i="21"/>
  <c r="AF146" i="21"/>
  <c r="AF147" i="21"/>
  <c r="AX145" i="21"/>
  <c r="AX147" i="21"/>
  <c r="AX146" i="21"/>
  <c r="AL153" i="21"/>
  <c r="AL147" i="21"/>
  <c r="AL146" i="21"/>
  <c r="AR146" i="21"/>
  <c r="AR147" i="21"/>
  <c r="AK148" i="21"/>
  <c r="AK147" i="21"/>
  <c r="AK146" i="21"/>
  <c r="AO148" i="21"/>
  <c r="AO146" i="21"/>
  <c r="AO147" i="21"/>
  <c r="AP152" i="21"/>
  <c r="AP146" i="21"/>
  <c r="AP147" i="21"/>
  <c r="AM145" i="21"/>
  <c r="AM146" i="21"/>
  <c r="AM147" i="21"/>
  <c r="AT148" i="21"/>
  <c r="AT146" i="21"/>
  <c r="AT147" i="21"/>
  <c r="AS150" i="21"/>
  <c r="AS146" i="21"/>
  <c r="AS147" i="21"/>
  <c r="AG150" i="21"/>
  <c r="AG146" i="21"/>
  <c r="AG147" i="21"/>
  <c r="AJ153" i="21"/>
  <c r="AJ147" i="21"/>
  <c r="AJ146" i="21"/>
  <c r="AH146" i="21"/>
  <c r="AH147" i="21"/>
  <c r="AN153" i="21"/>
  <c r="AN146" i="21"/>
  <c r="AN147" i="21"/>
  <c r="AW149" i="21"/>
  <c r="AW147" i="21"/>
  <c r="AW146" i="21"/>
  <c r="AP150" i="21"/>
  <c r="AP145" i="21"/>
  <c r="AP149" i="21"/>
  <c r="AT150" i="21"/>
  <c r="AP153" i="21"/>
  <c r="AP151" i="21"/>
  <c r="AP148" i="21"/>
  <c r="AH149" i="21"/>
  <c r="AF149" i="21"/>
  <c r="AI153" i="21"/>
  <c r="AF152" i="21"/>
  <c r="AF153" i="21"/>
  <c r="AW145" i="21"/>
  <c r="AW151" i="21"/>
  <c r="AW150" i="21"/>
  <c r="AW153" i="21"/>
  <c r="AW152" i="21"/>
  <c r="AW148" i="21"/>
  <c r="AH148" i="21"/>
  <c r="AI150" i="21"/>
  <c r="AK149" i="21"/>
  <c r="AS152" i="21"/>
  <c r="AK151" i="21"/>
  <c r="AO149" i="21"/>
  <c r="AK152" i="21"/>
  <c r="AH145" i="21"/>
  <c r="AK153" i="21"/>
  <c r="AK150" i="21"/>
  <c r="AM149" i="21"/>
  <c r="AH152" i="21"/>
  <c r="AS145" i="21"/>
  <c r="AH150" i="21"/>
  <c r="AK145" i="21"/>
  <c r="AI152" i="21"/>
  <c r="AO152" i="21"/>
  <c r="AI145" i="21"/>
  <c r="AH151" i="21"/>
  <c r="AJ145" i="21"/>
  <c r="AM148" i="21"/>
  <c r="AM152" i="21"/>
  <c r="AM150" i="21"/>
  <c r="AF151" i="21"/>
  <c r="AO150" i="21"/>
  <c r="AJ151" i="21"/>
  <c r="AM153" i="21"/>
  <c r="AF150" i="21"/>
  <c r="AM151" i="21"/>
  <c r="AH153" i="21"/>
  <c r="AT145" i="21"/>
  <c r="AT153" i="21"/>
  <c r="AS153" i="21"/>
  <c r="AS149" i="21"/>
  <c r="AL148" i="21"/>
  <c r="AT149" i="21"/>
  <c r="AT152" i="21"/>
  <c r="AR150" i="21"/>
  <c r="AR145" i="21"/>
  <c r="AR151" i="21"/>
  <c r="AL145" i="21"/>
  <c r="AT151" i="21"/>
  <c r="AX151" i="21"/>
  <c r="AV151" i="21"/>
  <c r="AV149" i="21"/>
  <c r="AR153" i="21"/>
  <c r="AU151" i="21"/>
  <c r="AX153" i="21"/>
  <c r="AV145" i="21"/>
  <c r="AR152" i="21"/>
  <c r="AE153" i="21"/>
  <c r="AU145" i="21"/>
  <c r="AX152" i="21"/>
  <c r="AU153" i="21"/>
  <c r="AE151" i="21"/>
  <c r="AV152" i="21"/>
  <c r="AE150" i="21"/>
  <c r="AE152" i="21"/>
  <c r="AV150" i="21"/>
  <c r="AE145" i="21"/>
  <c r="AX149" i="21"/>
  <c r="AU149" i="21"/>
  <c r="AV148" i="21"/>
  <c r="AF145" i="21"/>
  <c r="AU150" i="21"/>
  <c r="AE148" i="21"/>
  <c r="AV153" i="21"/>
  <c r="AU152" i="21"/>
  <c r="AU148" i="21"/>
  <c r="AL151" i="21"/>
  <c r="AR148" i="21"/>
  <c r="AX148" i="21"/>
  <c r="AN148" i="21"/>
  <c r="AN145" i="21"/>
  <c r="AJ148" i="21"/>
  <c r="AN152" i="21"/>
  <c r="AN151" i="21"/>
  <c r="AX150" i="21"/>
  <c r="AG148" i="21"/>
  <c r="AG145" i="21"/>
  <c r="AI151" i="21"/>
  <c r="AG152" i="21"/>
  <c r="AG153" i="21"/>
  <c r="AO151" i="21"/>
  <c r="AJ150" i="21"/>
  <c r="AG151" i="21"/>
  <c r="AO145" i="21"/>
  <c r="AJ152" i="21"/>
  <c r="AO153" i="21"/>
  <c r="AJ149" i="21"/>
  <c r="AG149" i="21"/>
  <c r="AN149" i="21"/>
  <c r="AR149" i="21"/>
  <c r="AI149" i="21"/>
  <c r="AL149" i="21"/>
  <c r="AL152" i="21"/>
  <c r="AS151" i="21"/>
  <c r="AS148" i="21"/>
  <c r="AN150" i="21"/>
  <c r="AI148" i="21"/>
  <c r="AL150" i="21"/>
  <c r="AD48" i="21"/>
  <c r="AF19" i="21"/>
  <c r="AF18" i="21"/>
  <c r="AI15" i="21"/>
  <c r="AH15" i="21"/>
  <c r="AI60" i="21"/>
  <c r="AJ60" i="21" s="1"/>
  <c r="AR9" i="21"/>
  <c r="AJ92" i="21" l="1"/>
  <c r="AK92" i="21" s="1"/>
  <c r="AL92" i="21" s="1"/>
  <c r="AM92" i="21" s="1"/>
  <c r="AE48" i="21"/>
  <c r="AE50" i="21" s="1"/>
  <c r="AG48" i="21"/>
  <c r="AG50" i="21" s="1"/>
  <c r="AS48" i="21"/>
  <c r="AS50" i="21" s="1"/>
  <c r="AV48" i="21"/>
  <c r="AV50" i="21" s="1"/>
  <c r="AL48" i="21"/>
  <c r="AL50" i="21" s="1"/>
  <c r="AM48" i="21"/>
  <c r="AM50" i="21" s="1"/>
  <c r="AP48" i="21"/>
  <c r="AP50" i="21" s="1"/>
  <c r="AQ48" i="21"/>
  <c r="AQ50" i="21" s="1"/>
  <c r="AH48" i="21"/>
  <c r="AH50" i="21" s="1"/>
  <c r="AT48" i="21"/>
  <c r="AT50" i="21" s="1"/>
  <c r="AI48" i="21"/>
  <c r="AI50" i="21" s="1"/>
  <c r="AU48" i="21"/>
  <c r="AU50" i="21" s="1"/>
  <c r="AW48" i="21"/>
  <c r="AW50" i="21" s="1"/>
  <c r="AX48" i="21"/>
  <c r="AX50" i="21" s="1"/>
  <c r="AN48" i="21"/>
  <c r="AN50" i="21" s="1"/>
  <c r="AJ48" i="21"/>
  <c r="AJ50" i="21" s="1"/>
  <c r="AK48" i="21"/>
  <c r="AK50" i="21" s="1"/>
  <c r="AO48" i="21"/>
  <c r="AO50" i="21" s="1"/>
  <c r="AF48" i="21"/>
  <c r="AF50" i="21" s="1"/>
  <c r="AR48" i="21"/>
  <c r="AR50" i="21" s="1"/>
  <c r="AG16" i="21"/>
  <c r="AG20" i="21"/>
  <c r="AG21" i="21"/>
  <c r="AG17" i="21"/>
  <c r="AH21" i="21"/>
  <c r="AH17" i="21"/>
  <c r="AH16" i="21"/>
  <c r="AH20" i="21"/>
  <c r="AI21" i="21"/>
  <c r="AI17" i="21"/>
  <c r="AI20" i="21"/>
  <c r="AI16" i="21"/>
  <c r="AJ15" i="21"/>
  <c r="AK60" i="21"/>
  <c r="AL60" i="21" s="1"/>
  <c r="AM60" i="21" s="1"/>
  <c r="AW60" i="21" s="1"/>
  <c r="AS9" i="21"/>
  <c r="AC15" i="21" s="1"/>
  <c r="AD15" i="21" s="1"/>
  <c r="AN92" i="21" l="1"/>
  <c r="AG19" i="21"/>
  <c r="AG18" i="21"/>
  <c r="AF51" i="21"/>
  <c r="AM51" i="21"/>
  <c r="AR51" i="21"/>
  <c r="AU51" i="21"/>
  <c r="AI51" i="21"/>
  <c r="AJ51" i="21"/>
  <c r="AQ51" i="21"/>
  <c r="AW51" i="21"/>
  <c r="AN51" i="21"/>
  <c r="AP51" i="21"/>
  <c r="AS51" i="21"/>
  <c r="AK51" i="21"/>
  <c r="AH51" i="21"/>
  <c r="AL51" i="21"/>
  <c r="AO51" i="21"/>
  <c r="AV51" i="21"/>
  <c r="AX51" i="21"/>
  <c r="AT51" i="21"/>
  <c r="AG51" i="21"/>
  <c r="AE51" i="21"/>
  <c r="AX54" i="21"/>
  <c r="AM56" i="21"/>
  <c r="AR49" i="21"/>
  <c r="AG53" i="21"/>
  <c r="AI54" i="21"/>
  <c r="AJ54" i="21"/>
  <c r="AQ53" i="21"/>
  <c r="AW52" i="21"/>
  <c r="AN49" i="21"/>
  <c r="AS49" i="21"/>
  <c r="AK53" i="21"/>
  <c r="AH57" i="21"/>
  <c r="AL52" i="21"/>
  <c r="AO55" i="21"/>
  <c r="AV54" i="21"/>
  <c r="AE49" i="21"/>
  <c r="AV56" i="21"/>
  <c r="AT55" i="21"/>
  <c r="AV55" i="21"/>
  <c r="AV57" i="21"/>
  <c r="AG57" i="21"/>
  <c r="AP53" i="21"/>
  <c r="AI55" i="21"/>
  <c r="AE54" i="21"/>
  <c r="AE53" i="21"/>
  <c r="AE57" i="21"/>
  <c r="AE55" i="21"/>
  <c r="AE52" i="21"/>
  <c r="AI52" i="21"/>
  <c r="AI57" i="21"/>
  <c r="AI53" i="21"/>
  <c r="AW49" i="21"/>
  <c r="AE56" i="21"/>
  <c r="AT57" i="21"/>
  <c r="AT56" i="21"/>
  <c r="AT52" i="21"/>
  <c r="AR53" i="21"/>
  <c r="AR52" i="21"/>
  <c r="AT49" i="21"/>
  <c r="AV53" i="21"/>
  <c r="AR57" i="21"/>
  <c r="AV49" i="21"/>
  <c r="AT54" i="21"/>
  <c r="AR56" i="21"/>
  <c r="AV52" i="21"/>
  <c r="AL53" i="21"/>
  <c r="AW55" i="21"/>
  <c r="AW56" i="21"/>
  <c r="AT53" i="21"/>
  <c r="AK52" i="21"/>
  <c r="AK56" i="21"/>
  <c r="AO52" i="21"/>
  <c r="AR54" i="21"/>
  <c r="AU55" i="21"/>
  <c r="AW54" i="21"/>
  <c r="AG49" i="21"/>
  <c r="AI56" i="21"/>
  <c r="AR55" i="21"/>
  <c r="AI49" i="21"/>
  <c r="AH55" i="21"/>
  <c r="AK55" i="21"/>
  <c r="AQ49" i="21"/>
  <c r="AG52" i="21"/>
  <c r="AU53" i="21"/>
  <c r="AQ57" i="21"/>
  <c r="AQ55" i="21"/>
  <c r="AW53" i="21"/>
  <c r="AH52" i="21"/>
  <c r="AW57" i="21"/>
  <c r="AL54" i="21"/>
  <c r="AN52" i="21"/>
  <c r="AG54" i="21"/>
  <c r="AU54" i="21"/>
  <c r="AQ52" i="21"/>
  <c r="AN57" i="21"/>
  <c r="AN55" i="21"/>
  <c r="AN53" i="21"/>
  <c r="AQ54" i="21"/>
  <c r="AU57" i="21"/>
  <c r="AK49" i="21"/>
  <c r="AU52" i="21"/>
  <c r="AQ56" i="21"/>
  <c r="AH56" i="21"/>
  <c r="AU56" i="21"/>
  <c r="AG55" i="21"/>
  <c r="AL49" i="21"/>
  <c r="AL56" i="21"/>
  <c r="AO54" i="21"/>
  <c r="AK57" i="21"/>
  <c r="AL55" i="21"/>
  <c r="AL57" i="21"/>
  <c r="AK54" i="21"/>
  <c r="AP52" i="21"/>
  <c r="AP57" i="21"/>
  <c r="AM54" i="21"/>
  <c r="AP49" i="21"/>
  <c r="AP54" i="21"/>
  <c r="AF52" i="21"/>
  <c r="AM49" i="21"/>
  <c r="AU49" i="21"/>
  <c r="AF53" i="21"/>
  <c r="AP56" i="21"/>
  <c r="AP55" i="21"/>
  <c r="AM57" i="21"/>
  <c r="AM55" i="21"/>
  <c r="AM53" i="21"/>
  <c r="AM52" i="21"/>
  <c r="AO57" i="21"/>
  <c r="AS57" i="21"/>
  <c r="AH53" i="21"/>
  <c r="AS55" i="21"/>
  <c r="AX52" i="21"/>
  <c r="AX56" i="21"/>
  <c r="AX49" i="21"/>
  <c r="AX53" i="21"/>
  <c r="AX55" i="21"/>
  <c r="AF49" i="21"/>
  <c r="AN54" i="21"/>
  <c r="AG56" i="21"/>
  <c r="AS56" i="21"/>
  <c r="AO49" i="21"/>
  <c r="AS52" i="21"/>
  <c r="AS54" i="21"/>
  <c r="AO53" i="21"/>
  <c r="AH54" i="21"/>
  <c r="AF57" i="21"/>
  <c r="AF55" i="21"/>
  <c r="AS53" i="21"/>
  <c r="AO56" i="21"/>
  <c r="AF56" i="21"/>
  <c r="AX57" i="21"/>
  <c r="AF54" i="21"/>
  <c r="AH49" i="21"/>
  <c r="AN56" i="21"/>
  <c r="AJ49" i="21"/>
  <c r="AJ56" i="21"/>
  <c r="AJ52" i="21"/>
  <c r="AJ53" i="21"/>
  <c r="AJ57" i="21"/>
  <c r="AJ55" i="21"/>
  <c r="AH19" i="21"/>
  <c r="AI19" i="21"/>
  <c r="AI18" i="21"/>
  <c r="AJ17" i="21"/>
  <c r="AJ20" i="21"/>
  <c r="AJ21" i="21"/>
  <c r="AJ16" i="21"/>
  <c r="AH18" i="21"/>
  <c r="AK15" i="21"/>
  <c r="AL15" i="21"/>
  <c r="AW15" i="21"/>
  <c r="AU15" i="21"/>
  <c r="AQ15" i="21"/>
  <c r="AS15" i="21"/>
  <c r="AM15" i="21"/>
  <c r="AT15" i="21"/>
  <c r="AO15" i="21"/>
  <c r="AN15" i="21"/>
  <c r="AR15" i="21"/>
  <c r="AP15" i="21"/>
  <c r="AX15" i="21"/>
  <c r="AV15" i="21"/>
  <c r="AX60" i="21"/>
  <c r="AC80" i="21" s="1"/>
  <c r="AC112" i="21" l="1"/>
  <c r="AD112" i="21" s="1"/>
  <c r="AJ19" i="21"/>
  <c r="AJ18" i="21"/>
  <c r="AK16" i="21"/>
  <c r="AK20" i="21"/>
  <c r="AK21" i="21"/>
  <c r="AK17" i="21"/>
  <c r="AL20" i="21"/>
  <c r="AL17" i="21"/>
  <c r="AL16" i="21"/>
  <c r="AL21" i="21"/>
  <c r="AV19" i="21"/>
  <c r="AV20" i="21"/>
  <c r="AV21" i="21"/>
  <c r="AV18" i="21"/>
  <c r="AV17" i="21"/>
  <c r="AV16" i="21"/>
  <c r="AX21" i="21"/>
  <c r="AX16" i="21"/>
  <c r="AX17" i="21"/>
  <c r="AX18" i="21"/>
  <c r="AX19" i="21"/>
  <c r="AX20" i="21"/>
  <c r="AP20" i="21"/>
  <c r="AP21" i="21"/>
  <c r="AP17" i="21"/>
  <c r="AP16" i="21"/>
  <c r="AR16" i="21"/>
  <c r="AR21" i="21"/>
  <c r="AR20" i="21"/>
  <c r="AR17" i="21"/>
  <c r="AN20" i="21"/>
  <c r="AN17" i="21"/>
  <c r="AN21" i="21"/>
  <c r="AN16" i="21"/>
  <c r="AO20" i="21"/>
  <c r="AO21" i="21"/>
  <c r="AO17" i="21"/>
  <c r="AO16" i="21"/>
  <c r="AT21" i="21"/>
  <c r="AT16" i="21"/>
  <c r="AT17" i="21"/>
  <c r="AT20" i="21"/>
  <c r="AT18" i="21"/>
  <c r="AT19" i="21"/>
  <c r="AM17" i="21"/>
  <c r="AM20" i="21"/>
  <c r="AM21" i="21"/>
  <c r="AM16" i="21"/>
  <c r="AS16" i="21"/>
  <c r="AS19" i="21"/>
  <c r="AS20" i="21"/>
  <c r="AS17" i="21"/>
  <c r="AS18" i="21"/>
  <c r="AS21" i="21"/>
  <c r="AQ20" i="21"/>
  <c r="AQ17" i="21"/>
  <c r="AQ21" i="21"/>
  <c r="AQ16" i="21"/>
  <c r="AU18" i="21"/>
  <c r="AU21" i="21"/>
  <c r="AU17" i="21"/>
  <c r="AU16" i="21"/>
  <c r="AU20" i="21"/>
  <c r="AU19" i="21"/>
  <c r="AW17" i="21"/>
  <c r="AW18" i="21"/>
  <c r="AW20" i="21"/>
  <c r="AW19" i="21"/>
  <c r="AW21" i="21"/>
  <c r="AW16" i="21"/>
  <c r="AD80" i="21"/>
  <c r="AR18" i="21" l="1"/>
  <c r="AM112" i="21"/>
  <c r="AJ112" i="21"/>
  <c r="AQ112" i="21"/>
  <c r="AE112" i="21"/>
  <c r="AH112" i="21"/>
  <c r="AO112" i="21"/>
  <c r="AW112" i="21"/>
  <c r="AX112" i="21"/>
  <c r="AP112" i="21"/>
  <c r="AF112" i="21"/>
  <c r="AI112" i="21"/>
  <c r="AS112" i="21"/>
  <c r="AL112" i="21"/>
  <c r="AN112" i="21"/>
  <c r="AT112" i="21"/>
  <c r="AK112" i="21"/>
  <c r="AR112" i="21"/>
  <c r="AU112" i="21"/>
  <c r="AG112" i="21"/>
  <c r="AV112" i="21"/>
  <c r="AE80" i="21"/>
  <c r="AJ80" i="21"/>
  <c r="AV80" i="21"/>
  <c r="AW80" i="21"/>
  <c r="AF80" i="21"/>
  <c r="AH80" i="21"/>
  <c r="AK80" i="21"/>
  <c r="AL80" i="21"/>
  <c r="AX80" i="21"/>
  <c r="AP80" i="21"/>
  <c r="AR80" i="21"/>
  <c r="AS80" i="21"/>
  <c r="AT80" i="21"/>
  <c r="AU80" i="21"/>
  <c r="AM80" i="21"/>
  <c r="AN80" i="21"/>
  <c r="AO80" i="21"/>
  <c r="AQ80" i="21"/>
  <c r="AG80" i="21"/>
  <c r="AI80" i="21"/>
  <c r="AQ18" i="21"/>
  <c r="AP19" i="21"/>
  <c r="AN19" i="21"/>
  <c r="AL18" i="21"/>
  <c r="AO18" i="21"/>
  <c r="AR19" i="21"/>
  <c r="AN18" i="21"/>
  <c r="AP18" i="21"/>
  <c r="AQ19" i="21"/>
  <c r="AK19" i="21"/>
  <c r="AK18" i="21"/>
  <c r="AO19" i="21"/>
  <c r="AM19" i="21"/>
  <c r="AL19" i="21"/>
  <c r="AM18" i="21"/>
  <c r="AN120" i="21" l="1"/>
  <c r="AN118" i="21"/>
  <c r="AN119" i="21"/>
  <c r="AN116" i="21"/>
  <c r="AN115" i="21"/>
  <c r="AN113" i="21"/>
  <c r="AN117" i="21"/>
  <c r="AN114" i="21"/>
  <c r="AN121" i="21"/>
  <c r="AL119" i="21"/>
  <c r="AL120" i="21"/>
  <c r="AL118" i="21"/>
  <c r="AL114" i="21"/>
  <c r="AL116" i="21"/>
  <c r="AL115" i="21"/>
  <c r="AL113" i="21"/>
  <c r="AL117" i="21"/>
  <c r="AL121" i="21"/>
  <c r="AM118" i="21"/>
  <c r="AM117" i="21"/>
  <c r="AM114" i="21"/>
  <c r="AM116" i="21"/>
  <c r="AM120" i="21"/>
  <c r="AM115" i="21"/>
  <c r="AM113" i="21"/>
  <c r="AM119" i="21"/>
  <c r="AM121" i="21"/>
  <c r="AS119" i="21"/>
  <c r="AS121" i="21"/>
  <c r="AS115" i="21"/>
  <c r="AS114" i="21"/>
  <c r="AS117" i="21"/>
  <c r="AS120" i="21"/>
  <c r="AS118" i="21"/>
  <c r="AS113" i="21"/>
  <c r="AS116" i="21"/>
  <c r="AI113" i="21"/>
  <c r="AI121" i="21"/>
  <c r="AI115" i="21"/>
  <c r="AI119" i="21"/>
  <c r="AI114" i="21"/>
  <c r="AI120" i="21"/>
  <c r="AI117" i="21"/>
  <c r="AI118" i="21"/>
  <c r="AI116" i="21"/>
  <c r="AF117" i="21"/>
  <c r="AF114" i="21"/>
  <c r="AF115" i="21"/>
  <c r="AF118" i="21"/>
  <c r="AF113" i="21"/>
  <c r="AF121" i="21"/>
  <c r="AF119" i="21"/>
  <c r="AF120" i="21"/>
  <c r="AF116" i="21"/>
  <c r="AT115" i="21"/>
  <c r="AT113" i="21"/>
  <c r="AT117" i="21"/>
  <c r="AT121" i="21"/>
  <c r="AT119" i="21"/>
  <c r="AT120" i="21"/>
  <c r="AT118" i="21"/>
  <c r="AT114" i="21"/>
  <c r="AT116" i="21"/>
  <c r="AJ113" i="21"/>
  <c r="AJ115" i="21"/>
  <c r="AJ118" i="21"/>
  <c r="AJ120" i="21"/>
  <c r="AJ114" i="21"/>
  <c r="AJ119" i="21"/>
  <c r="AJ117" i="21"/>
  <c r="AJ116" i="21"/>
  <c r="AJ121" i="21"/>
  <c r="AP116" i="21"/>
  <c r="AP115" i="21"/>
  <c r="AP118" i="21"/>
  <c r="AP117" i="21"/>
  <c r="AP119" i="21"/>
  <c r="AP121" i="21"/>
  <c r="AP120" i="21"/>
  <c r="AP113" i="21"/>
  <c r="AP114" i="21"/>
  <c r="AQ120" i="21"/>
  <c r="AQ119" i="21"/>
  <c r="AQ118" i="21"/>
  <c r="AQ116" i="21"/>
  <c r="AQ121" i="21"/>
  <c r="AQ113" i="21"/>
  <c r="AQ114" i="21"/>
  <c r="AQ115" i="21"/>
  <c r="AQ117" i="21"/>
  <c r="AV120" i="21"/>
  <c r="AV121" i="21"/>
  <c r="AV117" i="21"/>
  <c r="AV116" i="21"/>
  <c r="AV118" i="21"/>
  <c r="AV114" i="21"/>
  <c r="AV115" i="21"/>
  <c r="AV119" i="21"/>
  <c r="AV113" i="21"/>
  <c r="AX118" i="21"/>
  <c r="AX113" i="21"/>
  <c r="AX117" i="21"/>
  <c r="AX120" i="21"/>
  <c r="AX116" i="21"/>
  <c r="AX114" i="21"/>
  <c r="AX121" i="21"/>
  <c r="AX115" i="21"/>
  <c r="AX119" i="21"/>
  <c r="AG115" i="21"/>
  <c r="AG121" i="21"/>
  <c r="AG114" i="21"/>
  <c r="AG117" i="21"/>
  <c r="AG120" i="21"/>
  <c r="AG119" i="21"/>
  <c r="AG113" i="21"/>
  <c r="AG118" i="21"/>
  <c r="AG116" i="21"/>
  <c r="AW113" i="21"/>
  <c r="AW118" i="21"/>
  <c r="AW115" i="21"/>
  <c r="AW117" i="21"/>
  <c r="AW114" i="21"/>
  <c r="AW120" i="21"/>
  <c r="AW119" i="21"/>
  <c r="AW116" i="21"/>
  <c r="AW121" i="21"/>
  <c r="AU121" i="21"/>
  <c r="AU113" i="21"/>
  <c r="AU115" i="21"/>
  <c r="AU120" i="21"/>
  <c r="AU116" i="21"/>
  <c r="AU114" i="21"/>
  <c r="AU118" i="21"/>
  <c r="AU119" i="21"/>
  <c r="AU117" i="21"/>
  <c r="AO117" i="21"/>
  <c r="AO120" i="21"/>
  <c r="AO114" i="21"/>
  <c r="AO116" i="21"/>
  <c r="AO118" i="21"/>
  <c r="AO121" i="21"/>
  <c r="AO119" i="21"/>
  <c r="AO113" i="21"/>
  <c r="AO115" i="21"/>
  <c r="AR121" i="21"/>
  <c r="AR118" i="21"/>
  <c r="AR114" i="21"/>
  <c r="AR119" i="21"/>
  <c r="AR115" i="21"/>
  <c r="AR120" i="21"/>
  <c r="AR113" i="21"/>
  <c r="AR116" i="21"/>
  <c r="AR117" i="21"/>
  <c r="AH121" i="21"/>
  <c r="AH120" i="21"/>
  <c r="AH117" i="21"/>
  <c r="AH116" i="21"/>
  <c r="AH114" i="21"/>
  <c r="AH119" i="21"/>
  <c r="AH113" i="21"/>
  <c r="AH115" i="21"/>
  <c r="AH118" i="21"/>
  <c r="AK113" i="21"/>
  <c r="AK121" i="21"/>
  <c r="AK120" i="21"/>
  <c r="AK118" i="21"/>
  <c r="AK116" i="21"/>
  <c r="AK119" i="21"/>
  <c r="AK114" i="21"/>
  <c r="AK117" i="21"/>
  <c r="AK115" i="21"/>
  <c r="AE115" i="21"/>
  <c r="AE113" i="21"/>
  <c r="AE117" i="21"/>
  <c r="AE118" i="21"/>
  <c r="AE116" i="21"/>
  <c r="AE121" i="21"/>
  <c r="AE119" i="21"/>
  <c r="AE120" i="21"/>
  <c r="AE114" i="21"/>
  <c r="AH83" i="21"/>
  <c r="AH82" i="21"/>
  <c r="AP83" i="21"/>
  <c r="AP82" i="21"/>
  <c r="AJ83" i="21"/>
  <c r="AJ82" i="21"/>
  <c r="AF83" i="21"/>
  <c r="AF82" i="21"/>
  <c r="AO83" i="21"/>
  <c r="AO82" i="21"/>
  <c r="AI83" i="21"/>
  <c r="AI82" i="21"/>
  <c r="AS82" i="21"/>
  <c r="AS83" i="21"/>
  <c r="AL82" i="21"/>
  <c r="AL83" i="21"/>
  <c r="AE82" i="21"/>
  <c r="AE83" i="21"/>
  <c r="AT82" i="21"/>
  <c r="AT83" i="21"/>
  <c r="AX83" i="21"/>
  <c r="AX82" i="21"/>
  <c r="AU83" i="21"/>
  <c r="AU82" i="21"/>
  <c r="AV82" i="21"/>
  <c r="AV83" i="21"/>
  <c r="AM83" i="21"/>
  <c r="AM82" i="21"/>
  <c r="AN82" i="21"/>
  <c r="AN83" i="21"/>
  <c r="AR82" i="21"/>
  <c r="AR83" i="21"/>
  <c r="AK83" i="21"/>
  <c r="AK82" i="21"/>
  <c r="AQ83" i="21"/>
  <c r="AQ82" i="21"/>
  <c r="AW83" i="21"/>
  <c r="AW82" i="21"/>
  <c r="AG82" i="21"/>
  <c r="AG83" i="21"/>
  <c r="AW84" i="21"/>
  <c r="AW81" i="21"/>
  <c r="AW85" i="21"/>
  <c r="AW89" i="21"/>
  <c r="AW88" i="21"/>
  <c r="AW87" i="21"/>
  <c r="AW86" i="21"/>
  <c r="AN87" i="21"/>
  <c r="AN89" i="21"/>
  <c r="AN86" i="21"/>
  <c r="AN84" i="21"/>
  <c r="AN85" i="21"/>
  <c r="AN88" i="21"/>
  <c r="AN81" i="21"/>
  <c r="AP85" i="21"/>
  <c r="AP81" i="21"/>
  <c r="AP88" i="21"/>
  <c r="AP86" i="21"/>
  <c r="AP89" i="21"/>
  <c r="AP84" i="21"/>
  <c r="AP87" i="21"/>
  <c r="AH86" i="21"/>
  <c r="AH88" i="21"/>
  <c r="AH84" i="21"/>
  <c r="AH81" i="21"/>
  <c r="AH85" i="21"/>
  <c r="AH87" i="21"/>
  <c r="AH89" i="21"/>
  <c r="AI86" i="21"/>
  <c r="AI88" i="21"/>
  <c r="AI81" i="21"/>
  <c r="AI84" i="21"/>
  <c r="AI85" i="21"/>
  <c r="AI87" i="21"/>
  <c r="AI89" i="21"/>
  <c r="AM86" i="21"/>
  <c r="AM87" i="21"/>
  <c r="AM84" i="21"/>
  <c r="AM89" i="21"/>
  <c r="AM85" i="21"/>
  <c r="AM81" i="21"/>
  <c r="AM88" i="21"/>
  <c r="AU86" i="21"/>
  <c r="AU88" i="21"/>
  <c r="AU85" i="21"/>
  <c r="AU81" i="21"/>
  <c r="AU87" i="21"/>
  <c r="AU84" i="21"/>
  <c r="AU89" i="21"/>
  <c r="AG81" i="21"/>
  <c r="AG84" i="21"/>
  <c r="AG85" i="21"/>
  <c r="AG88" i="21"/>
  <c r="AG87" i="21"/>
  <c r="AG89" i="21"/>
  <c r="AG86" i="21"/>
  <c r="AV86" i="21"/>
  <c r="AV84" i="21"/>
  <c r="AV85" i="21"/>
  <c r="AV88" i="21"/>
  <c r="AV81" i="21"/>
  <c r="AV87" i="21"/>
  <c r="AV89" i="21"/>
  <c r="AO84" i="21"/>
  <c r="AO87" i="21"/>
  <c r="AO81" i="21"/>
  <c r="AO86" i="21"/>
  <c r="AO89" i="21"/>
  <c r="AO85" i="21"/>
  <c r="AO88" i="21"/>
  <c r="AK85" i="21"/>
  <c r="AK84" i="21"/>
  <c r="AK81" i="21"/>
  <c r="AK86" i="21"/>
  <c r="AK87" i="21"/>
  <c r="AK89" i="21"/>
  <c r="AK88" i="21"/>
  <c r="AL81" i="21"/>
  <c r="AL87" i="21"/>
  <c r="AL89" i="21"/>
  <c r="AL85" i="21"/>
  <c r="AL86" i="21"/>
  <c r="AL84" i="21"/>
  <c r="AL88" i="21"/>
  <c r="AX85" i="21"/>
  <c r="AX89" i="21"/>
  <c r="AX81" i="21"/>
  <c r="AX84" i="21"/>
  <c r="AX88" i="21"/>
  <c r="AX87" i="21"/>
  <c r="AX86" i="21"/>
  <c r="AQ81" i="21"/>
  <c r="AQ88" i="21"/>
  <c r="AQ87" i="21"/>
  <c r="AQ84" i="21"/>
  <c r="AQ86" i="21"/>
  <c r="AQ89" i="21"/>
  <c r="AQ85" i="21"/>
  <c r="AJ84" i="21"/>
  <c r="AJ81" i="21"/>
  <c r="AJ85" i="21"/>
  <c r="AJ89" i="21"/>
  <c r="AJ88" i="21"/>
  <c r="AJ87" i="21"/>
  <c r="AJ86" i="21"/>
  <c r="AR81" i="21"/>
  <c r="AR84" i="21"/>
  <c r="AR85" i="21"/>
  <c r="AR88" i="21"/>
  <c r="AR86" i="21"/>
  <c r="AR89" i="21"/>
  <c r="AR87" i="21"/>
  <c r="AT81" i="21"/>
  <c r="AT88" i="21"/>
  <c r="AT87" i="21"/>
  <c r="AT84" i="21"/>
  <c r="AT85" i="21"/>
  <c r="AT86" i="21"/>
  <c r="AT89" i="21"/>
  <c r="AS88" i="21"/>
  <c r="AS87" i="21"/>
  <c r="AS81" i="21"/>
  <c r="AS84" i="21"/>
  <c r="AS85" i="21"/>
  <c r="AS86" i="21"/>
  <c r="AS89" i="21"/>
  <c r="AF81" i="21"/>
  <c r="AF84" i="21"/>
  <c r="AF85" i="21"/>
  <c r="AF88" i="21"/>
  <c r="AF87" i="21"/>
  <c r="AF89" i="21"/>
  <c r="AF86" i="21"/>
  <c r="AE86" i="21"/>
  <c r="AE87" i="21"/>
  <c r="AE89" i="21"/>
  <c r="AE88" i="21"/>
  <c r="AE85" i="21"/>
  <c r="AE84" i="21"/>
  <c r="AE81" i="21"/>
  <c r="B67" i="21" l="1"/>
  <c r="B71" i="21"/>
  <c r="B75" i="21"/>
  <c r="B79" i="21"/>
  <c r="B83" i="21"/>
  <c r="B84" i="21"/>
  <c r="B80" i="21"/>
  <c r="B70" i="21"/>
  <c r="B74" i="21"/>
  <c r="B78" i="21"/>
  <c r="B82" i="21"/>
  <c r="B81" i="21"/>
  <c r="B69" i="21"/>
  <c r="B73" i="21"/>
  <c r="B77" i="21"/>
  <c r="B76" i="21"/>
  <c r="B68" i="21"/>
  <c r="B72" i="21"/>
  <c r="B50" i="21"/>
  <c r="B62" i="21"/>
  <c r="B51" i="21"/>
  <c r="B63" i="21"/>
  <c r="B59" i="21"/>
  <c r="B52" i="21"/>
  <c r="B64" i="21"/>
  <c r="B53" i="21"/>
  <c r="B65" i="21"/>
  <c r="B49" i="21"/>
  <c r="B54" i="21"/>
  <c r="B66" i="21"/>
  <c r="B57" i="21"/>
  <c r="B55" i="21"/>
  <c r="B56" i="21"/>
  <c r="B58" i="21"/>
  <c r="B61" i="21"/>
  <c r="B60" i="21"/>
  <c r="B48" i="21"/>
  <c r="B47" i="21"/>
  <c r="B45" i="21" l="1"/>
  <c r="F72" i="21"/>
  <c r="I72" i="21"/>
  <c r="F69" i="21"/>
  <c r="F67" i="21"/>
  <c r="F60" i="21"/>
  <c r="F52" i="21"/>
  <c r="I81" i="21"/>
  <c r="F81" i="21"/>
  <c r="F48" i="21"/>
  <c r="F59" i="21"/>
  <c r="F82" i="21"/>
  <c r="I82" i="21"/>
  <c r="F64" i="21"/>
  <c r="F58" i="21"/>
  <c r="F63" i="21"/>
  <c r="F78" i="21"/>
  <c r="I78" i="21"/>
  <c r="F84" i="21"/>
  <c r="I84" i="21"/>
  <c r="F61" i="21"/>
  <c r="F56" i="21"/>
  <c r="F51" i="21"/>
  <c r="F74" i="21"/>
  <c r="I74" i="21"/>
  <c r="F66" i="21"/>
  <c r="F55" i="21"/>
  <c r="F62" i="21"/>
  <c r="F70" i="21"/>
  <c r="I70" i="21"/>
  <c r="F57" i="21"/>
  <c r="F50" i="21"/>
  <c r="F80" i="21"/>
  <c r="I80" i="21"/>
  <c r="F54" i="21"/>
  <c r="F49" i="21"/>
  <c r="I76" i="21"/>
  <c r="F76" i="21"/>
  <c r="F79" i="21"/>
  <c r="I79" i="21"/>
  <c r="I83" i="21"/>
  <c r="F83" i="21"/>
  <c r="F65" i="21"/>
  <c r="F77" i="21"/>
  <c r="I77" i="21"/>
  <c r="F75" i="21"/>
  <c r="I75" i="21"/>
  <c r="F68" i="21"/>
  <c r="F47" i="21"/>
  <c r="F53" i="21"/>
  <c r="F73" i="21"/>
  <c r="I73" i="21"/>
  <c r="I71" i="21"/>
  <c r="F71" i="21"/>
  <c r="E72" i="21"/>
  <c r="C72" i="21"/>
  <c r="D72" i="21"/>
  <c r="C68" i="21"/>
  <c r="D68" i="21"/>
  <c r="E76" i="21"/>
  <c r="C76" i="21"/>
  <c r="D76" i="21"/>
  <c r="C77" i="21"/>
  <c r="D77" i="21"/>
  <c r="E77" i="21"/>
  <c r="E73" i="21"/>
  <c r="C73" i="21"/>
  <c r="D73" i="21"/>
  <c r="C69" i="21"/>
  <c r="D69" i="21"/>
  <c r="C81" i="21"/>
  <c r="E81" i="21"/>
  <c r="D81" i="21"/>
  <c r="C82" i="21"/>
  <c r="D82" i="21"/>
  <c r="E82" i="21"/>
  <c r="C78" i="21"/>
  <c r="D78" i="21"/>
  <c r="E78" i="21"/>
  <c r="C74" i="21"/>
  <c r="D74" i="21"/>
  <c r="E74" i="21"/>
  <c r="C70" i="21"/>
  <c r="D70" i="21"/>
  <c r="E70" i="21"/>
  <c r="E80" i="21"/>
  <c r="C80" i="21"/>
  <c r="D80" i="21"/>
  <c r="E84" i="21"/>
  <c r="C84" i="21"/>
  <c r="D84" i="21"/>
  <c r="C83" i="21"/>
  <c r="E83" i="21"/>
  <c r="D83" i="21"/>
  <c r="E79" i="21"/>
  <c r="C79" i="21"/>
  <c r="D79" i="21"/>
  <c r="C75" i="21"/>
  <c r="D75" i="21"/>
  <c r="E75" i="21"/>
  <c r="C71" i="21"/>
  <c r="D71" i="21"/>
  <c r="E71" i="21"/>
  <c r="C67" i="21"/>
  <c r="D67" i="21"/>
  <c r="C57" i="21"/>
  <c r="C62" i="21"/>
  <c r="D62" i="21"/>
  <c r="E49" i="21"/>
  <c r="C61" i="21"/>
  <c r="D61" i="21"/>
  <c r="C60" i="21"/>
  <c r="D60" i="21"/>
  <c r="C54" i="21"/>
  <c r="C59" i="21"/>
  <c r="C53" i="21"/>
  <c r="C55" i="21"/>
  <c r="C65" i="21"/>
  <c r="D65" i="21"/>
  <c r="C56" i="21"/>
  <c r="C66" i="21"/>
  <c r="D66" i="21"/>
  <c r="C64" i="21"/>
  <c r="D64" i="21"/>
  <c r="E50" i="21"/>
  <c r="E51" i="21" s="1"/>
  <c r="E52" i="21" s="1"/>
  <c r="E53" i="21" s="1"/>
  <c r="E54" i="21" s="1"/>
  <c r="E55" i="21" s="1"/>
  <c r="E56" i="21" s="1"/>
  <c r="E57" i="21" s="1"/>
  <c r="E58" i="21" s="1"/>
  <c r="E59" i="21" s="1"/>
  <c r="E60" i="21" s="1"/>
  <c r="E61" i="21" s="1"/>
  <c r="E62" i="21" s="1"/>
  <c r="E63" i="21" s="1"/>
  <c r="E64" i="21" s="1"/>
  <c r="E65" i="21" s="1"/>
  <c r="E66" i="21" s="1"/>
  <c r="E67" i="21" s="1"/>
  <c r="E68" i="21" s="1"/>
  <c r="E69" i="21" s="1"/>
  <c r="C58" i="21"/>
  <c r="E48" i="21"/>
  <c r="C63" i="21"/>
  <c r="D63" i="21"/>
  <c r="E47" i="21"/>
  <c r="C47" i="21"/>
  <c r="D47" i="21"/>
  <c r="I69" i="21"/>
  <c r="I68" i="21"/>
  <c r="I63" i="21"/>
  <c r="I47" i="21"/>
  <c r="I60" i="21"/>
  <c r="I67" i="21"/>
  <c r="I64" i="21"/>
  <c r="I61" i="21"/>
  <c r="I65" i="21"/>
  <c r="I66" i="21"/>
  <c r="I62" i="21"/>
  <c r="H63" i="21" l="1"/>
  <c r="G63" i="21"/>
  <c r="J63" i="21"/>
  <c r="G79" i="21"/>
  <c r="H79" i="21"/>
  <c r="J79" i="21"/>
  <c r="G70" i="21"/>
  <c r="H70" i="21"/>
  <c r="J70" i="21"/>
  <c r="G81" i="21"/>
  <c r="H81" i="21"/>
  <c r="J81" i="21"/>
  <c r="G67" i="21"/>
  <c r="H67" i="21"/>
  <c r="J67" i="21"/>
  <c r="J83" i="21"/>
  <c r="G83" i="21"/>
  <c r="H83" i="21"/>
  <c r="G74" i="21"/>
  <c r="H74" i="21"/>
  <c r="J74" i="21"/>
  <c r="G69" i="21"/>
  <c r="H69" i="21"/>
  <c r="J69" i="21"/>
  <c r="G62" i="21"/>
  <c r="H62" i="21"/>
  <c r="J62" i="21"/>
  <c r="G64" i="21"/>
  <c r="H64" i="21"/>
  <c r="J64" i="21"/>
  <c r="G60" i="21"/>
  <c r="H60" i="21"/>
  <c r="J60" i="21"/>
  <c r="G84" i="21"/>
  <c r="H84" i="21"/>
  <c r="J84" i="21"/>
  <c r="G73" i="21"/>
  <c r="H73" i="21"/>
  <c r="J73" i="21"/>
  <c r="J71" i="21"/>
  <c r="G71" i="21"/>
  <c r="H71" i="21"/>
  <c r="G47" i="21"/>
  <c r="H47" i="21"/>
  <c r="J47" i="21"/>
  <c r="G82" i="21"/>
  <c r="H82" i="21"/>
  <c r="J82" i="21"/>
  <c r="G72" i="21"/>
  <c r="H72" i="21"/>
  <c r="J72" i="21"/>
  <c r="G66" i="21"/>
  <c r="H66" i="21"/>
  <c r="J66" i="21"/>
  <c r="G61" i="21"/>
  <c r="H61" i="21"/>
  <c r="J61" i="21"/>
  <c r="J78" i="21"/>
  <c r="G78" i="21"/>
  <c r="H78" i="21"/>
  <c r="G80" i="21"/>
  <c r="H80" i="21"/>
  <c r="J80" i="21"/>
  <c r="H65" i="21"/>
  <c r="G65" i="21"/>
  <c r="J65" i="21"/>
  <c r="G75" i="21"/>
  <c r="H75" i="21"/>
  <c r="J75" i="21"/>
  <c r="G77" i="21"/>
  <c r="H77" i="21"/>
  <c r="J77" i="21"/>
  <c r="H76" i="21"/>
  <c r="J76" i="21"/>
  <c r="G76" i="21"/>
  <c r="G68" i="21"/>
  <c r="H68" i="21"/>
  <c r="J68" i="21"/>
  <c r="D48" i="21"/>
  <c r="C48" i="21"/>
  <c r="I48" i="21"/>
  <c r="H48" i="21" l="1"/>
  <c r="G48" i="21"/>
  <c r="J48" i="21"/>
  <c r="M79" i="21"/>
  <c r="S79" i="21" s="1"/>
  <c r="P79" i="21"/>
  <c r="V79" i="21" s="1"/>
  <c r="N79" i="21"/>
  <c r="T79" i="21" s="1"/>
  <c r="O79" i="21"/>
  <c r="U79" i="21" s="1"/>
  <c r="N68" i="21"/>
  <c r="T68" i="21" s="1"/>
  <c r="O68" i="21"/>
  <c r="U68" i="21" s="1"/>
  <c r="P68" i="21"/>
  <c r="V68" i="21" s="1"/>
  <c r="O63" i="21"/>
  <c r="U63" i="21" s="1"/>
  <c r="M71" i="21"/>
  <c r="S71" i="21" s="1"/>
  <c r="N71" i="21"/>
  <c r="T71" i="21" s="1"/>
  <c r="O71" i="21"/>
  <c r="U71" i="21" s="1"/>
  <c r="P71" i="21"/>
  <c r="V71" i="21" s="1"/>
  <c r="P74" i="21"/>
  <c r="V74" i="21" s="1"/>
  <c r="M74" i="21"/>
  <c r="S74" i="21" s="1"/>
  <c r="N74" i="21"/>
  <c r="T74" i="21" s="1"/>
  <c r="O74" i="21"/>
  <c r="U74" i="21" s="1"/>
  <c r="N69" i="21"/>
  <c r="T69" i="21" s="1"/>
  <c r="O69" i="21"/>
  <c r="U69" i="21" s="1"/>
  <c r="P69" i="21"/>
  <c r="V69" i="21" s="1"/>
  <c r="M75" i="21"/>
  <c r="S75" i="21" s="1"/>
  <c r="N75" i="21"/>
  <c r="T75" i="21" s="1"/>
  <c r="P75" i="21"/>
  <c r="V75" i="21" s="1"/>
  <c r="O75" i="21"/>
  <c r="U75" i="21" s="1"/>
  <c r="M73" i="21"/>
  <c r="S73" i="21" s="1"/>
  <c r="N73" i="21"/>
  <c r="T73" i="21" s="1"/>
  <c r="P73" i="21"/>
  <c r="V73" i="21" s="1"/>
  <c r="O73" i="21"/>
  <c r="U73" i="21" s="1"/>
  <c r="M80" i="21"/>
  <c r="S80" i="21" s="1"/>
  <c r="N80" i="21"/>
  <c r="T80" i="21" s="1"/>
  <c r="O80" i="21"/>
  <c r="U80" i="21" s="1"/>
  <c r="P80" i="21"/>
  <c r="V80" i="21" s="1"/>
  <c r="P67" i="21"/>
  <c r="V67" i="21" s="1"/>
  <c r="O67" i="21"/>
  <c r="U67" i="21" s="1"/>
  <c r="M78" i="21"/>
  <c r="S78" i="21" s="1"/>
  <c r="N78" i="21"/>
  <c r="T78" i="21" s="1"/>
  <c r="P78" i="21"/>
  <c r="V78" i="21" s="1"/>
  <c r="O78" i="21"/>
  <c r="U78" i="21" s="1"/>
  <c r="P77" i="21"/>
  <c r="V77" i="21" s="1"/>
  <c r="M77" i="21"/>
  <c r="S77" i="21" s="1"/>
  <c r="N77" i="21"/>
  <c r="T77" i="21" s="1"/>
  <c r="O77" i="21"/>
  <c r="U77" i="21" s="1"/>
  <c r="M81" i="21"/>
  <c r="S81" i="21" s="1"/>
  <c r="N81" i="21"/>
  <c r="T81" i="21" s="1"/>
  <c r="O81" i="21"/>
  <c r="U81" i="21" s="1"/>
  <c r="P81" i="21"/>
  <c r="V81" i="21" s="1"/>
  <c r="O66" i="21"/>
  <c r="U66" i="21" s="1"/>
  <c r="M70" i="21"/>
  <c r="S70" i="21" s="1"/>
  <c r="N70" i="21"/>
  <c r="T70" i="21" s="1"/>
  <c r="O70" i="21"/>
  <c r="U70" i="21" s="1"/>
  <c r="P70" i="21"/>
  <c r="V70" i="21" s="1"/>
  <c r="M72" i="21"/>
  <c r="S72" i="21" s="1"/>
  <c r="N72" i="21"/>
  <c r="T72" i="21" s="1"/>
  <c r="O72" i="21"/>
  <c r="U72" i="21" s="1"/>
  <c r="P72" i="21"/>
  <c r="V72" i="21" s="1"/>
  <c r="M84" i="21"/>
  <c r="S84" i="21" s="1"/>
  <c r="N84" i="21"/>
  <c r="T84" i="21" s="1"/>
  <c r="P84" i="21"/>
  <c r="V84" i="21" s="1"/>
  <c r="O84" i="21"/>
  <c r="U84" i="21" s="1"/>
  <c r="P76" i="21"/>
  <c r="V76" i="21" s="1"/>
  <c r="M76" i="21"/>
  <c r="S76" i="21" s="1"/>
  <c r="N76" i="21"/>
  <c r="T76" i="21" s="1"/>
  <c r="O76" i="21"/>
  <c r="U76" i="21" s="1"/>
  <c r="M82" i="21"/>
  <c r="S82" i="21" s="1"/>
  <c r="N82" i="21"/>
  <c r="T82" i="21" s="1"/>
  <c r="O82" i="21"/>
  <c r="U82" i="21" s="1"/>
  <c r="P82" i="21"/>
  <c r="V82" i="21" s="1"/>
  <c r="M83" i="21"/>
  <c r="S83" i="21" s="1"/>
  <c r="P83" i="21"/>
  <c r="V83" i="21" s="1"/>
  <c r="N83" i="21"/>
  <c r="T83" i="21" s="1"/>
  <c r="O83" i="21"/>
  <c r="U83" i="21" s="1"/>
  <c r="L64" i="21"/>
  <c r="L62" i="21"/>
  <c r="L61" i="21"/>
  <c r="L65" i="21"/>
  <c r="L66" i="21"/>
  <c r="L60" i="21"/>
  <c r="L63" i="21"/>
  <c r="L76" i="21"/>
  <c r="R76" i="21" s="1"/>
  <c r="L79" i="21"/>
  <c r="R79" i="21" s="1"/>
  <c r="L75" i="21"/>
  <c r="R75" i="21" s="1"/>
  <c r="L71" i="21"/>
  <c r="R71" i="21" s="1"/>
  <c r="L78" i="21"/>
  <c r="R78" i="21" s="1"/>
  <c r="L70" i="21"/>
  <c r="R70" i="21" s="1"/>
  <c r="L69" i="21"/>
  <c r="M69" i="21" s="1"/>
  <c r="L74" i="21"/>
  <c r="R74" i="21" s="1"/>
  <c r="L80" i="21"/>
  <c r="R80" i="21" s="1"/>
  <c r="L67" i="21"/>
  <c r="L81" i="21"/>
  <c r="R81" i="21" s="1"/>
  <c r="L77" i="21"/>
  <c r="R77" i="21" s="1"/>
  <c r="L73" i="21"/>
  <c r="R73" i="21" s="1"/>
  <c r="L72" i="21"/>
  <c r="R72" i="21" s="1"/>
  <c r="L84" i="21"/>
  <c r="R84" i="21" s="1"/>
  <c r="L82" i="21"/>
  <c r="R82" i="21" s="1"/>
  <c r="L83" i="21"/>
  <c r="R83" i="21" s="1"/>
  <c r="L68" i="21"/>
  <c r="L47" i="21"/>
  <c r="D49" i="21"/>
  <c r="C49" i="21"/>
  <c r="I49" i="21"/>
  <c r="M68" i="21" l="1"/>
  <c r="M67" i="21"/>
  <c r="N67" i="21" s="1"/>
  <c r="M60" i="21"/>
  <c r="P60" i="21" s="1"/>
  <c r="M47" i="21"/>
  <c r="G49" i="21"/>
  <c r="H49" i="21"/>
  <c r="J49" i="21"/>
  <c r="M63" i="21"/>
  <c r="M66" i="21"/>
  <c r="P66" i="21" s="1"/>
  <c r="M62" i="21"/>
  <c r="M64" i="21"/>
  <c r="M65" i="21"/>
  <c r="M61" i="21"/>
  <c r="L48" i="21"/>
  <c r="D50" i="21"/>
  <c r="C50" i="21"/>
  <c r="I50" i="21"/>
  <c r="N62" i="21" l="1"/>
  <c r="O62" i="21"/>
  <c r="N60" i="21"/>
  <c r="O60" i="21" s="1"/>
  <c r="N64" i="21"/>
  <c r="O64" i="21" s="1"/>
  <c r="N66" i="21"/>
  <c r="P62" i="21"/>
  <c r="N65" i="21"/>
  <c r="P65" i="21" s="1"/>
  <c r="P64" i="21"/>
  <c r="N47" i="21"/>
  <c r="O47" i="21" s="1"/>
  <c r="G50" i="21"/>
  <c r="H50" i="21"/>
  <c r="J50" i="21"/>
  <c r="N63" i="21"/>
  <c r="P63" i="21" s="1"/>
  <c r="N61" i="21"/>
  <c r="P61" i="21" s="1"/>
  <c r="M48" i="21"/>
  <c r="L49" i="21"/>
  <c r="D51" i="21"/>
  <c r="C51" i="21"/>
  <c r="C52" i="21" s="1"/>
  <c r="I51" i="21"/>
  <c r="O65" i="21" l="1"/>
  <c r="O61" i="21"/>
  <c r="N48" i="21"/>
  <c r="O48" i="21" s="1"/>
  <c r="P48" i="21"/>
  <c r="G51" i="21"/>
  <c r="H51" i="21"/>
  <c r="J51" i="21"/>
  <c r="M49" i="21"/>
  <c r="N49" i="21" s="1"/>
  <c r="P47" i="21"/>
  <c r="L50" i="21"/>
  <c r="D52" i="21"/>
  <c r="I52" i="21"/>
  <c r="O49" i="21" l="1"/>
  <c r="P49" i="21" s="1"/>
  <c r="G52" i="21"/>
  <c r="H52" i="21"/>
  <c r="J52" i="21"/>
  <c r="M50" i="21"/>
  <c r="L51" i="21"/>
  <c r="D53" i="21"/>
  <c r="I53" i="21"/>
  <c r="M51" i="21" l="1"/>
  <c r="J53" i="21"/>
  <c r="G53" i="21"/>
  <c r="H53" i="21"/>
  <c r="N50" i="21"/>
  <c r="P50" i="21" s="1"/>
  <c r="L52" i="21"/>
  <c r="D54" i="21"/>
  <c r="I54" i="21"/>
  <c r="O50" i="21" l="1"/>
  <c r="N51" i="21"/>
  <c r="O51" i="21" s="1"/>
  <c r="P51" i="21"/>
  <c r="G54" i="21"/>
  <c r="H54" i="21"/>
  <c r="J54" i="21"/>
  <c r="M52" i="21"/>
  <c r="L53" i="21"/>
  <c r="D55" i="21"/>
  <c r="I55" i="21"/>
  <c r="N52" i="21" l="1"/>
  <c r="O52" i="21" s="1"/>
  <c r="J55" i="21"/>
  <c r="H55" i="21"/>
  <c r="G55" i="21"/>
  <c r="M53" i="21"/>
  <c r="L54" i="21"/>
  <c r="D56" i="21"/>
  <c r="D57" i="21" s="1"/>
  <c r="D58" i="21" s="1"/>
  <c r="D59" i="21" s="1"/>
  <c r="I59" i="21"/>
  <c r="I57" i="21"/>
  <c r="I58" i="21"/>
  <c r="I56" i="21"/>
  <c r="P52" i="21" l="1"/>
  <c r="G59" i="21"/>
  <c r="H59" i="21"/>
  <c r="J59" i="21"/>
  <c r="G58" i="21"/>
  <c r="J58" i="21"/>
  <c r="H58" i="21"/>
  <c r="G57" i="21"/>
  <c r="J57" i="21"/>
  <c r="H57" i="21"/>
  <c r="G56" i="21"/>
  <c r="H56" i="21"/>
  <c r="J56" i="21"/>
  <c r="N53" i="21"/>
  <c r="M54" i="21"/>
  <c r="L55" i="21"/>
  <c r="M55" i="21" s="1"/>
  <c r="L59" i="21" l="1"/>
  <c r="M59" i="21" s="1"/>
  <c r="O53" i="21"/>
  <c r="P53" i="21" s="1"/>
  <c r="L58" i="21"/>
  <c r="M58" i="21" s="1"/>
  <c r="P58" i="21" s="1"/>
  <c r="L57" i="21"/>
  <c r="M57" i="21" s="1"/>
  <c r="N54" i="21"/>
  <c r="N55" i="21"/>
  <c r="L56" i="21"/>
  <c r="N59" i="21" l="1"/>
  <c r="O54" i="21"/>
  <c r="P54" i="21" s="1"/>
  <c r="N58" i="21"/>
  <c r="O58" i="21" s="1"/>
  <c r="P55" i="21"/>
  <c r="O55" i="21"/>
  <c r="N57" i="21"/>
  <c r="O57" i="21" s="1"/>
  <c r="M56" i="21"/>
  <c r="O59" i="21" l="1"/>
  <c r="N56" i="21"/>
  <c r="P57" i="21"/>
  <c r="P59" i="21" l="1"/>
  <c r="O56" i="21"/>
  <c r="U60" i="21" s="1"/>
  <c r="P56" i="21"/>
  <c r="U62" i="21" l="1"/>
  <c r="T57" i="21"/>
  <c r="U57" i="21"/>
  <c r="R47" i="21"/>
  <c r="T55" i="21"/>
  <c r="R61" i="21"/>
  <c r="R55" i="21"/>
  <c r="S55" i="21"/>
  <c r="U55" i="21"/>
  <c r="U59" i="21"/>
  <c r="T59" i="21"/>
  <c r="U49" i="21"/>
  <c r="U52" i="21"/>
  <c r="U50" i="21"/>
  <c r="T49" i="21"/>
  <c r="U54" i="21"/>
  <c r="U65" i="21"/>
  <c r="R69" i="21"/>
  <c r="U64" i="21"/>
  <c r="T60" i="21"/>
  <c r="T67" i="21"/>
  <c r="T48" i="21"/>
  <c r="S68" i="21"/>
  <c r="S51" i="21"/>
  <c r="R51" i="21"/>
  <c r="U56" i="21"/>
  <c r="S69" i="21"/>
  <c r="T56" i="21"/>
  <c r="R68" i="21"/>
  <c r="U48" i="21"/>
  <c r="R57" i="21"/>
  <c r="T52" i="21"/>
  <c r="T58" i="21"/>
  <c r="U58" i="21"/>
  <c r="T65" i="21"/>
  <c r="S47" i="21"/>
  <c r="R67" i="21"/>
  <c r="T64" i="21"/>
  <c r="T62" i="21"/>
  <c r="S67" i="21"/>
  <c r="S58" i="21"/>
  <c r="R60" i="21"/>
  <c r="R50" i="21"/>
  <c r="S60" i="21"/>
  <c r="V56" i="21"/>
  <c r="U53" i="21"/>
  <c r="U51" i="21"/>
  <c r="U61" i="21"/>
  <c r="T66" i="21"/>
  <c r="R63" i="21"/>
  <c r="S50" i="21"/>
  <c r="T51" i="21"/>
  <c r="T53" i="21"/>
  <c r="S56" i="21"/>
  <c r="R54" i="21"/>
  <c r="R64" i="21"/>
  <c r="R65" i="21"/>
  <c r="S66" i="21"/>
  <c r="R49" i="21"/>
  <c r="R66" i="21"/>
  <c r="S59" i="21"/>
  <c r="R56" i="21"/>
  <c r="T63" i="21"/>
  <c r="R48" i="21"/>
  <c r="S53" i="21"/>
  <c r="S63" i="21"/>
  <c r="R52" i="21"/>
  <c r="S65" i="21"/>
  <c r="R53" i="21"/>
  <c r="T61" i="21"/>
  <c r="S57" i="21"/>
  <c r="S61" i="21"/>
  <c r="T50" i="21"/>
  <c r="R62" i="21"/>
  <c r="S64" i="21"/>
  <c r="R58" i="21"/>
  <c r="S49" i="21"/>
  <c r="S48" i="21"/>
  <c r="T54" i="21"/>
  <c r="T47" i="21"/>
  <c r="R59" i="21"/>
  <c r="S52" i="21"/>
  <c r="S62" i="21"/>
  <c r="S54" i="21"/>
  <c r="U47" i="21"/>
  <c r="V55" i="21"/>
  <c r="V48" i="21"/>
  <c r="V57" i="21"/>
  <c r="V49" i="21"/>
  <c r="V62" i="21"/>
  <c r="V53" i="21"/>
  <c r="V66" i="21"/>
  <c r="V63" i="21"/>
  <c r="V65" i="21"/>
  <c r="V47" i="21"/>
  <c r="V61" i="21"/>
  <c r="V64" i="21"/>
  <c r="V51" i="21"/>
  <c r="V60" i="21"/>
  <c r="V59" i="21"/>
  <c r="V54" i="21"/>
  <c r="V58" i="21"/>
  <c r="V52" i="21"/>
  <c r="V50" i="21"/>
  <c r="E123" i="21" l="1"/>
  <c r="B102" i="21"/>
  <c r="C120" i="21"/>
  <c r="D101" i="21"/>
  <c r="D117" i="21"/>
  <c r="B90" i="21"/>
  <c r="B94" i="21"/>
  <c r="D113" i="21"/>
  <c r="D110" i="21"/>
  <c r="D109" i="21"/>
  <c r="B105" i="21"/>
  <c r="D103" i="21"/>
  <c r="D91" i="21"/>
  <c r="D95" i="21"/>
  <c r="D98" i="21"/>
  <c r="C91" i="21"/>
  <c r="D107" i="21"/>
  <c r="D122" i="21"/>
  <c r="B98" i="21"/>
  <c r="D116" i="21"/>
  <c r="E112" i="21"/>
  <c r="D93" i="21"/>
  <c r="D118" i="21"/>
  <c r="D106" i="21"/>
  <c r="D105" i="21"/>
  <c r="D99" i="21"/>
  <c r="E94" i="21"/>
  <c r="B100" i="21"/>
  <c r="B89" i="21"/>
  <c r="B96" i="21"/>
  <c r="E122" i="21"/>
  <c r="B95" i="21"/>
  <c r="B97" i="21"/>
  <c r="E92" i="21"/>
  <c r="D119" i="21"/>
  <c r="E109" i="21"/>
  <c r="E95" i="21"/>
  <c r="E106" i="21"/>
  <c r="C111" i="21"/>
  <c r="E97" i="21"/>
  <c r="E101" i="21"/>
  <c r="E117" i="21"/>
  <c r="E89" i="21"/>
  <c r="D102" i="21"/>
  <c r="E115" i="21"/>
  <c r="C107" i="21"/>
  <c r="B88" i="21"/>
  <c r="E114" i="21"/>
  <c r="C119" i="21"/>
  <c r="E93" i="21"/>
  <c r="E113" i="21"/>
  <c r="D89" i="21"/>
  <c r="E119" i="21"/>
  <c r="E116" i="21"/>
  <c r="E96" i="21"/>
  <c r="E118" i="21"/>
  <c r="E91" i="21"/>
  <c r="E99" i="21"/>
  <c r="E90" i="21"/>
  <c r="E98" i="21"/>
  <c r="E104" i="21"/>
  <c r="D88" i="21"/>
  <c r="E100" i="21"/>
  <c r="E102" i="21"/>
  <c r="E105" i="21"/>
  <c r="E103" i="21"/>
  <c r="E108" i="21"/>
  <c r="E121" i="21"/>
  <c r="E86" i="21"/>
  <c r="E107" i="21"/>
  <c r="E111" i="21"/>
  <c r="D94" i="21"/>
  <c r="B106" i="21"/>
  <c r="E110" i="21"/>
  <c r="D108" i="21"/>
  <c r="D111" i="21"/>
  <c r="D100" i="21"/>
  <c r="D92" i="21"/>
  <c r="D87" i="21"/>
  <c r="D123" i="21"/>
  <c r="D115" i="21"/>
  <c r="D97" i="21"/>
  <c r="E120" i="21"/>
  <c r="B104" i="21"/>
  <c r="D114" i="21"/>
  <c r="C87" i="21"/>
  <c r="E88" i="21"/>
  <c r="D120" i="21"/>
  <c r="D104" i="21"/>
  <c r="D112" i="21"/>
  <c r="B113" i="21"/>
  <c r="D96" i="21"/>
  <c r="D90" i="21"/>
  <c r="D121" i="21"/>
  <c r="E87" i="21"/>
  <c r="C86" i="21"/>
  <c r="C109" i="21"/>
  <c r="C99" i="21"/>
  <c r="B115" i="21"/>
  <c r="B92" i="21"/>
  <c r="B120" i="21"/>
  <c r="C118" i="21"/>
  <c r="C115" i="21"/>
  <c r="B123" i="21"/>
  <c r="B93" i="21"/>
  <c r="C94" i="21"/>
  <c r="C95" i="21"/>
  <c r="C97" i="21"/>
  <c r="B112" i="21"/>
  <c r="B99" i="21"/>
  <c r="C100" i="21"/>
  <c r="B119" i="21"/>
  <c r="C112" i="21"/>
  <c r="C92" i="21"/>
  <c r="C88" i="21"/>
  <c r="B110" i="21"/>
  <c r="C89" i="21"/>
  <c r="C116" i="21"/>
  <c r="C122" i="21"/>
  <c r="C102" i="21"/>
  <c r="B118" i="21"/>
  <c r="B91" i="21"/>
  <c r="C110" i="21"/>
  <c r="C114" i="21"/>
  <c r="C93" i="21"/>
  <c r="C106" i="21"/>
  <c r="C113" i="21"/>
  <c r="B111" i="21"/>
  <c r="B121" i="21"/>
  <c r="B117" i="21"/>
  <c r="C101" i="21"/>
  <c r="C90" i="21"/>
  <c r="B101" i="21"/>
  <c r="B109" i="21"/>
  <c r="B87" i="21"/>
  <c r="B122" i="21"/>
  <c r="C117" i="21"/>
  <c r="C121" i="21"/>
  <c r="C108" i="21"/>
  <c r="B86" i="21"/>
  <c r="B116" i="21"/>
  <c r="B107" i="21"/>
  <c r="D86" i="21"/>
  <c r="C103" i="21"/>
  <c r="C123" i="21"/>
  <c r="B108" i="21"/>
  <c r="C96" i="21"/>
  <c r="C98" i="21"/>
  <c r="C104" i="21"/>
  <c r="C105" i="21"/>
  <c r="B114" i="21"/>
  <c r="B103" i="21"/>
  <c r="F86" i="21"/>
  <c r="F118" i="21"/>
  <c r="F93" i="21"/>
  <c r="F94" i="21"/>
  <c r="F102" i="21"/>
  <c r="F108" i="21"/>
  <c r="F122" i="21"/>
  <c r="F99" i="21"/>
  <c r="F120" i="21"/>
  <c r="F101" i="21"/>
  <c r="F112" i="21"/>
  <c r="F109" i="21"/>
  <c r="F113" i="21"/>
  <c r="F116" i="21"/>
  <c r="F90" i="21"/>
  <c r="F92" i="21"/>
  <c r="F114" i="21"/>
  <c r="F115" i="21"/>
  <c r="F98" i="21"/>
  <c r="F107" i="21"/>
  <c r="F91" i="21"/>
  <c r="F103" i="21"/>
  <c r="F105" i="21"/>
  <c r="F87" i="21"/>
  <c r="F110" i="21"/>
  <c r="F123" i="21"/>
  <c r="F111" i="21"/>
  <c r="F117" i="21"/>
  <c r="F97" i="21"/>
  <c r="F106" i="21"/>
  <c r="F100" i="21"/>
  <c r="F121" i="21"/>
  <c r="F95" i="21"/>
  <c r="F104" i="21"/>
  <c r="F88" i="21"/>
  <c r="F89" i="21"/>
  <c r="F96" i="21"/>
  <c r="F119" i="21"/>
  <c r="G107" i="21" l="1"/>
  <c r="H107" i="21" s="1"/>
  <c r="O107" i="21" s="1"/>
  <c r="G102" i="21"/>
  <c r="H102" i="21" s="1"/>
  <c r="O102" i="21" s="1"/>
  <c r="G114" i="21"/>
  <c r="H114" i="21" s="1"/>
  <c r="O114" i="21" s="1"/>
  <c r="G101" i="21"/>
  <c r="H101" i="21" s="1"/>
  <c r="O101" i="21" s="1"/>
  <c r="G99" i="21"/>
  <c r="H99" i="21" s="1"/>
  <c r="O99" i="21" s="1"/>
  <c r="G119" i="21"/>
  <c r="H119" i="21" s="1"/>
  <c r="O119" i="21" s="1"/>
  <c r="G109" i="21"/>
  <c r="H109" i="21" s="1"/>
  <c r="O109" i="21" s="1"/>
  <c r="G91" i="21"/>
  <c r="H91" i="21" s="1"/>
  <c r="O91" i="21" s="1"/>
  <c r="G116" i="21"/>
  <c r="H116" i="21" s="1"/>
  <c r="O116" i="21" s="1"/>
  <c r="G111" i="21"/>
  <c r="H111" i="21" s="1"/>
  <c r="O111" i="21" s="1"/>
  <c r="G95" i="21"/>
  <c r="H95" i="21" s="1"/>
  <c r="O95" i="21" s="1"/>
  <c r="G90" i="21"/>
  <c r="G120" i="21"/>
  <c r="H120" i="21" s="1"/>
  <c r="O120" i="21" s="1"/>
  <c r="G104" i="21"/>
  <c r="H104" i="21" s="1"/>
  <c r="O104" i="21" s="1"/>
  <c r="G105" i="21"/>
  <c r="H105" i="21" s="1"/>
  <c r="O105" i="21" s="1"/>
  <c r="G93" i="21"/>
  <c r="H93" i="21" s="1"/>
  <c r="O93" i="21" s="1"/>
  <c r="G97" i="21"/>
  <c r="H97" i="21" s="1"/>
  <c r="O97" i="21" s="1"/>
  <c r="G94" i="21"/>
  <c r="H94" i="21" s="1"/>
  <c r="O94" i="21" s="1"/>
  <c r="G92" i="21"/>
  <c r="H92" i="21" s="1"/>
  <c r="O92" i="21" s="1"/>
  <c r="G118" i="21"/>
  <c r="H118" i="21" s="1"/>
  <c r="O118" i="21" s="1"/>
  <c r="G110" i="21"/>
  <c r="H110" i="21" s="1"/>
  <c r="O110" i="21" s="1"/>
  <c r="G103" i="21"/>
  <c r="H103" i="21" s="1"/>
  <c r="O103" i="21" s="1"/>
  <c r="G112" i="21"/>
  <c r="G106" i="21"/>
  <c r="G88" i="21"/>
  <c r="G117" i="21"/>
  <c r="G86" i="21"/>
  <c r="G113" i="21"/>
  <c r="G98" i="21"/>
  <c r="G96" i="21"/>
  <c r="G89" i="21"/>
  <c r="G100" i="21"/>
  <c r="G87" i="21"/>
  <c r="G115" i="21"/>
  <c r="G108" i="21"/>
  <c r="G122" i="21"/>
  <c r="G123" i="21"/>
  <c r="G121" i="21"/>
  <c r="H90" i="21" l="1"/>
  <c r="O90" i="21" s="1"/>
  <c r="I102" i="21"/>
  <c r="I99" i="21"/>
  <c r="I95" i="21"/>
  <c r="I119" i="21"/>
  <c r="I110" i="21"/>
  <c r="I92" i="21"/>
  <c r="I103" i="21"/>
  <c r="H115" i="21"/>
  <c r="O115" i="21" s="1"/>
  <c r="H96" i="21"/>
  <c r="O96" i="21" s="1"/>
  <c r="H87" i="21"/>
  <c r="O87" i="21" s="1"/>
  <c r="I94" i="21"/>
  <c r="H86" i="21"/>
  <c r="O86" i="21" s="1"/>
  <c r="P86" i="21" s="1"/>
  <c r="I105" i="21"/>
  <c r="H98" i="21"/>
  <c r="O98" i="21" s="1"/>
  <c r="H88" i="21"/>
  <c r="O88" i="21" s="1"/>
  <c r="H113" i="21"/>
  <c r="O113" i="21" s="1"/>
  <c r="I97" i="21"/>
  <c r="I104" i="21"/>
  <c r="I91" i="21"/>
  <c r="I114" i="21"/>
  <c r="I93" i="21"/>
  <c r="H106" i="21"/>
  <c r="O106" i="21" s="1"/>
  <c r="H89" i="21"/>
  <c r="O89" i="21" s="1"/>
  <c r="H112" i="21"/>
  <c r="O112" i="21" s="1"/>
  <c r="H100" i="21"/>
  <c r="O100" i="21" s="1"/>
  <c r="I109" i="21"/>
  <c r="I120" i="21"/>
  <c r="I116" i="21"/>
  <c r="I118" i="21"/>
  <c r="H117" i="21"/>
  <c r="O117" i="21" s="1"/>
  <c r="I101" i="21"/>
  <c r="H108" i="21"/>
  <c r="O108" i="21" s="1"/>
  <c r="I111" i="21"/>
  <c r="I107" i="21"/>
  <c r="H123" i="21"/>
  <c r="O123" i="21" s="1"/>
  <c r="H122" i="21"/>
  <c r="O122" i="21" s="1"/>
  <c r="H121" i="21"/>
  <c r="O121" i="21" s="1"/>
  <c r="I90" i="21" l="1"/>
  <c r="I113" i="21"/>
  <c r="I115" i="21"/>
  <c r="I106" i="21"/>
  <c r="I117" i="21"/>
  <c r="I86" i="21"/>
  <c r="I87" i="21"/>
  <c r="P87" i="21"/>
  <c r="I88" i="21"/>
  <c r="I96" i="21"/>
  <c r="I108" i="21"/>
  <c r="I100" i="21"/>
  <c r="I98" i="21"/>
  <c r="I112" i="21"/>
  <c r="I89" i="21"/>
  <c r="I122" i="21"/>
  <c r="I123" i="21"/>
  <c r="I121" i="21"/>
  <c r="P88" i="21" l="1"/>
  <c r="P89" i="21" l="1"/>
  <c r="P90" i="21" l="1"/>
  <c r="P91" i="21" l="1"/>
  <c r="P92" i="21" s="1"/>
  <c r="P93" i="21" s="1"/>
  <c r="P94" i="21" s="1"/>
  <c r="P95" i="21" s="1"/>
  <c r="P96" i="21" s="1"/>
  <c r="P97" i="21" s="1"/>
  <c r="P98" i="21" s="1"/>
  <c r="P99" i="21" s="1"/>
  <c r="P100" i="21" s="1"/>
  <c r="P101" i="21" s="1"/>
  <c r="P102" i="21" s="1"/>
  <c r="P103" i="21" s="1"/>
  <c r="P104" i="21" s="1"/>
  <c r="P105" i="21" s="1"/>
  <c r="P106" i="21" s="1"/>
  <c r="P107" i="21" s="1"/>
  <c r="P108" i="21" s="1"/>
  <c r="P109" i="21" s="1"/>
  <c r="P110" i="21" s="1"/>
  <c r="P111" i="21" s="1"/>
  <c r="P112" i="21" s="1"/>
  <c r="P113" i="21" s="1"/>
  <c r="P114" i="21" s="1"/>
  <c r="P115" i="21" s="1"/>
  <c r="P116" i="21" s="1"/>
  <c r="P117" i="21" s="1"/>
  <c r="P118" i="21" s="1"/>
  <c r="P119" i="21" s="1"/>
  <c r="P120" i="21" s="1"/>
  <c r="P121" i="21" l="1"/>
  <c r="P122" i="21" s="1"/>
  <c r="P123" i="21" s="1"/>
  <c r="T87" i="21" s="1"/>
  <c r="T88" i="21" l="1"/>
  <c r="U88" i="21" s="1"/>
  <c r="AH20" i="22" s="1"/>
  <c r="U87" i="21"/>
  <c r="W20" i="22" s="1"/>
  <c r="W21" i="22" l="1"/>
  <c r="W27" i="22"/>
  <c r="W28" i="22"/>
  <c r="W25" i="22"/>
  <c r="W26" i="22"/>
  <c r="W22" i="22"/>
  <c r="W29" i="22"/>
  <c r="W30" i="22"/>
  <c r="X36" i="22"/>
  <c r="W23" i="22"/>
  <c r="W24" i="22"/>
  <c r="AH29" i="22"/>
  <c r="AH24" i="22"/>
  <c r="AH21" i="22"/>
  <c r="AH27" i="22"/>
  <c r="AH25" i="22"/>
  <c r="AH22" i="22"/>
  <c r="AH28" i="22"/>
  <c r="AH26" i="22"/>
  <c r="AH23" i="22"/>
  <c r="AH30" i="22"/>
  <c r="AI36" i="22"/>
</calcChain>
</file>

<file path=xl/sharedStrings.xml><?xml version="1.0" encoding="utf-8"?>
<sst xmlns="http://schemas.openxmlformats.org/spreadsheetml/2006/main" count="3240" uniqueCount="467">
  <si>
    <t>Skills</t>
  </si>
  <si>
    <t>Role</t>
  </si>
  <si>
    <t>Name</t>
  </si>
  <si>
    <t>Current</t>
  </si>
  <si>
    <t>Desired</t>
  </si>
  <si>
    <t>Date</t>
  </si>
  <si>
    <t>Skills Self-Assessment</t>
  </si>
  <si>
    <t>A</t>
  </si>
  <si>
    <t>B</t>
  </si>
  <si>
    <t>C</t>
  </si>
  <si>
    <t>D</t>
  </si>
  <si>
    <t>Key</t>
  </si>
  <si>
    <t>Value</t>
  </si>
  <si>
    <t>Skill Group</t>
  </si>
  <si>
    <t>Person</t>
  </si>
  <si>
    <t>Curr</t>
  </si>
  <si>
    <t>Level</t>
  </si>
  <si>
    <t>Date Uploaded</t>
  </si>
  <si>
    <t>Date Completed</t>
  </si>
  <si>
    <t>Skills Matrix</t>
  </si>
  <si>
    <t>Roles</t>
  </si>
  <si>
    <t>Skill Requirements</t>
  </si>
  <si>
    <t>Rate your skill level using the following scale: 1-2 Beginner, 3-5 Intermediate, 6-8 Advanced, 9-10 Expert</t>
  </si>
  <si>
    <t>Use the following scale for skill rating: 1-2 Beginner, 3-5 Intermediate, 6-8 Advanced, 9-10 Expert</t>
  </si>
  <si>
    <t>Please select the minimum required skill (where applicable) for each of the following roles:</t>
  </si>
  <si>
    <r>
      <t>Skills Record</t>
    </r>
    <r>
      <rPr>
        <sz val="14"/>
        <color theme="0"/>
        <rFont val="Calibri"/>
        <family val="2"/>
        <scheme val="minor"/>
      </rPr>
      <t/>
    </r>
  </si>
  <si>
    <t>1</t>
  </si>
  <si>
    <t>2</t>
  </si>
  <si>
    <t>3</t>
  </si>
  <si>
    <t>4</t>
  </si>
  <si>
    <t>5</t>
  </si>
  <si>
    <t>6</t>
  </si>
  <si>
    <t>7</t>
  </si>
  <si>
    <t>To extend the table, copy/paste any rows in the middle-part of the table, and the table will update automatically</t>
  </si>
  <si>
    <t>When adding to the list, remember to extend the range of the KEY/VAL named ranges in Formulas/Name Manager</t>
  </si>
  <si>
    <t>Calculated Fields to allow analysis:</t>
  </si>
  <si>
    <r>
      <t xml:space="preserve">Copy-&gt; </t>
    </r>
    <r>
      <rPr>
        <sz val="18"/>
        <color theme="0"/>
        <rFont val="Calibri"/>
        <family val="2"/>
        <scheme val="minor"/>
      </rPr>
      <t>into the Skills Record to upload the values</t>
    </r>
  </si>
  <si>
    <t>Rock</t>
  </si>
  <si>
    <t>Gravel</t>
  </si>
  <si>
    <t>Prof Pat Pending</t>
  </si>
  <si>
    <t>Big Gruesome</t>
  </si>
  <si>
    <t>Little Gruesome</t>
  </si>
  <si>
    <t>Red Max</t>
  </si>
  <si>
    <t>Penelope Pitstop</t>
  </si>
  <si>
    <t>Lazy Luke</t>
  </si>
  <si>
    <t>Blubber Bear</t>
  </si>
  <si>
    <t>Peter Perfect</t>
  </si>
  <si>
    <t>Rufus Ruffcut</t>
  </si>
  <si>
    <t>Sawtooth</t>
  </si>
  <si>
    <t>Dick Dastardly</t>
  </si>
  <si>
    <t>Muttley</t>
  </si>
  <si>
    <t>Clyde</t>
  </si>
  <si>
    <t>Ring-A-Ding</t>
  </si>
  <si>
    <t>Danny</t>
  </si>
  <si>
    <t>Rug Bug Benny</t>
  </si>
  <si>
    <t>Mac</t>
  </si>
  <si>
    <t>Kirby</t>
  </si>
  <si>
    <t>Willy</t>
  </si>
  <si>
    <t>Shooting</t>
  </si>
  <si>
    <t>Flying</t>
  </si>
  <si>
    <t>Hairy</t>
  </si>
  <si>
    <t>Honest</t>
  </si>
  <si>
    <t>Creative</t>
  </si>
  <si>
    <t>Bushcraft</t>
  </si>
  <si>
    <t>Vain</t>
  </si>
  <si>
    <t>Crime</t>
  </si>
  <si>
    <t>Construction</t>
  </si>
  <si>
    <t>Driving</t>
  </si>
  <si>
    <t>Sylvester Sneekly</t>
  </si>
  <si>
    <t>Pte Meekly</t>
  </si>
  <si>
    <t>Sgt Blast</t>
  </si>
  <si>
    <t>Strong</t>
  </si>
  <si>
    <t>Red</t>
  </si>
  <si>
    <t>Purple</t>
  </si>
  <si>
    <t>Blue</t>
  </si>
  <si>
    <t>White</t>
  </si>
  <si>
    <t>Yellow</t>
  </si>
  <si>
    <t>Green</t>
  </si>
  <si>
    <t>Pink</t>
  </si>
  <si>
    <t>Orange</t>
  </si>
  <si>
    <t>Courier</t>
  </si>
  <si>
    <t>Quick</t>
  </si>
  <si>
    <t>Panda Fluffer</t>
  </si>
  <si>
    <t>Policeman</t>
  </si>
  <si>
    <t>Animal Welfare</t>
  </si>
  <si>
    <t>Brown</t>
  </si>
  <si>
    <t>Farmer</t>
  </si>
  <si>
    <t>Poacher</t>
  </si>
  <si>
    <t>P.I.</t>
  </si>
  <si>
    <t>Teddy Bear Surgeon</t>
  </si>
  <si>
    <t>Chief Troublemaker</t>
  </si>
  <si>
    <t>Junior Troublemaker</t>
  </si>
  <si>
    <t>Senior Troublemaker</t>
  </si>
  <si>
    <t>Architect</t>
  </si>
  <si>
    <t>Carpenter</t>
  </si>
  <si>
    <t>Noir</t>
  </si>
  <si>
    <t>00F</t>
  </si>
  <si>
    <t>FFF</t>
  </si>
  <si>
    <t>111</t>
  </si>
  <si>
    <t>F00</t>
  </si>
  <si>
    <t>0F0</t>
  </si>
  <si>
    <t>642</t>
  </si>
  <si>
    <t>FA0</t>
  </si>
  <si>
    <t>FCC</t>
  </si>
  <si>
    <t>FF0</t>
  </si>
  <si>
    <t>F0F</t>
  </si>
  <si>
    <r>
      <t>Favourite Colours</t>
    </r>
    <r>
      <rPr>
        <sz val="14"/>
        <color theme="7" tint="-0.249977111117893"/>
        <rFont val="Calibri"/>
        <family val="2"/>
        <scheme val="minor"/>
      </rPr>
      <t xml:space="preserve"> (LST_SkillsC)</t>
    </r>
  </si>
  <si>
    <t>Practical Skills (LST_SkillsB)</t>
  </si>
  <si>
    <r>
      <t>Qualities</t>
    </r>
    <r>
      <rPr>
        <sz val="14"/>
        <color theme="6"/>
        <rFont val="Calibri"/>
        <family val="2"/>
        <scheme val="minor"/>
      </rPr>
      <t xml:space="preserve"> (LST_SkillsA)</t>
    </r>
  </si>
  <si>
    <t>Qualities</t>
  </si>
  <si>
    <t>Practical Skills</t>
  </si>
  <si>
    <t>Favourite Colours</t>
  </si>
  <si>
    <t>Unused</t>
  </si>
  <si>
    <t>.</t>
  </si>
  <si>
    <t>strong</t>
  </si>
  <si>
    <r>
      <t>SFIA v6 Skills</t>
    </r>
    <r>
      <rPr>
        <sz val="14"/>
        <color theme="8"/>
        <rFont val="Calibri"/>
        <family val="2"/>
        <scheme val="minor"/>
      </rPr>
      <t xml:space="preserve"> (LST_SkillsD)</t>
    </r>
  </si>
  <si>
    <t>GOVN</t>
  </si>
  <si>
    <t>ITSP</t>
  </si>
  <si>
    <t>IRMG</t>
  </si>
  <si>
    <t>ISCO</t>
  </si>
  <si>
    <t>Information Systems Coordination</t>
  </si>
  <si>
    <t>SCTY</t>
  </si>
  <si>
    <t>Information Security</t>
  </si>
  <si>
    <t>INAS</t>
  </si>
  <si>
    <t>INAN</t>
  </si>
  <si>
    <t>Analytics</t>
  </si>
  <si>
    <t>ICPM</t>
  </si>
  <si>
    <t>Information Content Publishing</t>
  </si>
  <si>
    <t>CNSL</t>
  </si>
  <si>
    <t>Consultancy</t>
  </si>
  <si>
    <t>TECH</t>
  </si>
  <si>
    <t>Technical Specialism</t>
  </si>
  <si>
    <t>RSCH</t>
  </si>
  <si>
    <t>ITMG</t>
  </si>
  <si>
    <t>IT Management</t>
  </si>
  <si>
    <t>FMIT</t>
  </si>
  <si>
    <t>Financial Management</t>
  </si>
  <si>
    <t>INOV</t>
  </si>
  <si>
    <t>Innovation</t>
  </si>
  <si>
    <t>BPRE</t>
  </si>
  <si>
    <t>Business Process Improvement</t>
  </si>
  <si>
    <t>STPL</t>
  </si>
  <si>
    <t>BURM</t>
  </si>
  <si>
    <t>Business Risk Management</t>
  </si>
  <si>
    <t>SUST</t>
  </si>
  <si>
    <t>Sustainability Strategy</t>
  </si>
  <si>
    <t>EMRG</t>
  </si>
  <si>
    <t>COPL</t>
  </si>
  <si>
    <t>Continuity Management</t>
  </si>
  <si>
    <t>SUMI</t>
  </si>
  <si>
    <t>Sustainability Management</t>
  </si>
  <si>
    <t>NTPL</t>
  </si>
  <si>
    <t>Network Planning</t>
  </si>
  <si>
    <t>ARCH</t>
  </si>
  <si>
    <t>Solution Architecture</t>
  </si>
  <si>
    <t>DATM</t>
  </si>
  <si>
    <t>Data Management</t>
  </si>
  <si>
    <t>METL</t>
  </si>
  <si>
    <t>POMG</t>
  </si>
  <si>
    <t>Portfolio Management</t>
  </si>
  <si>
    <t>PGMG</t>
  </si>
  <si>
    <t>Programme Management</t>
  </si>
  <si>
    <t>PRMG</t>
  </si>
  <si>
    <t>Project Management</t>
  </si>
  <si>
    <t>PROF</t>
  </si>
  <si>
    <t>BUAN</t>
  </si>
  <si>
    <t>Business Analysis</t>
  </si>
  <si>
    <t>REQM</t>
  </si>
  <si>
    <t>BPTS</t>
  </si>
  <si>
    <t>Business Process Testing</t>
  </si>
  <si>
    <t>CIPM</t>
  </si>
  <si>
    <t>ORDI</t>
  </si>
  <si>
    <t>BENM</t>
  </si>
  <si>
    <t>Benefits Management</t>
  </si>
  <si>
    <t>BSMO</t>
  </si>
  <si>
    <t>Business Modelling</t>
  </si>
  <si>
    <t>SUAS</t>
  </si>
  <si>
    <t>Sustainability Assessment</t>
  </si>
  <si>
    <t>DLMG</t>
  </si>
  <si>
    <t>Systems Development Management</t>
  </si>
  <si>
    <t>DTAN</t>
  </si>
  <si>
    <t>Data Analysis</t>
  </si>
  <si>
    <t>DESN</t>
  </si>
  <si>
    <t>NTDS</t>
  </si>
  <si>
    <t>Network Design</t>
  </si>
  <si>
    <t>DBDS</t>
  </si>
  <si>
    <t>PROG</t>
  </si>
  <si>
    <t>ADEV</t>
  </si>
  <si>
    <t>Animation Development</t>
  </si>
  <si>
    <t>SFEN</t>
  </si>
  <si>
    <t>Safety Engineering</t>
  </si>
  <si>
    <t>SUEN</t>
  </si>
  <si>
    <t>Sustainability Engineering</t>
  </si>
  <si>
    <t>INCA</t>
  </si>
  <si>
    <t>Information Content Authoring</t>
  </si>
  <si>
    <t>TEST</t>
  </si>
  <si>
    <t>UNAN</t>
  </si>
  <si>
    <t>User Experience Analysis</t>
  </si>
  <si>
    <t>HCEV</t>
  </si>
  <si>
    <t>User Experience Design</t>
  </si>
  <si>
    <t>USEV</t>
  </si>
  <si>
    <t>User Experience Evaluation</t>
  </si>
  <si>
    <t>SINT</t>
  </si>
  <si>
    <t>PORT</t>
  </si>
  <si>
    <t>HWDE</t>
  </si>
  <si>
    <t>HSIN</t>
  </si>
  <si>
    <t>AVMT</t>
  </si>
  <si>
    <t>Availability Management</t>
  </si>
  <si>
    <t>SLMO</t>
  </si>
  <si>
    <t>Service Level Management</t>
  </si>
  <si>
    <t>SEAC</t>
  </si>
  <si>
    <t>Service Acceptance</t>
  </si>
  <si>
    <t>CFMG</t>
  </si>
  <si>
    <t>ASMG</t>
  </si>
  <si>
    <t>CHMG</t>
  </si>
  <si>
    <t>RELM</t>
  </si>
  <si>
    <t>SYSP</t>
  </si>
  <si>
    <t>System Software</t>
  </si>
  <si>
    <t>CPMG</t>
  </si>
  <si>
    <t>Capacity Management</t>
  </si>
  <si>
    <t>SCAD</t>
  </si>
  <si>
    <t>PENT</t>
  </si>
  <si>
    <t>RFEN</t>
  </si>
  <si>
    <t>Radio Frequency Engineering</t>
  </si>
  <si>
    <t>ASUP</t>
  </si>
  <si>
    <t>ITOP</t>
  </si>
  <si>
    <t>DBAD</t>
  </si>
  <si>
    <t>STMG</t>
  </si>
  <si>
    <t>NTAS</t>
  </si>
  <si>
    <t>PBMG</t>
  </si>
  <si>
    <t>Problem Management</t>
  </si>
  <si>
    <t>USUP</t>
  </si>
  <si>
    <t>Incident Management</t>
  </si>
  <si>
    <t>DCMA</t>
  </si>
  <si>
    <t>ETMG</t>
  </si>
  <si>
    <t>LEDA</t>
  </si>
  <si>
    <t>TMCR</t>
  </si>
  <si>
    <t>ETDL</t>
  </si>
  <si>
    <t>Learning Delivery</t>
  </si>
  <si>
    <t>TEAC</t>
  </si>
  <si>
    <t>PEMT</t>
  </si>
  <si>
    <t>Performance Management</t>
  </si>
  <si>
    <t>RESC</t>
  </si>
  <si>
    <t>Resourcing</t>
  </si>
  <si>
    <t>PDSV</t>
  </si>
  <si>
    <t>Professional Development</t>
  </si>
  <si>
    <t>QUMG</t>
  </si>
  <si>
    <t>Quality Management</t>
  </si>
  <si>
    <t>QUAS</t>
  </si>
  <si>
    <t>Quality Assurance</t>
  </si>
  <si>
    <t>QUST</t>
  </si>
  <si>
    <t>CORE</t>
  </si>
  <si>
    <t>SFAS</t>
  </si>
  <si>
    <t>Safety Assessment</t>
  </si>
  <si>
    <t>DGFS</t>
  </si>
  <si>
    <t>Digital Forensics</t>
  </si>
  <si>
    <t>SORC</t>
  </si>
  <si>
    <t>Sourcing</t>
  </si>
  <si>
    <t>ITCM</t>
  </si>
  <si>
    <t>Contract Management</t>
  </si>
  <si>
    <t>RLMT</t>
  </si>
  <si>
    <t>Relationship Management</t>
  </si>
  <si>
    <t>CSMG</t>
  </si>
  <si>
    <t>Customer Service Support</t>
  </si>
  <si>
    <t>MKTG</t>
  </si>
  <si>
    <t>Digital Marketing</t>
  </si>
  <si>
    <t>SALE</t>
  </si>
  <si>
    <t>Selling</t>
  </si>
  <si>
    <t>SSUP</t>
  </si>
  <si>
    <t>Sales Support</t>
  </si>
  <si>
    <t>PROD</t>
  </si>
  <si>
    <t>Product Management</t>
  </si>
  <si>
    <t>Information Management</t>
  </si>
  <si>
    <t>Information Assurance</t>
  </si>
  <si>
    <t>Research</t>
  </si>
  <si>
    <t>Emerging Technology Monitoring</t>
  </si>
  <si>
    <t>Systems Design</t>
  </si>
  <si>
    <t>Database Design</t>
  </si>
  <si>
    <t>Programming/Software Development</t>
  </si>
  <si>
    <t>Testing</t>
  </si>
  <si>
    <t>Systems Integration</t>
  </si>
  <si>
    <t>Porting/Software Configuration</t>
  </si>
  <si>
    <t>Hardware Design</t>
  </si>
  <si>
    <t>Systems Installation/Decommissioning</t>
  </si>
  <si>
    <t>Configuration Management</t>
  </si>
  <si>
    <t>Asset Management</t>
  </si>
  <si>
    <t>Change Management</t>
  </si>
  <si>
    <t>Security Administration</t>
  </si>
  <si>
    <t>Penetration Testing</t>
  </si>
  <si>
    <t>Application Support</t>
  </si>
  <si>
    <t>IT Infrastructure</t>
  </si>
  <si>
    <t>Database Administration</t>
  </si>
  <si>
    <t>Storage Management</t>
  </si>
  <si>
    <t>Network Support</t>
  </si>
  <si>
    <t>Quality Standards</t>
  </si>
  <si>
    <t>Conformance Review</t>
  </si>
  <si>
    <t>Change Implementation Planning &amp; Management</t>
  </si>
  <si>
    <t>Requirements Definition &amp; Management</t>
  </si>
  <si>
    <t>Portfolio, Programme &amp; Project Support</t>
  </si>
  <si>
    <t>Enterprise &amp; Business Architecture</t>
  </si>
  <si>
    <t>Learning Assessment &amp; Evaluation</t>
  </si>
  <si>
    <t>Learning &amp; Development Management</t>
  </si>
  <si>
    <t>Learning Design &amp; Development</t>
  </si>
  <si>
    <t>Teaching &amp; Subject Formation</t>
  </si>
  <si>
    <t>Organisation Design &amp; Implementation</t>
  </si>
  <si>
    <t>Methods &amp; Tools</t>
  </si>
  <si>
    <t>IT Governance</t>
  </si>
  <si>
    <t>IT Strategy &amp; Planning</t>
  </si>
  <si>
    <t>Release &amp; Deployment</t>
  </si>
  <si>
    <t>Facilities Management</t>
  </si>
  <si>
    <t>Unused2</t>
  </si>
  <si>
    <t>Unused3</t>
  </si>
  <si>
    <t>Unused4</t>
  </si>
  <si>
    <t>Unused5</t>
  </si>
  <si>
    <t>Current Skills</t>
  </si>
  <si>
    <t>Desired Skills</t>
  </si>
  <si>
    <t>Required Skills</t>
  </si>
  <si>
    <t>R2</t>
  </si>
  <si>
    <t>R1</t>
  </si>
  <si>
    <t>P</t>
  </si>
  <si>
    <t>Previous</t>
  </si>
  <si>
    <t>Role Averages-Min</t>
  </si>
  <si>
    <t>Role Averages-Line</t>
  </si>
  <si>
    <t>Role Averages-Max</t>
  </si>
  <si>
    <t>&gt;&gt;</t>
  </si>
  <si>
    <t>Key Skills Gaps</t>
  </si>
  <si>
    <t>Compare to</t>
  </si>
  <si>
    <t>Required Total</t>
  </si>
  <si>
    <t>Result-A is:</t>
  </si>
  <si>
    <t>over</t>
  </si>
  <si>
    <t>under</t>
  </si>
  <si>
    <t>From</t>
  </si>
  <si>
    <t>Val</t>
  </si>
  <si>
    <t>Result</t>
  </si>
  <si>
    <t>CALC</t>
  </si>
  <si>
    <t>override</t>
  </si>
  <si>
    <t>Result-B is:</t>
  </si>
  <si>
    <t>Result-C is:</t>
  </si>
  <si>
    <t>Result-D is:</t>
  </si>
  <si>
    <t>Your Strength Scores Are</t>
  </si>
  <si>
    <t>Select</t>
  </si>
  <si>
    <t>Display</t>
  </si>
  <si>
    <t>Strength Scores</t>
  </si>
  <si>
    <t>Under Skills Score</t>
  </si>
  <si>
    <t>Over Skills Score</t>
  </si>
  <si>
    <t>Over Skills Total</t>
  </si>
  <si>
    <t>Reqd (Met)</t>
  </si>
  <si>
    <t>Reqd (Needed)</t>
  </si>
  <si>
    <t>Training Needs Assessment</t>
  </si>
  <si>
    <r>
      <t xml:space="preserve">Your Growth Journey </t>
    </r>
    <r>
      <rPr>
        <sz val="11"/>
        <color theme="4"/>
        <rFont val="Calibri"/>
        <family val="2"/>
        <scheme val="minor"/>
      </rPr>
      <t>(overlayed on average skills of role peers)</t>
    </r>
  </si>
  <si>
    <t>All Staff</t>
  </si>
  <si>
    <t>Unrelated Skills</t>
  </si>
  <si>
    <t>Role peers 
(reqd skills)</t>
  </si>
  <si>
    <t>All Staff 
(reqd skills)</t>
  </si>
  <si>
    <t>Your Skill Ranking</t>
  </si>
  <si>
    <t>Summary</t>
  </si>
  <si>
    <t>Got</t>
  </si>
  <si>
    <t>Gap</t>
  </si>
  <si>
    <t>Reqd</t>
  </si>
  <si>
    <t>Breadth</t>
  </si>
  <si>
    <t>xtra</t>
  </si>
  <si>
    <t>All Skills</t>
  </si>
  <si>
    <t>Required</t>
  </si>
  <si>
    <t>Peer Below Avg</t>
  </si>
  <si>
    <t>All Below Avg</t>
  </si>
  <si>
    <t>All Averages</t>
  </si>
  <si>
    <t>L</t>
  </si>
  <si>
    <t>M</t>
  </si>
  <si>
    <t>H</t>
  </si>
  <si>
    <t>PBA</t>
  </si>
  <si>
    <t>ABA</t>
  </si>
  <si>
    <t>DES</t>
  </si>
  <si>
    <t>REQ</t>
  </si>
  <si>
    <t>Score</t>
  </si>
  <si>
    <r>
      <t>READ</t>
    </r>
    <r>
      <rPr>
        <b/>
        <sz val="18"/>
        <color theme="7"/>
        <rFont val="Calibri"/>
        <family val="2"/>
        <scheme val="minor"/>
      </rPr>
      <t>.</t>
    </r>
    <r>
      <rPr>
        <b/>
        <sz val="18"/>
        <color theme="0"/>
        <rFont val="Calibri"/>
        <family val="2"/>
        <scheme val="minor"/>
      </rPr>
      <t>ME</t>
    </r>
  </si>
  <si>
    <t>CURR</t>
  </si>
  <si>
    <t>lbl</t>
  </si>
  <si>
    <t>I</t>
  </si>
  <si>
    <t>II</t>
  </si>
  <si>
    <t>III</t>
  </si>
  <si>
    <t>IV</t>
  </si>
  <si>
    <t>V</t>
  </si>
  <si>
    <t>training reqd</t>
  </si>
  <si>
    <t>X</t>
  </si>
  <si>
    <t>Gap Weighting</t>
  </si>
  <si>
    <t>Category</t>
  </si>
  <si>
    <t>Skill Target</t>
  </si>
  <si>
    <t>TGT</t>
  </si>
  <si>
    <t>rank / priority of training</t>
  </si>
  <si>
    <t>row</t>
  </si>
  <si>
    <t>col</t>
  </si>
  <si>
    <t>NOW</t>
  </si>
  <si>
    <t>NEXT</t>
  </si>
  <si>
    <t>NOT</t>
  </si>
  <si>
    <t>score</t>
  </si>
  <si>
    <t>start</t>
  </si>
  <si>
    <t>end</t>
  </si>
  <si>
    <t>Priority</t>
  </si>
  <si>
    <t>Training Recommendations</t>
  </si>
  <si>
    <t>skill</t>
  </si>
  <si>
    <t>ref</t>
  </si>
  <si>
    <t>cat</t>
  </si>
  <si>
    <t>(intermediate)</t>
  </si>
  <si>
    <t>(expert)</t>
  </si>
  <si>
    <t>Prefix</t>
  </si>
  <si>
    <t>Postfix</t>
  </si>
  <si>
    <t>Beginner</t>
  </si>
  <si>
    <t>Advanced</t>
  </si>
  <si>
    <t>(Intro to)</t>
  </si>
  <si>
    <t>x</t>
  </si>
  <si>
    <t>instances</t>
  </si>
  <si>
    <t>threshold</t>
  </si>
  <si>
    <t>Advisory</t>
  </si>
  <si>
    <t>av#</t>
  </si>
  <si>
    <t>Depth/Breadth</t>
  </si>
  <si>
    <t>Individual</t>
  </si>
  <si>
    <t>sum</t>
  </si>
  <si>
    <t>#</t>
  </si>
  <si>
    <t>avsum</t>
  </si>
  <si>
    <t>#II</t>
  </si>
  <si>
    <t>#III</t>
  </si>
  <si>
    <t>#IV</t>
  </si>
  <si>
    <t>#V</t>
  </si>
  <si>
    <t>av#II</t>
  </si>
  <si>
    <t>av#III</t>
  </si>
  <si>
    <t>av#IV</t>
  </si>
  <si>
    <t>av#V</t>
  </si>
  <si>
    <t>Staff Breakdown</t>
  </si>
  <si>
    <t>Depth</t>
  </si>
  <si>
    <t>Individual (Curr)</t>
  </si>
  <si>
    <t>des</t>
  </si>
  <si>
    <t>Skill Ranking</t>
  </si>
  <si>
    <t>Growth Journey</t>
  </si>
  <si>
    <t>Staff#</t>
  </si>
  <si>
    <t>Role#</t>
  </si>
  <si>
    <t>Skill#</t>
  </si>
  <si>
    <t>StaffinRole</t>
  </si>
  <si>
    <t>-</t>
  </si>
  <si>
    <t>Individual vs Peers</t>
  </si>
  <si>
    <t>Individual vs All</t>
  </si>
  <si>
    <t>Individual vs Own Goals</t>
  </si>
  <si>
    <t>Type Weighting</t>
  </si>
  <si>
    <t>MAX</t>
  </si>
  <si>
    <t>Role Peers</t>
  </si>
  <si>
    <t>Rank</t>
  </si>
  <si>
    <t># Peers higher score</t>
  </si>
  <si>
    <t># All higher score</t>
  </si>
  <si>
    <t>Training Recs</t>
  </si>
  <si>
    <t>Role Skills</t>
  </si>
  <si>
    <t>Bottom 10%</t>
  </si>
  <si>
    <t>Bottom Quartile</t>
  </si>
  <si>
    <t>Below Average</t>
  </si>
  <si>
    <t>Average</t>
  </si>
  <si>
    <t>Above Average</t>
  </si>
  <si>
    <t>Top Quartile</t>
  </si>
  <si>
    <t>Top 10%</t>
  </si>
  <si>
    <t>Skill Ranks</t>
  </si>
  <si>
    <t>Sum</t>
  </si>
  <si>
    <t>Rank#</t>
  </si>
  <si>
    <t>Role Alignment</t>
  </si>
  <si>
    <t>Overall Skills</t>
  </si>
  <si>
    <t>&gt;sum</t>
  </si>
  <si>
    <t>&gt;rank</t>
  </si>
  <si>
    <t>%ile</t>
  </si>
  <si>
    <t>weight</t>
  </si>
  <si>
    <r>
      <t xml:space="preserve">Paste as </t>
    </r>
    <r>
      <rPr>
        <b/>
        <sz val="11"/>
        <color rgb="FFFFC000"/>
        <rFont val="Calibri"/>
        <family val="2"/>
        <scheme val="minor"/>
      </rPr>
      <t>values</t>
    </r>
    <r>
      <rPr>
        <b/>
        <sz val="11"/>
        <color theme="0"/>
        <rFont val="Calibri"/>
        <family val="2"/>
        <scheme val="minor"/>
      </rPr>
      <t xml:space="preserve"> to the end &amp; ensure the blue columns are present to the right.</t>
    </r>
    <r>
      <rPr>
        <b/>
        <sz val="11"/>
        <color theme="5"/>
        <rFont val="Calibri"/>
        <family val="2"/>
        <scheme val="minor"/>
      </rPr>
      <t xml:space="preserve"> </t>
    </r>
    <r>
      <rPr>
        <b/>
        <sz val="11"/>
        <color theme="8" tint="0.79998168889431442"/>
        <rFont val="Calibri"/>
        <family val="2"/>
        <scheme val="minor"/>
      </rPr>
      <t>Alternatively host the skills record in a Sharepoint list and populate this table as a data connection (ensure the calculated fields are part of the table range)</t>
    </r>
  </si>
  <si>
    <t>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</si>
</sst>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\ mmm\ yyyy"/>
    <numFmt numFmtId="165" formatCode="0.0"/>
    <numFmt numFmtId="166" formatCode="0.00000000000"/>
  </numFmts>
  <fonts count="1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onsolas"/>
      <family val="3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 tint="-0.34998626667073579"/>
      <name val="Consolas"/>
      <family val="3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onsolas"/>
      <family val="3"/>
    </font>
    <font>
      <b/>
      <sz val="11"/>
      <name val="Calibri"/>
      <family val="2"/>
      <scheme val="minor"/>
    </font>
    <font>
      <sz val="11"/>
      <color theme="1"/>
      <name val="Consolas"/>
      <family val="3"/>
    </font>
    <font>
      <sz val="9"/>
      <color theme="0" tint="-0.249977111117893"/>
      <name val="Consolas"/>
      <family val="3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onsolas"/>
      <family val="3"/>
    </font>
    <font>
      <sz val="9"/>
      <color theme="1" tint="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theme="2" tint="-0.499984740745262"/>
      <name val="Consolas"/>
      <family val="3"/>
    </font>
    <font>
      <b/>
      <sz val="14"/>
      <color theme="1" tint="0.499984740745262"/>
      <name val="Calibri"/>
      <family val="2"/>
      <scheme val="minor"/>
    </font>
    <font>
      <sz val="9"/>
      <color theme="1"/>
      <name val="Consolas"/>
      <family val="3"/>
    </font>
    <font>
      <b/>
      <sz val="11"/>
      <color theme="5"/>
      <name val="Calibri"/>
      <family val="2"/>
      <scheme val="minor"/>
    </font>
    <font>
      <b/>
      <sz val="9"/>
      <color theme="4" tint="0.39997558519241921"/>
      <name val="Consolas"/>
      <family val="3"/>
    </font>
    <font>
      <b/>
      <sz val="9"/>
      <color theme="4" tint="0.59999389629810485"/>
      <name val="Consolas"/>
      <family val="3"/>
    </font>
    <font>
      <sz val="9"/>
      <color theme="0"/>
      <name val="Consolas"/>
      <family val="3"/>
    </font>
    <font>
      <b/>
      <sz val="9"/>
      <color theme="0" tint="-0.249977111117893"/>
      <name val="Consolas"/>
      <family val="3"/>
    </font>
    <font>
      <sz val="11"/>
      <color theme="0"/>
      <name val="Consolas"/>
      <family val="3"/>
    </font>
    <font>
      <b/>
      <sz val="11"/>
      <color rgb="FFFFC000"/>
      <name val="Calibri"/>
      <family val="2"/>
      <scheme val="minor"/>
    </font>
    <font>
      <sz val="8"/>
      <color theme="0"/>
      <name val="Consolas"/>
      <family val="3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6"/>
      <name val="Calibri"/>
      <family val="2"/>
      <scheme val="minor"/>
    </font>
    <font>
      <sz val="14"/>
      <color theme="6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4"/>
      <color theme="9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7"/>
      <name val="Calibri"/>
      <family val="2"/>
      <scheme val="minor"/>
    </font>
    <font>
      <sz val="8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6"/>
      <name val="Calibri"/>
      <family val="2"/>
      <scheme val="minor"/>
    </font>
    <font>
      <sz val="16"/>
      <color theme="0"/>
      <name val="Consolas"/>
      <family val="3"/>
    </font>
    <font>
      <b/>
      <sz val="18"/>
      <color theme="4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7"/>
      <color theme="6"/>
      <name val="Calibri"/>
      <family val="2"/>
      <scheme val="minor"/>
    </font>
    <font>
      <b/>
      <sz val="7"/>
      <color theme="9"/>
      <name val="Calibri"/>
      <family val="2"/>
      <scheme val="minor"/>
    </font>
    <font>
      <b/>
      <sz val="7"/>
      <color theme="7"/>
      <name val="Calibri"/>
      <family val="2"/>
      <scheme val="minor"/>
    </font>
    <font>
      <b/>
      <sz val="7"/>
      <color theme="8"/>
      <name val="Calibri"/>
      <family val="2"/>
      <scheme val="minor"/>
    </font>
    <font>
      <b/>
      <sz val="18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5"/>
      <color theme="4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u/>
      <sz val="7"/>
      <color theme="4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sz val="6"/>
      <color theme="1"/>
      <name val="Consolas"/>
      <family val="3"/>
    </font>
    <font>
      <sz val="6"/>
      <color theme="6"/>
      <name val="Consolas"/>
      <family val="3"/>
    </font>
    <font>
      <sz val="6"/>
      <color theme="4"/>
      <name val="Consolas"/>
      <family val="3"/>
    </font>
    <font>
      <sz val="6"/>
      <color theme="4"/>
      <name val="Calibri"/>
      <family val="2"/>
      <scheme val="minor"/>
    </font>
    <font>
      <sz val="6"/>
      <color theme="9" tint="-0.249977111117893"/>
      <name val="Consolas"/>
      <family val="3"/>
    </font>
    <font>
      <sz val="6"/>
      <color theme="6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sz val="6"/>
      <color theme="7" tint="-0.249977111117893"/>
      <name val="Consolas"/>
      <family val="3"/>
    </font>
    <font>
      <sz val="6"/>
      <color theme="7" tint="-0.249977111117893"/>
      <name val="Calibri"/>
      <family val="2"/>
      <scheme val="minor"/>
    </font>
    <font>
      <sz val="6"/>
      <color theme="8"/>
      <name val="Consolas"/>
      <family val="3"/>
    </font>
    <font>
      <sz val="6"/>
      <color theme="8"/>
      <name val="Calibri"/>
      <family val="2"/>
      <scheme val="minor"/>
    </font>
    <font>
      <b/>
      <sz val="6"/>
      <name val="Consolas"/>
      <family val="3"/>
    </font>
    <font>
      <b/>
      <sz val="6"/>
      <color theme="0"/>
      <name val="Consolas"/>
      <family val="3"/>
    </font>
    <font>
      <b/>
      <sz val="6"/>
      <color theme="8" tint="-0.249977111117893"/>
      <name val="Consolas"/>
      <family val="3"/>
    </font>
    <font>
      <b/>
      <sz val="6"/>
      <color theme="7" tint="-0.249977111117893"/>
      <name val="Consolas"/>
      <family val="3"/>
    </font>
    <font>
      <b/>
      <sz val="6"/>
      <color rgb="FFFF0000"/>
      <name val="Calibri"/>
      <family val="2"/>
      <scheme val="minor"/>
    </font>
    <font>
      <b/>
      <sz val="6"/>
      <color theme="9" tint="-0.249977111117893"/>
      <name val="Consolas"/>
      <family val="3"/>
    </font>
    <font>
      <b/>
      <sz val="6"/>
      <color theme="6" tint="-0.249977111117893"/>
      <name val="Consolas"/>
      <family val="3"/>
    </font>
    <font>
      <b/>
      <sz val="6"/>
      <color theme="4"/>
      <name val="Consolas"/>
      <family val="3"/>
    </font>
    <font>
      <b/>
      <sz val="6"/>
      <color theme="0" tint="-4.9989318521683403E-2"/>
      <name val="Consolas"/>
      <family val="3"/>
    </font>
    <font>
      <b/>
      <sz val="6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b/>
      <sz val="18"/>
      <color theme="7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sz val="6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7"/>
      <color theme="4"/>
      <name val="Calibri"/>
      <family val="2"/>
      <scheme val="minor"/>
    </font>
    <font>
      <sz val="6"/>
      <color theme="0"/>
      <name val="Consolas"/>
      <family val="3"/>
    </font>
    <font>
      <sz val="8"/>
      <color theme="0"/>
      <name val="Calibri"/>
      <family val="2"/>
      <scheme val="minor"/>
    </font>
    <font>
      <sz val="6"/>
      <color theme="0" tint="-0.34998626667073579"/>
      <name val="Consolas"/>
      <family val="3"/>
    </font>
    <font>
      <sz val="4"/>
      <name val="Calibri"/>
      <family val="2"/>
      <scheme val="minor"/>
    </font>
    <font>
      <sz val="6"/>
      <name val="Consolas"/>
      <family val="3"/>
    </font>
    <font>
      <sz val="6"/>
      <color theme="1" tint="0.499984740745262"/>
      <name val="Calibri"/>
      <family val="2"/>
      <scheme val="minor"/>
    </font>
    <font>
      <sz val="7"/>
      <color theme="1" tint="0.499984740745262"/>
      <name val="Consolas"/>
      <family val="3"/>
    </font>
    <font>
      <u/>
      <sz val="6"/>
      <color theme="1" tint="0.499984740745262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color theme="1" tint="0.499984740745262"/>
      <name val="Consolas"/>
      <family val="3"/>
    </font>
    <font>
      <sz val="11"/>
      <color theme="1"/>
      <name val="Calibri"/>
      <family val="2"/>
      <scheme val="minor"/>
    </font>
    <font>
      <sz val="7"/>
      <color theme="4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sz val="6"/>
      <color rgb="FFFFFFFF"/>
      <name val="Consolas"/>
      <family val="3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537887"/>
        <bgColor indexed="64"/>
      </patternFill>
    </fill>
    <fill>
      <patternFill patternType="solid">
        <fgColor rgb="FF971D4E"/>
        <bgColor indexed="64"/>
      </patternFill>
    </fill>
    <fill>
      <patternFill patternType="solid">
        <fgColor rgb="FF83A951"/>
        <bgColor indexed="64"/>
      </patternFill>
    </fill>
    <fill>
      <patternFill patternType="solid">
        <fgColor rgb="FFD28D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122" fillId="0" borderId="0" applyFont="0" applyFill="0" applyBorder="0" applyAlignment="0" applyProtection="0"/>
  </cellStyleXfs>
  <cellXfs count="558">
    <xf numFmtId="0" fontId="0" fillId="0" borderId="0" xfId="0"/>
    <xf numFmtId="0" fontId="3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vertical="center"/>
    </xf>
    <xf numFmtId="0" fontId="5" fillId="9" borderId="0" xfId="0" quotePrefix="1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9" borderId="0" xfId="0" applyFill="1" applyBorder="1"/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9" borderId="0" xfId="0" applyFill="1"/>
    <xf numFmtId="0" fontId="1" fillId="7" borderId="7" xfId="0" applyFont="1" applyFill="1" applyBorder="1"/>
    <xf numFmtId="0" fontId="7" fillId="7" borderId="7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left" vertical="center"/>
    </xf>
    <xf numFmtId="0" fontId="15" fillId="2" borderId="0" xfId="0" applyFont="1" applyFill="1" applyAlignment="1"/>
    <xf numFmtId="0" fontId="16" fillId="2" borderId="0" xfId="0" applyFont="1" applyFill="1" applyAlignment="1"/>
    <xf numFmtId="0" fontId="17" fillId="2" borderId="0" xfId="0" applyFont="1" applyFill="1" applyAlignment="1">
      <alignment horizontal="right" vertical="center"/>
    </xf>
    <xf numFmtId="0" fontId="16" fillId="2" borderId="0" xfId="0" applyFont="1" applyFill="1"/>
    <xf numFmtId="0" fontId="18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textRotation="90"/>
    </xf>
    <xf numFmtId="0" fontId="10" fillId="2" borderId="8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/>
    </xf>
    <xf numFmtId="14" fontId="0" fillId="2" borderId="8" xfId="0" applyNumberForma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 textRotation="90" wrapText="1"/>
    </xf>
    <xf numFmtId="0" fontId="0" fillId="6" borderId="1" xfId="0" applyFont="1" applyFill="1" applyBorder="1" applyAlignment="1">
      <alignment horizontal="center" textRotation="90" wrapText="1"/>
    </xf>
    <xf numFmtId="0" fontId="0" fillId="4" borderId="1" xfId="0" applyFont="1" applyFill="1" applyBorder="1" applyAlignment="1">
      <alignment horizontal="center" textRotation="90" wrapText="1"/>
    </xf>
    <xf numFmtId="0" fontId="0" fillId="5" borderId="1" xfId="0" applyFont="1" applyFill="1" applyBorder="1" applyAlignment="1">
      <alignment horizontal="center" textRotation="90" wrapText="1"/>
    </xf>
    <xf numFmtId="0" fontId="6" fillId="1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4" fillId="9" borderId="0" xfId="0" applyFont="1" applyFill="1" applyBorder="1" applyAlignment="1">
      <alignment horizontal="right" vertical="center"/>
    </xf>
    <xf numFmtId="0" fontId="23" fillId="9" borderId="0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right" vertical="center"/>
    </xf>
    <xf numFmtId="14" fontId="15" fillId="9" borderId="15" xfId="0" applyNumberFormat="1" applyFont="1" applyFill="1" applyBorder="1" applyAlignment="1">
      <alignment horizontal="center" wrapText="1"/>
    </xf>
    <xf numFmtId="0" fontId="13" fillId="9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7" borderId="7" xfId="0" applyNumberFormat="1" applyFont="1" applyFill="1" applyBorder="1"/>
    <xf numFmtId="49" fontId="0" fillId="9" borderId="0" xfId="0" applyNumberFormat="1" applyFill="1"/>
    <xf numFmtId="49" fontId="15" fillId="9" borderId="15" xfId="0" applyNumberFormat="1" applyFont="1" applyFill="1" applyBorder="1" applyAlignment="1">
      <alignment horizontal="center"/>
    </xf>
    <xf numFmtId="49" fontId="23" fillId="2" borderId="8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4" fontId="0" fillId="9" borderId="0" xfId="0" applyNumberFormat="1" applyFill="1" applyBorder="1" applyAlignment="1">
      <alignment horizontal="center"/>
    </xf>
    <xf numFmtId="0" fontId="20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49" fontId="3" fillId="9" borderId="0" xfId="0" applyNumberFormat="1" applyFont="1" applyFill="1" applyBorder="1" applyAlignment="1">
      <alignment vertical="center"/>
    </xf>
    <xf numFmtId="49" fontId="25" fillId="9" borderId="0" xfId="0" quotePrefix="1" applyNumberFormat="1" applyFont="1" applyFill="1" applyBorder="1" applyAlignment="1">
      <alignment horizontal="center" vertical="center"/>
    </xf>
    <xf numFmtId="0" fontId="25" fillId="9" borderId="0" xfId="0" quotePrefix="1" applyFont="1" applyFill="1" applyBorder="1" applyAlignment="1">
      <alignment horizontal="center" vertical="center"/>
    </xf>
    <xf numFmtId="49" fontId="26" fillId="9" borderId="0" xfId="0" quotePrefix="1" applyNumberFormat="1" applyFont="1" applyFill="1" applyBorder="1" applyAlignment="1">
      <alignment horizontal="center" vertical="center"/>
    </xf>
    <xf numFmtId="0" fontId="26" fillId="9" borderId="0" xfId="0" quotePrefix="1" applyFont="1" applyFill="1" applyBorder="1" applyAlignment="1">
      <alignment horizontal="center" vertical="center"/>
    </xf>
    <xf numFmtId="49" fontId="5" fillId="9" borderId="0" xfId="0" quotePrefix="1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0" fillId="9" borderId="22" xfId="0" applyFont="1" applyFill="1" applyBorder="1" applyAlignment="1"/>
    <xf numFmtId="0" fontId="19" fillId="9" borderId="22" xfId="0" applyFont="1" applyFill="1" applyBorder="1" applyAlignment="1"/>
    <xf numFmtId="0" fontId="6" fillId="15" borderId="7" xfId="0" applyFont="1" applyFill="1" applyBorder="1" applyAlignment="1">
      <alignment vertical="center"/>
    </xf>
    <xf numFmtId="49" fontId="6" fillId="15" borderId="7" xfId="0" applyNumberFormat="1" applyFont="1" applyFill="1" applyBorder="1" applyAlignment="1">
      <alignment vertical="center"/>
    </xf>
    <xf numFmtId="0" fontId="1" fillId="15" borderId="7" xfId="0" applyFont="1" applyFill="1" applyBorder="1" applyAlignment="1">
      <alignment vertical="center"/>
    </xf>
    <xf numFmtId="0" fontId="7" fillId="15" borderId="7" xfId="0" applyFont="1" applyFill="1" applyBorder="1" applyAlignment="1">
      <alignment horizontal="left"/>
    </xf>
    <xf numFmtId="0" fontId="32" fillId="7" borderId="7" xfId="0" applyFont="1" applyFill="1" applyBorder="1"/>
    <xf numFmtId="0" fontId="32" fillId="7" borderId="7" xfId="0" applyFont="1" applyFill="1" applyBorder="1" applyAlignment="1">
      <alignment vertical="center"/>
    </xf>
    <xf numFmtId="0" fontId="33" fillId="7" borderId="7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5" fillId="9" borderId="0" xfId="0" applyFont="1" applyFill="1" applyBorder="1" applyAlignment="1"/>
    <xf numFmtId="0" fontId="36" fillId="9" borderId="0" xfId="0" applyFont="1" applyFill="1" applyAlignment="1">
      <alignment horizontal="center" vertical="center"/>
    </xf>
    <xf numFmtId="0" fontId="35" fillId="9" borderId="0" xfId="0" applyFont="1" applyFill="1" applyAlignment="1">
      <alignment shrinkToFit="1"/>
    </xf>
    <xf numFmtId="0" fontId="0" fillId="9" borderId="0" xfId="0" applyFill="1" applyAlignment="1">
      <alignment horizontal="center" vertical="center" shrinkToFit="1"/>
    </xf>
    <xf numFmtId="0" fontId="0" fillId="9" borderId="0" xfId="0" applyFill="1" applyAlignment="1">
      <alignment shrinkToFit="1"/>
    </xf>
    <xf numFmtId="0" fontId="24" fillId="9" borderId="0" xfId="0" applyFont="1" applyFill="1" applyAlignment="1">
      <alignment vertical="center"/>
    </xf>
    <xf numFmtId="0" fontId="31" fillId="17" borderId="20" xfId="0" applyFont="1" applyFill="1" applyBorder="1" applyAlignment="1">
      <alignment horizontal="center" vertical="center" shrinkToFit="1"/>
    </xf>
    <xf numFmtId="0" fontId="31" fillId="17" borderId="19" xfId="0" applyFont="1" applyFill="1" applyBorder="1" applyAlignment="1">
      <alignment horizontal="center" vertical="center" shrinkToFit="1"/>
    </xf>
    <xf numFmtId="0" fontId="31" fillId="17" borderId="21" xfId="0" applyFont="1" applyFill="1" applyBorder="1" applyAlignment="1">
      <alignment horizontal="center" vertical="center" shrinkToFit="1"/>
    </xf>
    <xf numFmtId="0" fontId="31" fillId="18" borderId="20" xfId="0" applyFont="1" applyFill="1" applyBorder="1" applyAlignment="1">
      <alignment horizontal="center" vertical="center" shrinkToFit="1"/>
    </xf>
    <xf numFmtId="0" fontId="31" fillId="18" borderId="19" xfId="0" applyFont="1" applyFill="1" applyBorder="1" applyAlignment="1">
      <alignment horizontal="center" vertical="center" shrinkToFit="1"/>
    </xf>
    <xf numFmtId="0" fontId="31" fillId="18" borderId="21" xfId="0" applyFont="1" applyFill="1" applyBorder="1" applyAlignment="1">
      <alignment horizontal="center" vertical="center" shrinkToFit="1"/>
    </xf>
    <xf numFmtId="0" fontId="31" fillId="19" borderId="20" xfId="0" applyFont="1" applyFill="1" applyBorder="1" applyAlignment="1">
      <alignment horizontal="center" vertical="center" shrinkToFit="1"/>
    </xf>
    <xf numFmtId="0" fontId="31" fillId="19" borderId="19" xfId="0" applyFont="1" applyFill="1" applyBorder="1" applyAlignment="1">
      <alignment horizontal="center" vertical="center" shrinkToFit="1"/>
    </xf>
    <xf numFmtId="0" fontId="31" fillId="19" borderId="21" xfId="0" applyFont="1" applyFill="1" applyBorder="1" applyAlignment="1">
      <alignment horizontal="center" vertical="center" shrinkToFit="1"/>
    </xf>
    <xf numFmtId="0" fontId="31" fillId="16" borderId="20" xfId="0" applyFont="1" applyFill="1" applyBorder="1" applyAlignment="1">
      <alignment horizontal="center" vertical="center" shrinkToFit="1"/>
    </xf>
    <xf numFmtId="0" fontId="31" fillId="16" borderId="19" xfId="0" applyFont="1" applyFill="1" applyBorder="1" applyAlignment="1">
      <alignment horizontal="center" vertical="center" shrinkToFit="1"/>
    </xf>
    <xf numFmtId="0" fontId="31" fillId="16" borderId="21" xfId="0" applyFont="1" applyFill="1" applyBorder="1" applyAlignment="1">
      <alignment horizontal="center" vertical="center" shrinkToFit="1"/>
    </xf>
    <xf numFmtId="0" fontId="15" fillId="9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3" borderId="23" xfId="0" applyFont="1" applyFill="1" applyBorder="1" applyAlignment="1">
      <alignment horizontal="center" textRotation="45"/>
    </xf>
    <xf numFmtId="0" fontId="1" fillId="3" borderId="24" xfId="0" applyFont="1" applyFill="1" applyBorder="1" applyAlignment="1">
      <alignment horizontal="center" textRotation="45"/>
    </xf>
    <xf numFmtId="0" fontId="1" fillId="3" borderId="25" xfId="0" applyFont="1" applyFill="1" applyBorder="1" applyAlignment="1">
      <alignment horizontal="center" textRotation="45"/>
    </xf>
    <xf numFmtId="0" fontId="1" fillId="6" borderId="23" xfId="0" applyFont="1" applyFill="1" applyBorder="1" applyAlignment="1">
      <alignment horizontal="center" textRotation="45"/>
    </xf>
    <xf numFmtId="0" fontId="1" fillId="6" borderId="24" xfId="0" applyFont="1" applyFill="1" applyBorder="1" applyAlignment="1">
      <alignment horizontal="center" textRotation="45"/>
    </xf>
    <xf numFmtId="0" fontId="1" fillId="6" borderId="25" xfId="0" applyFont="1" applyFill="1" applyBorder="1" applyAlignment="1">
      <alignment horizontal="center" textRotation="45"/>
    </xf>
    <xf numFmtId="0" fontId="1" fillId="4" borderId="23" xfId="0" applyFont="1" applyFill="1" applyBorder="1" applyAlignment="1">
      <alignment horizontal="center" textRotation="45"/>
    </xf>
    <xf numFmtId="0" fontId="1" fillId="4" borderId="24" xfId="0" applyFont="1" applyFill="1" applyBorder="1" applyAlignment="1">
      <alignment horizontal="center" textRotation="45"/>
    </xf>
    <xf numFmtId="0" fontId="1" fillId="4" borderId="25" xfId="0" applyFont="1" applyFill="1" applyBorder="1" applyAlignment="1">
      <alignment horizontal="center" textRotation="45"/>
    </xf>
    <xf numFmtId="0" fontId="0" fillId="0" borderId="26" xfId="0" applyBorder="1" applyAlignment="1">
      <alignment horizontal="left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1" xfId="0" applyBorder="1" applyAlignment="1">
      <alignment textRotation="45"/>
    </xf>
    <xf numFmtId="0" fontId="0" fillId="0" borderId="33" xfId="0" applyFill="1" applyBorder="1"/>
    <xf numFmtId="0" fontId="45" fillId="0" borderId="0" xfId="0" applyFont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5" fillId="20" borderId="0" xfId="0" applyFont="1" applyFill="1"/>
    <xf numFmtId="0" fontId="10" fillId="9" borderId="0" xfId="0" applyFont="1" applyFill="1" applyBorder="1"/>
    <xf numFmtId="0" fontId="0" fillId="20" borderId="27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0" borderId="27" xfId="0" applyFill="1" applyBorder="1"/>
    <xf numFmtId="0" fontId="0" fillId="2" borderId="28" xfId="0" applyFill="1" applyBorder="1"/>
    <xf numFmtId="0" fontId="0" fillId="2" borderId="28" xfId="0" applyFill="1" applyBorder="1" applyAlignment="1">
      <alignment horizontal="left"/>
    </xf>
    <xf numFmtId="0" fontId="0" fillId="2" borderId="29" xfId="0" applyFill="1" applyBorder="1"/>
    <xf numFmtId="0" fontId="0" fillId="2" borderId="27" xfId="0" applyFill="1" applyBorder="1"/>
    <xf numFmtId="0" fontId="21" fillId="10" borderId="13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49" fontId="2" fillId="21" borderId="1" xfId="0" applyNumberFormat="1" applyFont="1" applyFill="1" applyBorder="1" applyAlignment="1">
      <alignment horizontal="center" vertical="center"/>
    </xf>
    <xf numFmtId="49" fontId="2" fillId="22" borderId="1" xfId="0" applyNumberFormat="1" applyFont="1" applyFill="1" applyBorder="1" applyAlignment="1">
      <alignment horizontal="center" vertical="center"/>
    </xf>
    <xf numFmtId="49" fontId="2" fillId="23" borderId="1" xfId="0" applyNumberFormat="1" applyFont="1" applyFill="1" applyBorder="1" applyAlignment="1">
      <alignment horizontal="center" vertical="center"/>
    </xf>
    <xf numFmtId="49" fontId="2" fillId="24" borderId="1" xfId="0" applyNumberFormat="1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49" fontId="2" fillId="25" borderId="1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49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3" fillId="2" borderId="1" xfId="0" applyFont="1" applyFill="1" applyBorder="1" applyAlignment="1">
      <alignment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0" fillId="9" borderId="36" xfId="0" applyFill="1" applyBorder="1"/>
    <xf numFmtId="0" fontId="55" fillId="7" borderId="7" xfId="0" applyFont="1" applyFill="1" applyBorder="1" applyAlignment="1">
      <alignment horizontal="right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5" fillId="9" borderId="37" xfId="0" applyFont="1" applyFill="1" applyBorder="1" applyAlignment="1">
      <alignment wrapText="1"/>
    </xf>
    <xf numFmtId="0" fontId="4" fillId="6" borderId="38" xfId="0" applyFont="1" applyFill="1" applyBorder="1" applyAlignment="1">
      <alignment horizontal="center" textRotation="45"/>
    </xf>
    <xf numFmtId="0" fontId="4" fillId="4" borderId="38" xfId="0" applyFont="1" applyFill="1" applyBorder="1" applyAlignment="1">
      <alignment horizontal="center" textRotation="45"/>
    </xf>
    <xf numFmtId="0" fontId="4" fillId="5" borderId="38" xfId="0" applyFont="1" applyFill="1" applyBorder="1" applyAlignment="1">
      <alignment horizontal="center" textRotation="45"/>
    </xf>
    <xf numFmtId="0" fontId="4" fillId="3" borderId="39" xfId="0" applyFont="1" applyFill="1" applyBorder="1" applyAlignment="1">
      <alignment horizontal="center" textRotation="45"/>
    </xf>
    <xf numFmtId="0" fontId="4" fillId="3" borderId="40" xfId="0" applyFont="1" applyFill="1" applyBorder="1" applyAlignment="1">
      <alignment horizontal="center" textRotation="45"/>
    </xf>
    <xf numFmtId="0" fontId="4" fillId="3" borderId="41" xfId="0" applyFont="1" applyFill="1" applyBorder="1" applyAlignment="1">
      <alignment horizontal="center" textRotation="45"/>
    </xf>
    <xf numFmtId="0" fontId="4" fillId="6" borderId="39" xfId="0" applyFont="1" applyFill="1" applyBorder="1" applyAlignment="1">
      <alignment horizontal="center" textRotation="45"/>
    </xf>
    <xf numFmtId="0" fontId="4" fillId="6" borderId="40" xfId="0" applyFont="1" applyFill="1" applyBorder="1" applyAlignment="1">
      <alignment horizontal="center" textRotation="45"/>
    </xf>
    <xf numFmtId="0" fontId="4" fillId="6" borderId="41" xfId="0" applyFont="1" applyFill="1" applyBorder="1" applyAlignment="1">
      <alignment horizontal="center" textRotation="45"/>
    </xf>
    <xf numFmtId="0" fontId="4" fillId="4" borderId="39" xfId="0" applyFont="1" applyFill="1" applyBorder="1" applyAlignment="1">
      <alignment horizontal="center" textRotation="45"/>
    </xf>
    <xf numFmtId="0" fontId="4" fillId="4" borderId="40" xfId="0" applyFont="1" applyFill="1" applyBorder="1" applyAlignment="1">
      <alignment horizontal="center" textRotation="45"/>
    </xf>
    <xf numFmtId="0" fontId="4" fillId="4" borderId="41" xfId="0" applyFont="1" applyFill="1" applyBorder="1" applyAlignment="1">
      <alignment horizontal="center" textRotation="45"/>
    </xf>
    <xf numFmtId="0" fontId="4" fillId="5" borderId="39" xfId="0" applyFont="1" applyFill="1" applyBorder="1" applyAlignment="1">
      <alignment horizontal="center" textRotation="45"/>
    </xf>
    <xf numFmtId="0" fontId="4" fillId="5" borderId="40" xfId="0" applyFont="1" applyFill="1" applyBorder="1" applyAlignment="1">
      <alignment horizontal="center" textRotation="45"/>
    </xf>
    <xf numFmtId="0" fontId="4" fillId="5" borderId="42" xfId="0" applyFont="1" applyFill="1" applyBorder="1" applyAlignment="1">
      <alignment horizontal="center" textRotation="45"/>
    </xf>
    <xf numFmtId="0" fontId="4" fillId="3" borderId="42" xfId="0" applyFont="1" applyFill="1" applyBorder="1" applyAlignment="1">
      <alignment horizontal="center" textRotation="45"/>
    </xf>
    <xf numFmtId="0" fontId="4" fillId="5" borderId="41" xfId="0" applyFont="1" applyFill="1" applyBorder="1" applyAlignment="1">
      <alignment horizontal="center" textRotation="45"/>
    </xf>
    <xf numFmtId="0" fontId="4" fillId="3" borderId="38" xfId="0" applyFont="1" applyFill="1" applyBorder="1" applyAlignment="1">
      <alignment horizontal="center" textRotation="45"/>
    </xf>
    <xf numFmtId="0" fontId="4" fillId="6" borderId="42" xfId="0" applyFont="1" applyFill="1" applyBorder="1" applyAlignment="1">
      <alignment horizontal="center" textRotation="45"/>
    </xf>
    <xf numFmtId="0" fontId="4" fillId="4" borderId="42" xfId="0" applyFont="1" applyFill="1" applyBorder="1" applyAlignment="1">
      <alignment horizontal="center" textRotation="45"/>
    </xf>
    <xf numFmtId="0" fontId="12" fillId="2" borderId="38" xfId="0" applyFont="1" applyFill="1" applyBorder="1" applyAlignment="1">
      <alignment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31" fillId="17" borderId="46" xfId="0" applyFont="1" applyFill="1" applyBorder="1" applyAlignment="1">
      <alignment horizontal="center" vertical="center" shrinkToFit="1"/>
    </xf>
    <xf numFmtId="0" fontId="31" fillId="17" borderId="47" xfId="0" applyFont="1" applyFill="1" applyBorder="1" applyAlignment="1">
      <alignment horizontal="center" vertical="center" shrinkToFit="1"/>
    </xf>
    <xf numFmtId="0" fontId="31" fillId="18" borderId="46" xfId="0" applyFont="1" applyFill="1" applyBorder="1" applyAlignment="1">
      <alignment horizontal="center" vertical="center" shrinkToFit="1"/>
    </xf>
    <xf numFmtId="0" fontId="31" fillId="18" borderId="47" xfId="0" applyFont="1" applyFill="1" applyBorder="1" applyAlignment="1">
      <alignment horizontal="center" vertical="center" shrinkToFit="1"/>
    </xf>
    <xf numFmtId="0" fontId="31" fillId="19" borderId="46" xfId="0" applyFont="1" applyFill="1" applyBorder="1" applyAlignment="1">
      <alignment horizontal="center" vertical="center" shrinkToFit="1"/>
    </xf>
    <xf numFmtId="0" fontId="31" fillId="19" borderId="47" xfId="0" applyFont="1" applyFill="1" applyBorder="1" applyAlignment="1">
      <alignment horizontal="center" vertical="center" shrinkToFit="1"/>
    </xf>
    <xf numFmtId="0" fontId="31" fillId="16" borderId="46" xfId="0" applyFont="1" applyFill="1" applyBorder="1" applyAlignment="1">
      <alignment horizontal="center" vertical="center" shrinkToFit="1"/>
    </xf>
    <xf numFmtId="0" fontId="31" fillId="16" borderId="47" xfId="0" applyFont="1" applyFill="1" applyBorder="1" applyAlignment="1">
      <alignment horizontal="center" vertical="center" shrinkToFit="1"/>
    </xf>
    <xf numFmtId="0" fontId="31" fillId="16" borderId="48" xfId="0" applyFont="1" applyFill="1" applyBorder="1" applyAlignment="1">
      <alignment horizontal="center" vertical="center" shrinkToFit="1"/>
    </xf>
    <xf numFmtId="0" fontId="0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60" fillId="9" borderId="0" xfId="0" applyFont="1" applyFill="1" applyAlignment="1">
      <alignment horizontal="center" vertical="center"/>
    </xf>
    <xf numFmtId="0" fontId="60" fillId="9" borderId="0" xfId="0" applyFont="1" applyFill="1" applyBorder="1" applyAlignment="1">
      <alignment horizontal="center" vertical="center"/>
    </xf>
    <xf numFmtId="0" fontId="60" fillId="0" borderId="0" xfId="0" applyFont="1"/>
    <xf numFmtId="0" fontId="71" fillId="26" borderId="7" xfId="0" applyFont="1" applyFill="1" applyBorder="1"/>
    <xf numFmtId="0" fontId="74" fillId="0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76" fillId="0" borderId="0" xfId="0" applyFont="1" applyBorder="1" applyAlignment="1">
      <alignment vertical="top" wrapText="1"/>
    </xf>
    <xf numFmtId="0" fontId="0" fillId="9" borderId="0" xfId="0" applyFill="1" applyAlignment="1">
      <alignment horizontal="center" vertical="center"/>
    </xf>
    <xf numFmtId="0" fontId="72" fillId="0" borderId="0" xfId="0" applyFont="1" applyFill="1" applyAlignment="1">
      <alignment vertical="center" wrapText="1"/>
    </xf>
    <xf numFmtId="0" fontId="72" fillId="0" borderId="0" xfId="0" applyFont="1" applyFill="1" applyAlignment="1">
      <alignment wrapText="1"/>
    </xf>
    <xf numFmtId="0" fontId="77" fillId="0" borderId="0" xfId="0" applyFont="1" applyBorder="1" applyAlignment="1">
      <alignment wrapText="1"/>
    </xf>
    <xf numFmtId="0" fontId="0" fillId="9" borderId="0" xfId="0" applyFill="1" applyAlignment="1">
      <alignment horizontal="center" vertical="center"/>
    </xf>
    <xf numFmtId="0" fontId="4" fillId="26" borderId="7" xfId="0" applyFont="1" applyFill="1" applyBorder="1" applyAlignment="1">
      <alignment vertical="center"/>
    </xf>
    <xf numFmtId="0" fontId="71" fillId="26" borderId="0" xfId="0" applyFont="1" applyFill="1" applyBorder="1"/>
    <xf numFmtId="0" fontId="33" fillId="26" borderId="0" xfId="0" applyFont="1" applyFill="1" applyBorder="1" applyAlignment="1">
      <alignment horizontal="right" vertical="center"/>
    </xf>
    <xf numFmtId="0" fontId="4" fillId="26" borderId="0" xfId="0" applyFont="1" applyFill="1" applyBorder="1" applyAlignment="1">
      <alignment vertical="center"/>
    </xf>
    <xf numFmtId="0" fontId="75" fillId="9" borderId="0" xfId="0" applyFont="1" applyFill="1" applyAlignment="1">
      <alignment horizontal="center" vertical="center"/>
    </xf>
    <xf numFmtId="0" fontId="97" fillId="9" borderId="0" xfId="0" applyFont="1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33" fillId="5" borderId="49" xfId="0" applyFont="1" applyFill="1" applyBorder="1" applyAlignment="1">
      <alignment horizontal="left" vertical="center"/>
    </xf>
    <xf numFmtId="0" fontId="32" fillId="5" borderId="49" xfId="0" applyFont="1" applyFill="1" applyBorder="1"/>
    <xf numFmtId="0" fontId="55" fillId="5" borderId="49" xfId="0" applyFont="1" applyFill="1" applyBorder="1" applyAlignment="1">
      <alignment horizontal="right" vertical="center"/>
    </xf>
    <xf numFmtId="0" fontId="107" fillId="9" borderId="0" xfId="0" applyFont="1" applyFill="1" applyAlignment="1">
      <alignment horizontal="center" vertical="center"/>
    </xf>
    <xf numFmtId="0" fontId="1" fillId="2" borderId="0" xfId="0" applyFont="1" applyFill="1"/>
    <xf numFmtId="0" fontId="111" fillId="2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13" fillId="9" borderId="0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75" fillId="33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114" fillId="9" borderId="0" xfId="0" applyFont="1" applyFill="1" applyBorder="1" applyAlignment="1">
      <alignment horizontal="center" vertical="center" wrapText="1"/>
    </xf>
    <xf numFmtId="0" fontId="114" fillId="9" borderId="0" xfId="0" applyFont="1" applyFill="1" applyBorder="1" applyAlignment="1">
      <alignment horizontal="center" vertical="center"/>
    </xf>
    <xf numFmtId="165" fontId="84" fillId="9" borderId="0" xfId="0" applyNumberFormat="1" applyFont="1" applyFill="1" applyBorder="1" applyAlignment="1">
      <alignment horizontal="center" vertical="center"/>
    </xf>
    <xf numFmtId="0" fontId="113" fillId="9" borderId="0" xfId="0" applyFont="1" applyFill="1" applyBorder="1" applyAlignment="1">
      <alignment horizontal="right" vertical="center"/>
    </xf>
    <xf numFmtId="0" fontId="6" fillId="15" borderId="0" xfId="0" applyFont="1" applyFill="1" applyBorder="1" applyAlignment="1">
      <alignment vertical="center"/>
    </xf>
    <xf numFmtId="0" fontId="0" fillId="15" borderId="0" xfId="0" applyFill="1" applyAlignment="1">
      <alignment horizontal="center" vertical="center"/>
    </xf>
    <xf numFmtId="0" fontId="33" fillId="36" borderId="0" xfId="0" applyFont="1" applyFill="1" applyBorder="1" applyAlignment="1">
      <alignment vertical="center"/>
    </xf>
    <xf numFmtId="0" fontId="1" fillId="36" borderId="0" xfId="0" applyFont="1" applyFill="1" applyAlignment="1">
      <alignment horizontal="center" vertical="center"/>
    </xf>
    <xf numFmtId="0" fontId="33" fillId="36" borderId="7" xfId="0" applyFont="1" applyFill="1" applyBorder="1" applyAlignment="1">
      <alignment vertical="center"/>
    </xf>
    <xf numFmtId="0" fontId="1" fillId="36" borderId="7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 wrapText="1"/>
    </xf>
    <xf numFmtId="0" fontId="57" fillId="26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/>
    </xf>
    <xf numFmtId="0" fontId="54" fillId="2" borderId="62" xfId="0" applyFont="1" applyFill="1" applyBorder="1" applyAlignment="1">
      <alignment horizontal="center" vertical="center"/>
    </xf>
    <xf numFmtId="9" fontId="54" fillId="2" borderId="62" xfId="0" applyNumberFormat="1" applyFont="1" applyFill="1" applyBorder="1" applyAlignment="1">
      <alignment horizontal="center" vertical="center"/>
    </xf>
    <xf numFmtId="0" fontId="60" fillId="9" borderId="62" xfId="0" applyFont="1" applyFill="1" applyBorder="1" applyAlignment="1">
      <alignment horizontal="center" vertical="center"/>
    </xf>
    <xf numFmtId="0" fontId="79" fillId="3" borderId="62" xfId="0" applyFont="1" applyFill="1" applyBorder="1" applyAlignment="1">
      <alignment horizontal="center" vertical="center"/>
    </xf>
    <xf numFmtId="0" fontId="79" fillId="6" borderId="62" xfId="0" applyFont="1" applyFill="1" applyBorder="1" applyAlignment="1">
      <alignment horizontal="center" vertical="center"/>
    </xf>
    <xf numFmtId="0" fontId="79" fillId="4" borderId="62" xfId="0" applyFont="1" applyFill="1" applyBorder="1" applyAlignment="1">
      <alignment horizontal="center" vertical="center"/>
    </xf>
    <xf numFmtId="0" fontId="79" fillId="5" borderId="62" xfId="0" applyFont="1" applyFill="1" applyBorder="1" applyAlignment="1">
      <alignment horizontal="center" vertical="center"/>
    </xf>
    <xf numFmtId="0" fontId="79" fillId="3" borderId="63" xfId="0" applyFont="1" applyFill="1" applyBorder="1" applyAlignment="1">
      <alignment horizontal="center" vertical="center"/>
    </xf>
    <xf numFmtId="0" fontId="79" fillId="6" borderId="63" xfId="0" applyFont="1" applyFill="1" applyBorder="1" applyAlignment="1">
      <alignment horizontal="center" vertical="center"/>
    </xf>
    <xf numFmtId="0" fontId="79" fillId="4" borderId="63" xfId="0" applyFont="1" applyFill="1" applyBorder="1" applyAlignment="1">
      <alignment horizontal="center" vertical="center"/>
    </xf>
    <xf numFmtId="0" fontId="79" fillId="5" borderId="63" xfId="0" applyFont="1" applyFill="1" applyBorder="1" applyAlignment="1">
      <alignment horizontal="center" vertical="center"/>
    </xf>
    <xf numFmtId="1" fontId="54" fillId="2" borderId="62" xfId="0" applyNumberFormat="1" applyFont="1" applyFill="1" applyBorder="1" applyAlignment="1">
      <alignment horizontal="center" vertical="center" shrinkToFit="1"/>
    </xf>
    <xf numFmtId="1" fontId="54" fillId="2" borderId="62" xfId="0" applyNumberFormat="1" applyFont="1" applyFill="1" applyBorder="1" applyAlignment="1">
      <alignment horizontal="center" vertical="center"/>
    </xf>
    <xf numFmtId="1" fontId="54" fillId="28" borderId="62" xfId="0" applyNumberFormat="1" applyFont="1" applyFill="1" applyBorder="1" applyAlignment="1">
      <alignment horizontal="center" vertical="center"/>
    </xf>
    <xf numFmtId="165" fontId="54" fillId="28" borderId="62" xfId="0" applyNumberFormat="1" applyFont="1" applyFill="1" applyBorder="1" applyAlignment="1">
      <alignment horizontal="center" vertical="center"/>
    </xf>
    <xf numFmtId="0" fontId="108" fillId="33" borderId="0" xfId="0" applyFont="1" applyFill="1" applyBorder="1" applyAlignment="1">
      <alignment vertical="center"/>
    </xf>
    <xf numFmtId="0" fontId="54" fillId="28" borderId="62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left" vertical="center"/>
    </xf>
    <xf numFmtId="0" fontId="0" fillId="2" borderId="65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102" fillId="2" borderId="62" xfId="0" applyFont="1" applyFill="1" applyBorder="1" applyAlignment="1">
      <alignment horizontal="center" vertical="center"/>
    </xf>
    <xf numFmtId="165" fontId="54" fillId="2" borderId="62" xfId="0" applyNumberFormat="1" applyFont="1" applyFill="1" applyBorder="1" applyAlignment="1">
      <alignment horizontal="center" vertical="center"/>
    </xf>
    <xf numFmtId="1" fontId="115" fillId="2" borderId="62" xfId="0" applyNumberFormat="1" applyFont="1" applyFill="1" applyBorder="1" applyAlignment="1">
      <alignment horizontal="center" vertical="center"/>
    </xf>
    <xf numFmtId="1" fontId="54" fillId="2" borderId="66" xfId="0" applyNumberFormat="1" applyFont="1" applyFill="1" applyBorder="1" applyAlignment="1">
      <alignment horizontal="center" vertical="center" shrinkToFit="1"/>
    </xf>
    <xf numFmtId="165" fontId="105" fillId="2" borderId="62" xfId="0" applyNumberFormat="1" applyFont="1" applyFill="1" applyBorder="1" applyAlignment="1">
      <alignment horizontal="center" vertical="center"/>
    </xf>
    <xf numFmtId="165" fontId="115" fillId="28" borderId="62" xfId="0" applyNumberFormat="1" applyFont="1" applyFill="1" applyBorder="1" applyAlignment="1">
      <alignment horizontal="center" vertical="center"/>
    </xf>
    <xf numFmtId="165" fontId="115" fillId="2" borderId="62" xfId="0" applyNumberFormat="1" applyFont="1" applyFill="1" applyBorder="1" applyAlignment="1">
      <alignment horizontal="center" vertical="center"/>
    </xf>
    <xf numFmtId="0" fontId="75" fillId="9" borderId="67" xfId="0" applyFont="1" applyFill="1" applyBorder="1" applyAlignment="1">
      <alignment horizontal="center" vertical="center"/>
    </xf>
    <xf numFmtId="0" fontId="0" fillId="9" borderId="69" xfId="0" applyFill="1" applyBorder="1" applyAlignment="1">
      <alignment horizontal="center" vertical="center"/>
    </xf>
    <xf numFmtId="0" fontId="75" fillId="9" borderId="70" xfId="0" applyFont="1" applyFill="1" applyBorder="1" applyAlignment="1">
      <alignment horizontal="center" vertical="center"/>
    </xf>
    <xf numFmtId="0" fontId="0" fillId="9" borderId="71" xfId="0" applyFill="1" applyBorder="1" applyAlignment="1">
      <alignment horizontal="center" vertical="center"/>
    </xf>
    <xf numFmtId="165" fontId="84" fillId="9" borderId="70" xfId="0" applyNumberFormat="1" applyFont="1" applyFill="1" applyBorder="1" applyAlignment="1">
      <alignment horizontal="center" vertical="center"/>
    </xf>
    <xf numFmtId="0" fontId="0" fillId="9" borderId="72" xfId="0" applyFill="1" applyBorder="1" applyAlignment="1">
      <alignment horizontal="center" vertical="center"/>
    </xf>
    <xf numFmtId="0" fontId="0" fillId="9" borderId="73" xfId="0" applyFill="1" applyBorder="1" applyAlignment="1">
      <alignment horizontal="center" vertical="center"/>
    </xf>
    <xf numFmtId="0" fontId="0" fillId="9" borderId="74" xfId="0" applyFill="1" applyBorder="1" applyAlignment="1">
      <alignment horizontal="center" vertical="center"/>
    </xf>
    <xf numFmtId="0" fontId="0" fillId="9" borderId="67" xfId="0" applyFill="1" applyBorder="1" applyAlignment="1">
      <alignment horizontal="center" vertical="center"/>
    </xf>
    <xf numFmtId="0" fontId="0" fillId="9" borderId="70" xfId="0" applyFill="1" applyBorder="1" applyAlignment="1">
      <alignment horizontal="center" vertical="center"/>
    </xf>
    <xf numFmtId="0" fontId="94" fillId="5" borderId="62" xfId="0" applyFont="1" applyFill="1" applyBorder="1" applyAlignment="1">
      <alignment horizontal="center" vertical="center"/>
    </xf>
    <xf numFmtId="0" fontId="95" fillId="29" borderId="62" xfId="0" applyFont="1" applyFill="1" applyBorder="1" applyAlignment="1">
      <alignment horizontal="center" vertical="center"/>
    </xf>
    <xf numFmtId="0" fontId="91" fillId="2" borderId="62" xfId="0" applyFont="1" applyFill="1" applyBorder="1" applyAlignment="1">
      <alignment horizontal="center" vertical="center" wrapText="1"/>
    </xf>
    <xf numFmtId="2" fontId="54" fillId="2" borderId="62" xfId="0" applyNumberFormat="1" applyFont="1" applyFill="1" applyBorder="1" applyAlignment="1">
      <alignment horizontal="center" vertical="center"/>
    </xf>
    <xf numFmtId="0" fontId="92" fillId="2" borderId="62" xfId="0" applyFont="1" applyFill="1" applyBorder="1" applyAlignment="1">
      <alignment horizontal="center" vertical="center" wrapText="1"/>
    </xf>
    <xf numFmtId="0" fontId="93" fillId="6" borderId="62" xfId="0" applyFont="1" applyFill="1" applyBorder="1" applyAlignment="1">
      <alignment horizontal="center" vertical="center"/>
    </xf>
    <xf numFmtId="0" fontId="98" fillId="27" borderId="62" xfId="0" applyFont="1" applyFill="1" applyBorder="1" applyAlignment="1">
      <alignment horizontal="center" vertical="center"/>
    </xf>
    <xf numFmtId="0" fontId="86" fillId="2" borderId="62" xfId="0" applyFont="1" applyFill="1" applyBorder="1" applyAlignment="1">
      <alignment horizontal="center" vertical="center" wrapText="1"/>
    </xf>
    <xf numFmtId="0" fontId="88" fillId="2" borderId="62" xfId="0" applyFont="1" applyFill="1" applyBorder="1" applyAlignment="1">
      <alignment horizontal="center" vertical="center" wrapText="1"/>
    </xf>
    <xf numFmtId="0" fontId="93" fillId="4" borderId="62" xfId="0" applyFont="1" applyFill="1" applyBorder="1" applyAlignment="1">
      <alignment horizontal="center" vertical="center"/>
    </xf>
    <xf numFmtId="0" fontId="96" fillId="28" borderId="62" xfId="0" applyFont="1" applyFill="1" applyBorder="1" applyAlignment="1">
      <alignment horizontal="center" vertical="center"/>
    </xf>
    <xf numFmtId="0" fontId="89" fillId="2" borderId="62" xfId="0" applyFont="1" applyFill="1" applyBorder="1" applyAlignment="1">
      <alignment horizontal="center" vertical="center" wrapText="1"/>
    </xf>
    <xf numFmtId="0" fontId="90" fillId="2" borderId="62" xfId="0" applyFont="1" applyFill="1" applyBorder="1" applyAlignment="1">
      <alignment horizontal="center" vertical="center" wrapText="1"/>
    </xf>
    <xf numFmtId="0" fontId="94" fillId="3" borderId="62" xfId="0" applyFont="1" applyFill="1" applyBorder="1" applyAlignment="1">
      <alignment horizontal="center" vertical="center"/>
    </xf>
    <xf numFmtId="0" fontId="99" fillId="30" borderId="62" xfId="0" applyFont="1" applyFill="1" applyBorder="1" applyAlignment="1">
      <alignment horizontal="center" vertical="center"/>
    </xf>
    <xf numFmtId="0" fontId="83" fillId="2" borderId="62" xfId="0" applyFont="1" applyFill="1" applyBorder="1" applyAlignment="1">
      <alignment horizontal="center" vertical="center" wrapText="1"/>
    </xf>
    <xf numFmtId="0" fontId="87" fillId="2" borderId="62" xfId="0" applyFont="1" applyFill="1" applyBorder="1" applyAlignment="1">
      <alignment horizontal="center" vertical="center" wrapText="1"/>
    </xf>
    <xf numFmtId="0" fontId="101" fillId="26" borderId="62" xfId="0" applyFont="1" applyFill="1" applyBorder="1" applyAlignment="1">
      <alignment horizontal="center" vertical="center"/>
    </xf>
    <xf numFmtId="0" fontId="84" fillId="2" borderId="62" xfId="0" applyFont="1" applyFill="1" applyBorder="1" applyAlignment="1">
      <alignment horizontal="center" vertical="center"/>
    </xf>
    <xf numFmtId="0" fontId="85" fillId="2" borderId="62" xfId="0" applyFont="1" applyFill="1" applyBorder="1" applyAlignment="1">
      <alignment horizontal="center" vertical="center" wrapText="1"/>
    </xf>
    <xf numFmtId="0" fontId="54" fillId="0" borderId="62" xfId="0" applyFont="1" applyFill="1" applyBorder="1" applyAlignment="1">
      <alignment horizontal="center" vertical="center" wrapText="1"/>
    </xf>
    <xf numFmtId="0" fontId="61" fillId="26" borderId="62" xfId="0" applyFont="1" applyFill="1" applyBorder="1" applyAlignment="1">
      <alignment horizontal="center" vertical="center"/>
    </xf>
    <xf numFmtId="0" fontId="103" fillId="34" borderId="62" xfId="0" applyFont="1" applyFill="1" applyBorder="1" applyAlignment="1">
      <alignment horizontal="left" vertical="center"/>
    </xf>
    <xf numFmtId="0" fontId="59" fillId="34" borderId="62" xfId="0" applyFont="1" applyFill="1" applyBorder="1" applyAlignment="1">
      <alignment horizontal="center" vertical="center"/>
    </xf>
    <xf numFmtId="0" fontId="94" fillId="34" borderId="62" xfId="0" applyFont="1" applyFill="1" applyBorder="1" applyAlignment="1">
      <alignment horizontal="center" vertical="center"/>
    </xf>
    <xf numFmtId="0" fontId="103" fillId="3" borderId="62" xfId="0" applyFont="1" applyFill="1" applyBorder="1" applyAlignment="1">
      <alignment horizontal="center" vertical="center"/>
    </xf>
    <xf numFmtId="0" fontId="103" fillId="12" borderId="62" xfId="0" applyFont="1" applyFill="1" applyBorder="1" applyAlignment="1">
      <alignment horizontal="left" vertical="center"/>
    </xf>
    <xf numFmtId="0" fontId="94" fillId="12" borderId="62" xfId="0" applyFont="1" applyFill="1" applyBorder="1" applyAlignment="1">
      <alignment horizontal="center" vertical="center"/>
    </xf>
    <xf numFmtId="0" fontId="94" fillId="12" borderId="62" xfId="0" applyFont="1" applyFill="1" applyBorder="1" applyAlignment="1">
      <alignment horizontal="center" vertical="center" wrapText="1"/>
    </xf>
    <xf numFmtId="0" fontId="59" fillId="12" borderId="62" xfId="0" applyFont="1" applyFill="1" applyBorder="1" applyAlignment="1">
      <alignment horizontal="center" vertical="center"/>
    </xf>
    <xf numFmtId="0" fontId="103" fillId="6" borderId="62" xfId="0" applyFont="1" applyFill="1" applyBorder="1" applyAlignment="1">
      <alignment horizontal="center" vertical="center"/>
    </xf>
    <xf numFmtId="0" fontId="103" fillId="8" borderId="62" xfId="0" applyFont="1" applyFill="1" applyBorder="1" applyAlignment="1">
      <alignment horizontal="left" vertical="center"/>
    </xf>
    <xf numFmtId="0" fontId="94" fillId="8" borderId="62" xfId="0" applyFont="1" applyFill="1" applyBorder="1" applyAlignment="1">
      <alignment horizontal="center" vertical="center"/>
    </xf>
    <xf numFmtId="0" fontId="94" fillId="8" borderId="62" xfId="0" applyFont="1" applyFill="1" applyBorder="1" applyAlignment="1">
      <alignment horizontal="center" vertical="center" wrapText="1"/>
    </xf>
    <xf numFmtId="0" fontId="59" fillId="8" borderId="62" xfId="0" applyFont="1" applyFill="1" applyBorder="1" applyAlignment="1">
      <alignment horizontal="center" vertical="center"/>
    </xf>
    <xf numFmtId="0" fontId="103" fillId="4" borderId="62" xfId="0" applyFont="1" applyFill="1" applyBorder="1" applyAlignment="1">
      <alignment horizontal="center" vertical="center"/>
    </xf>
    <xf numFmtId="0" fontId="103" fillId="13" borderId="62" xfId="0" applyFont="1" applyFill="1" applyBorder="1" applyAlignment="1">
      <alignment horizontal="left" vertical="center"/>
    </xf>
    <xf numFmtId="0" fontId="94" fillId="13" borderId="62" xfId="0" applyFont="1" applyFill="1" applyBorder="1" applyAlignment="1">
      <alignment horizontal="center" vertical="center"/>
    </xf>
    <xf numFmtId="0" fontId="94" fillId="13" borderId="62" xfId="0" applyFont="1" applyFill="1" applyBorder="1" applyAlignment="1">
      <alignment horizontal="center" vertical="center" wrapText="1"/>
    </xf>
    <xf numFmtId="0" fontId="59" fillId="13" borderId="62" xfId="0" applyFont="1" applyFill="1" applyBorder="1" applyAlignment="1">
      <alignment horizontal="center" vertical="center"/>
    </xf>
    <xf numFmtId="0" fontId="103" fillId="5" borderId="62" xfId="0" applyFont="1" applyFill="1" applyBorder="1" applyAlignment="1">
      <alignment horizontal="center" vertical="center"/>
    </xf>
    <xf numFmtId="0" fontId="103" fillId="14" borderId="62" xfId="0" applyFont="1" applyFill="1" applyBorder="1" applyAlignment="1">
      <alignment horizontal="left" vertical="center"/>
    </xf>
    <xf numFmtId="0" fontId="94" fillId="14" borderId="62" xfId="0" applyFont="1" applyFill="1" applyBorder="1" applyAlignment="1">
      <alignment horizontal="center" vertical="center"/>
    </xf>
    <xf numFmtId="0" fontId="94" fillId="14" borderId="62" xfId="0" applyFont="1" applyFill="1" applyBorder="1" applyAlignment="1">
      <alignment horizontal="center" vertical="center" wrapText="1"/>
    </xf>
    <xf numFmtId="0" fontId="103" fillId="14" borderId="64" xfId="0" applyFont="1" applyFill="1" applyBorder="1" applyAlignment="1">
      <alignment horizontal="left" vertical="center"/>
    </xf>
    <xf numFmtId="0" fontId="59" fillId="14" borderId="65" xfId="0" applyFont="1" applyFill="1" applyBorder="1" applyAlignment="1">
      <alignment horizontal="center" vertical="center"/>
    </xf>
    <xf numFmtId="0" fontId="94" fillId="14" borderId="65" xfId="0" applyFont="1" applyFill="1" applyBorder="1" applyAlignment="1">
      <alignment horizontal="center" vertical="center"/>
    </xf>
    <xf numFmtId="0" fontId="94" fillId="14" borderId="66" xfId="0" applyFont="1" applyFill="1" applyBorder="1" applyAlignment="1">
      <alignment horizontal="center" vertical="center"/>
    </xf>
    <xf numFmtId="0" fontId="58" fillId="35" borderId="64" xfId="0" applyFont="1" applyFill="1" applyBorder="1" applyAlignment="1">
      <alignment horizontal="center" vertical="center"/>
    </xf>
    <xf numFmtId="0" fontId="58" fillId="35" borderId="65" xfId="0" applyFont="1" applyFill="1" applyBorder="1" applyAlignment="1">
      <alignment horizontal="center" vertical="center"/>
    </xf>
    <xf numFmtId="0" fontId="102" fillId="35" borderId="66" xfId="0" applyFont="1" applyFill="1" applyBorder="1" applyAlignment="1">
      <alignment horizontal="center" vertical="center"/>
    </xf>
    <xf numFmtId="0" fontId="58" fillId="35" borderId="65" xfId="0" applyFont="1" applyFill="1" applyBorder="1" applyAlignment="1">
      <alignment vertical="center"/>
    </xf>
    <xf numFmtId="0" fontId="102" fillId="35" borderId="66" xfId="0" applyFont="1" applyFill="1" applyBorder="1" applyAlignment="1">
      <alignment horizontal="right" vertical="center"/>
    </xf>
    <xf numFmtId="0" fontId="58" fillId="35" borderId="65" xfId="0" applyFont="1" applyFill="1" applyBorder="1" applyAlignment="1">
      <alignment vertical="center" wrapText="1"/>
    </xf>
    <xf numFmtId="0" fontId="58" fillId="35" borderId="64" xfId="0" applyFont="1" applyFill="1" applyBorder="1" applyAlignment="1">
      <alignment horizontal="right" vertical="center"/>
    </xf>
    <xf numFmtId="0" fontId="58" fillId="35" borderId="65" xfId="0" applyFont="1" applyFill="1" applyBorder="1" applyAlignment="1">
      <alignment horizontal="right" vertical="center"/>
    </xf>
    <xf numFmtId="0" fontId="102" fillId="35" borderId="65" xfId="0" applyFont="1" applyFill="1" applyBorder="1" applyAlignment="1">
      <alignment horizontal="right" vertical="center"/>
    </xf>
    <xf numFmtId="0" fontId="60" fillId="35" borderId="64" xfId="0" applyFont="1" applyFill="1" applyBorder="1" applyAlignment="1">
      <alignment horizontal="center" vertical="center"/>
    </xf>
    <xf numFmtId="0" fontId="60" fillId="35" borderId="65" xfId="0" applyFont="1" applyFill="1" applyBorder="1" applyAlignment="1">
      <alignment horizontal="center" vertical="center"/>
    </xf>
    <xf numFmtId="0" fontId="104" fillId="35" borderId="66" xfId="0" applyFont="1" applyFill="1" applyBorder="1" applyAlignment="1">
      <alignment horizontal="center" vertical="center"/>
    </xf>
    <xf numFmtId="0" fontId="60" fillId="35" borderId="65" xfId="0" applyFont="1" applyFill="1" applyBorder="1" applyAlignment="1">
      <alignment vertical="center" wrapText="1"/>
    </xf>
    <xf numFmtId="0" fontId="104" fillId="35" borderId="66" xfId="0" applyFont="1" applyFill="1" applyBorder="1" applyAlignment="1">
      <alignment horizontal="right" vertical="center"/>
    </xf>
    <xf numFmtId="0" fontId="60" fillId="35" borderId="64" xfId="0" applyFont="1" applyFill="1" applyBorder="1" applyAlignment="1">
      <alignment horizontal="right" vertical="center"/>
    </xf>
    <xf numFmtId="0" fontId="60" fillId="35" borderId="65" xfId="0" applyFont="1" applyFill="1" applyBorder="1" applyAlignment="1">
      <alignment horizontal="right" vertical="center"/>
    </xf>
    <xf numFmtId="0" fontId="54" fillId="35" borderId="66" xfId="0" applyFont="1" applyFill="1" applyBorder="1" applyAlignment="1">
      <alignment horizontal="right" vertical="center"/>
    </xf>
    <xf numFmtId="0" fontId="54" fillId="35" borderId="64" xfId="0" applyFont="1" applyFill="1" applyBorder="1" applyAlignment="1">
      <alignment horizontal="right" vertical="center"/>
    </xf>
    <xf numFmtId="0" fontId="54" fillId="35" borderId="65" xfId="0" applyFont="1" applyFill="1" applyBorder="1" applyAlignment="1">
      <alignment horizontal="right" vertical="center"/>
    </xf>
    <xf numFmtId="0" fontId="100" fillId="38" borderId="62" xfId="0" applyFont="1" applyFill="1" applyBorder="1" applyAlignment="1">
      <alignment horizontal="center" vertical="center"/>
    </xf>
    <xf numFmtId="0" fontId="54" fillId="38" borderId="62" xfId="0" applyFont="1" applyFill="1" applyBorder="1" applyAlignment="1">
      <alignment horizontal="center" vertical="center"/>
    </xf>
    <xf numFmtId="0" fontId="0" fillId="33" borderId="67" xfId="0" applyFill="1" applyBorder="1" applyAlignment="1">
      <alignment horizontal="center" vertical="center"/>
    </xf>
    <xf numFmtId="0" fontId="108" fillId="33" borderId="68" xfId="0" applyFont="1" applyFill="1" applyBorder="1" applyAlignment="1">
      <alignment vertical="center"/>
    </xf>
    <xf numFmtId="0" fontId="108" fillId="33" borderId="68" xfId="0" applyFont="1" applyFill="1" applyBorder="1" applyAlignment="1">
      <alignment horizontal="center" vertical="center"/>
    </xf>
    <xf numFmtId="0" fontId="109" fillId="33" borderId="68" xfId="0" applyFont="1" applyFill="1" applyBorder="1" applyAlignment="1">
      <alignment horizontal="center" vertical="center"/>
    </xf>
    <xf numFmtId="0" fontId="0" fillId="33" borderId="68" xfId="0" applyFill="1" applyBorder="1" applyAlignment="1">
      <alignment horizontal="center" vertical="center"/>
    </xf>
    <xf numFmtId="0" fontId="0" fillId="33" borderId="68" xfId="0" applyFont="1" applyFill="1" applyBorder="1" applyAlignment="1">
      <alignment horizontal="center" vertical="center"/>
    </xf>
    <xf numFmtId="0" fontId="108" fillId="33" borderId="68" xfId="0" applyFont="1" applyFill="1" applyBorder="1" applyAlignment="1">
      <alignment horizontal="left" vertical="center"/>
    </xf>
    <xf numFmtId="0" fontId="75" fillId="33" borderId="69" xfId="0" applyFont="1" applyFill="1" applyBorder="1" applyAlignment="1">
      <alignment horizontal="center" vertical="center"/>
    </xf>
    <xf numFmtId="0" fontId="0" fillId="33" borderId="70" xfId="0" applyFill="1" applyBorder="1" applyAlignment="1">
      <alignment horizontal="center" vertical="center"/>
    </xf>
    <xf numFmtId="0" fontId="75" fillId="33" borderId="71" xfId="0" applyFont="1" applyFill="1" applyBorder="1" applyAlignment="1">
      <alignment horizontal="center" vertical="center"/>
    </xf>
    <xf numFmtId="0" fontId="75" fillId="33" borderId="70" xfId="0" applyFont="1" applyFill="1" applyBorder="1" applyAlignment="1">
      <alignment horizontal="center" vertical="center"/>
    </xf>
    <xf numFmtId="0" fontId="0" fillId="33" borderId="71" xfId="0" applyFill="1" applyBorder="1" applyAlignment="1">
      <alignment horizontal="center" vertical="center"/>
    </xf>
    <xf numFmtId="0" fontId="0" fillId="33" borderId="71" xfId="0" applyFont="1" applyFill="1" applyBorder="1" applyAlignment="1">
      <alignment horizontal="center" vertical="center"/>
    </xf>
    <xf numFmtId="0" fontId="0" fillId="33" borderId="72" xfId="0" applyFill="1" applyBorder="1" applyAlignment="1">
      <alignment horizontal="center" vertical="center"/>
    </xf>
    <xf numFmtId="0" fontId="0" fillId="33" borderId="73" xfId="0" applyFill="1" applyBorder="1" applyAlignment="1">
      <alignment horizontal="center" vertical="center"/>
    </xf>
    <xf numFmtId="0" fontId="0" fillId="33" borderId="7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07" fillId="9" borderId="35" xfId="0" applyFont="1" applyFill="1" applyBorder="1" applyAlignment="1">
      <alignment horizontal="center" vertical="center"/>
    </xf>
    <xf numFmtId="0" fontId="107" fillId="9" borderId="75" xfId="0" applyFont="1" applyFill="1" applyBorder="1" applyAlignment="1">
      <alignment horizontal="center" vertical="center"/>
    </xf>
    <xf numFmtId="0" fontId="107" fillId="9" borderId="76" xfId="0" applyFont="1" applyFill="1" applyBorder="1" applyAlignment="1">
      <alignment horizontal="center" vertical="center"/>
    </xf>
    <xf numFmtId="0" fontId="54" fillId="35" borderId="85" xfId="0" applyFont="1" applyFill="1" applyBorder="1" applyAlignment="1">
      <alignment horizontal="right" vertical="center"/>
    </xf>
    <xf numFmtId="0" fontId="54" fillId="35" borderId="86" xfId="0" applyFont="1" applyFill="1" applyBorder="1" applyAlignment="1">
      <alignment horizontal="right" vertical="center"/>
    </xf>
    <xf numFmtId="0" fontId="54" fillId="35" borderId="87" xfId="0" applyFont="1" applyFill="1" applyBorder="1" applyAlignment="1">
      <alignment horizontal="right" vertical="center"/>
    </xf>
    <xf numFmtId="1" fontId="54" fillId="2" borderId="77" xfId="0" applyNumberFormat="1" applyFont="1" applyFill="1" applyBorder="1" applyAlignment="1">
      <alignment horizontal="center" vertical="center"/>
    </xf>
    <xf numFmtId="1" fontId="54" fillId="2" borderId="78" xfId="0" applyNumberFormat="1" applyFont="1" applyFill="1" applyBorder="1" applyAlignment="1">
      <alignment horizontal="center" vertical="center"/>
    </xf>
    <xf numFmtId="1" fontId="54" fillId="2" borderId="79" xfId="0" applyNumberFormat="1" applyFont="1" applyFill="1" applyBorder="1" applyAlignment="1">
      <alignment horizontal="center" vertical="center"/>
    </xf>
    <xf numFmtId="1" fontId="54" fillId="2" borderId="80" xfId="0" applyNumberFormat="1" applyFont="1" applyFill="1" applyBorder="1" applyAlignment="1">
      <alignment horizontal="center" vertical="center"/>
    </xf>
    <xf numFmtId="1" fontId="54" fillId="2" borderId="81" xfId="0" applyNumberFormat="1" applyFont="1" applyFill="1" applyBorder="1" applyAlignment="1">
      <alignment horizontal="center" vertical="center"/>
    </xf>
    <xf numFmtId="0" fontId="102" fillId="35" borderId="88" xfId="0" applyFont="1" applyFill="1" applyBorder="1" applyAlignment="1">
      <alignment horizontal="right" vertical="center"/>
    </xf>
    <xf numFmtId="0" fontId="102" fillId="35" borderId="89" xfId="0" applyFont="1" applyFill="1" applyBorder="1" applyAlignment="1">
      <alignment horizontal="right" vertical="center"/>
    </xf>
    <xf numFmtId="0" fontId="117" fillId="9" borderId="0" xfId="0" applyFont="1" applyFill="1" applyAlignment="1">
      <alignment horizontal="right" vertical="center"/>
    </xf>
    <xf numFmtId="0" fontId="1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17" fillId="9" borderId="0" xfId="0" applyFont="1" applyFill="1" applyAlignment="1">
      <alignment horizontal="center" vertical="center"/>
    </xf>
    <xf numFmtId="0" fontId="116" fillId="9" borderId="0" xfId="0" applyFont="1" applyFill="1" applyBorder="1" applyAlignment="1">
      <alignment horizontal="center" vertical="center"/>
    </xf>
    <xf numFmtId="0" fontId="119" fillId="9" borderId="62" xfId="0" applyFont="1" applyFill="1" applyBorder="1" applyAlignment="1">
      <alignment horizontal="right" vertical="center"/>
    </xf>
    <xf numFmtId="0" fontId="119" fillId="9" borderId="0" xfId="0" applyFont="1" applyFill="1" applyBorder="1" applyAlignment="1">
      <alignment horizontal="right" vertical="center"/>
    </xf>
    <xf numFmtId="0" fontId="0" fillId="35" borderId="64" xfId="0" applyFill="1" applyBorder="1" applyAlignment="1">
      <alignment horizontal="center" vertical="center"/>
    </xf>
    <xf numFmtId="0" fontId="79" fillId="37" borderId="66" xfId="0" applyFont="1" applyFill="1" applyBorder="1" applyAlignment="1">
      <alignment horizontal="center" vertical="center"/>
    </xf>
    <xf numFmtId="0" fontId="79" fillId="37" borderId="62" xfId="0" applyFont="1" applyFill="1" applyBorder="1" applyAlignment="1">
      <alignment horizontal="center" vertical="center"/>
    </xf>
    <xf numFmtId="9" fontId="121" fillId="9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9" fontId="82" fillId="2" borderId="62" xfId="1" applyFont="1" applyFill="1" applyBorder="1" applyAlignment="1">
      <alignment horizontal="center" vertical="center"/>
    </xf>
    <xf numFmtId="0" fontId="102" fillId="9" borderId="0" xfId="0" applyFont="1" applyFill="1" applyBorder="1" applyAlignment="1">
      <alignment horizontal="right" vertical="center"/>
    </xf>
    <xf numFmtId="0" fontId="54" fillId="38" borderId="63" xfId="0" applyFont="1" applyFill="1" applyBorder="1" applyAlignment="1">
      <alignment horizontal="center" vertical="center"/>
    </xf>
    <xf numFmtId="0" fontId="102" fillId="35" borderId="62" xfId="0" applyFont="1" applyFill="1" applyBorder="1" applyAlignment="1">
      <alignment horizontal="right" vertical="center"/>
    </xf>
    <xf numFmtId="0" fontId="54" fillId="38" borderId="90" xfId="0" applyFont="1" applyFill="1" applyBorder="1" applyAlignment="1">
      <alignment horizontal="center" vertical="center" shrinkToFit="1"/>
    </xf>
    <xf numFmtId="166" fontId="75" fillId="2" borderId="62" xfId="0" applyNumberFormat="1" applyFont="1" applyFill="1" applyBorder="1" applyAlignment="1">
      <alignment horizontal="left" vertical="center" shrinkToFit="1"/>
    </xf>
    <xf numFmtId="0" fontId="0" fillId="0" borderId="0" xfId="0" applyFont="1"/>
    <xf numFmtId="9" fontId="116" fillId="9" borderId="6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center" wrapText="1"/>
    </xf>
    <xf numFmtId="0" fontId="15" fillId="9" borderId="15" xfId="0" applyFont="1" applyFill="1" applyBorder="1" applyAlignment="1">
      <alignment horizontal="center" wrapText="1"/>
    </xf>
    <xf numFmtId="0" fontId="24" fillId="9" borderId="0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78" fillId="0" borderId="0" xfId="0" applyFont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 wrapText="1"/>
    </xf>
    <xf numFmtId="0" fontId="110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shrinkToFit="1"/>
    </xf>
    <xf numFmtId="0" fontId="67" fillId="0" borderId="0" xfId="0" applyFont="1" applyBorder="1" applyAlignment="1">
      <alignment horizontal="center" shrinkToFit="1"/>
    </xf>
    <xf numFmtId="0" fontId="68" fillId="0" borderId="0" xfId="0" applyFont="1" applyBorder="1" applyAlignment="1">
      <alignment horizontal="center" shrinkToFit="1"/>
    </xf>
    <xf numFmtId="0" fontId="69" fillId="0" borderId="0" xfId="0" applyFont="1" applyBorder="1" applyAlignment="1">
      <alignment horizontal="center"/>
    </xf>
    <xf numFmtId="0" fontId="72" fillId="0" borderId="0" xfId="0" applyFont="1" applyFill="1" applyAlignment="1">
      <alignment horizontal="center" vertical="center" wrapText="1"/>
    </xf>
    <xf numFmtId="9" fontId="62" fillId="30" borderId="0" xfId="0" applyNumberFormat="1" applyFont="1" applyFill="1" applyBorder="1" applyAlignment="1">
      <alignment horizontal="center" vertical="center"/>
    </xf>
    <xf numFmtId="9" fontId="63" fillId="27" borderId="0" xfId="0" applyNumberFormat="1" applyFont="1" applyFill="1" applyBorder="1" applyAlignment="1">
      <alignment horizontal="center" vertical="center"/>
    </xf>
    <xf numFmtId="9" fontId="63" fillId="27" borderId="50" xfId="0" applyNumberFormat="1" applyFont="1" applyFill="1" applyBorder="1" applyAlignment="1">
      <alignment horizontal="center" vertical="center"/>
    </xf>
    <xf numFmtId="9" fontId="64" fillId="28" borderId="0" xfId="0" applyNumberFormat="1" applyFont="1" applyFill="1" applyBorder="1" applyAlignment="1">
      <alignment horizontal="center" vertical="center"/>
    </xf>
    <xf numFmtId="9" fontId="64" fillId="28" borderId="51" xfId="0" applyNumberFormat="1" applyFont="1" applyFill="1" applyBorder="1" applyAlignment="1">
      <alignment horizontal="center" vertical="center"/>
    </xf>
    <xf numFmtId="9" fontId="65" fillId="29" borderId="0" xfId="0" applyNumberFormat="1" applyFont="1" applyFill="1" applyBorder="1" applyAlignment="1">
      <alignment horizontal="center" vertical="center"/>
    </xf>
    <xf numFmtId="9" fontId="65" fillId="29" borderId="52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top" wrapText="1"/>
    </xf>
    <xf numFmtId="0" fontId="123" fillId="0" borderId="54" xfId="0" applyFont="1" applyBorder="1" applyAlignment="1">
      <alignment horizontal="center" vertical="top" wrapText="1"/>
    </xf>
    <xf numFmtId="0" fontId="72" fillId="0" borderId="0" xfId="0" applyFont="1" applyFill="1" applyAlignment="1">
      <alignment horizontal="center" wrapText="1"/>
    </xf>
    <xf numFmtId="1" fontId="80" fillId="31" borderId="53" xfId="0" applyNumberFormat="1" applyFont="1" applyFill="1" applyBorder="1" applyAlignment="1">
      <alignment horizontal="center" vertical="center" wrapText="1"/>
    </xf>
    <xf numFmtId="0" fontId="80" fillId="31" borderId="54" xfId="0" applyFont="1" applyFill="1" applyBorder="1" applyAlignment="1">
      <alignment horizontal="center" vertical="center" wrapText="1"/>
    </xf>
    <xf numFmtId="0" fontId="80" fillId="31" borderId="55" xfId="0" applyFont="1" applyFill="1" applyBorder="1" applyAlignment="1">
      <alignment horizontal="center" vertical="center" wrapText="1"/>
    </xf>
    <xf numFmtId="0" fontId="80" fillId="31" borderId="56" xfId="0" applyFont="1" applyFill="1" applyBorder="1" applyAlignment="1">
      <alignment horizontal="center" vertical="center" wrapText="1"/>
    </xf>
    <xf numFmtId="0" fontId="80" fillId="31" borderId="57" xfId="0" applyFont="1" applyFill="1" applyBorder="1" applyAlignment="1">
      <alignment horizontal="center" vertical="center" wrapText="1"/>
    </xf>
    <xf numFmtId="0" fontId="80" fillId="31" borderId="58" xfId="0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 wrapText="1"/>
    </xf>
    <xf numFmtId="0" fontId="70" fillId="26" borderId="0" xfId="0" applyFont="1" applyFill="1" applyBorder="1" applyAlignment="1">
      <alignment horizontal="left" vertical="center"/>
    </xf>
    <xf numFmtId="0" fontId="70" fillId="26" borderId="7" xfId="0" applyFont="1" applyFill="1" applyBorder="1" applyAlignment="1">
      <alignment horizontal="left" vertical="center"/>
    </xf>
    <xf numFmtId="0" fontId="81" fillId="26" borderId="0" xfId="0" applyFont="1" applyFill="1" applyBorder="1" applyAlignment="1">
      <alignment horizontal="left" vertical="center" wrapText="1"/>
    </xf>
    <xf numFmtId="166" fontId="79" fillId="15" borderId="62" xfId="0" applyNumberFormat="1" applyFont="1" applyFill="1" applyBorder="1" applyAlignment="1">
      <alignment horizontal="center" vertical="center"/>
    </xf>
    <xf numFmtId="0" fontId="103" fillId="15" borderId="73" xfId="0" applyFont="1" applyFill="1" applyBorder="1" applyAlignment="1">
      <alignment horizontal="center" vertical="center"/>
    </xf>
    <xf numFmtId="0" fontId="75" fillId="2" borderId="64" xfId="0" applyFont="1" applyFill="1" applyBorder="1" applyAlignment="1">
      <alignment horizontal="center" vertical="center"/>
    </xf>
    <xf numFmtId="0" fontId="75" fillId="2" borderId="65" xfId="0" applyFont="1" applyFill="1" applyBorder="1" applyAlignment="1">
      <alignment horizontal="center" vertical="center"/>
    </xf>
    <xf numFmtId="0" fontId="75" fillId="2" borderId="66" xfId="0" applyFont="1" applyFill="1" applyBorder="1" applyAlignment="1">
      <alignment horizontal="center" vertical="center"/>
    </xf>
    <xf numFmtId="0" fontId="120" fillId="15" borderId="67" xfId="0" applyFont="1" applyFill="1" applyBorder="1" applyAlignment="1">
      <alignment horizontal="center" vertical="center" textRotation="90" wrapText="1"/>
    </xf>
    <xf numFmtId="0" fontId="120" fillId="15" borderId="72" xfId="0" applyFont="1" applyFill="1" applyBorder="1" applyAlignment="1">
      <alignment horizontal="center" vertical="center" textRotation="90" wrapText="1"/>
    </xf>
    <xf numFmtId="0" fontId="6" fillId="15" borderId="0" xfId="0" applyFont="1" applyFill="1" applyBorder="1" applyAlignment="1">
      <alignment horizontal="left" vertical="center"/>
    </xf>
    <xf numFmtId="0" fontId="120" fillId="15" borderId="64" xfId="0" applyFont="1" applyFill="1" applyBorder="1" applyAlignment="1">
      <alignment horizontal="center" vertical="center" textRotation="90" wrapText="1"/>
    </xf>
    <xf numFmtId="0" fontId="112" fillId="15" borderId="62" xfId="0" applyFont="1" applyFill="1" applyBorder="1" applyAlignment="1">
      <alignment horizontal="center" vertical="center"/>
    </xf>
    <xf numFmtId="0" fontId="112" fillId="15" borderId="82" xfId="0" applyFont="1" applyFill="1" applyBorder="1" applyAlignment="1">
      <alignment horizontal="center" vertical="center"/>
    </xf>
    <xf numFmtId="0" fontId="112" fillId="15" borderId="83" xfId="0" applyFont="1" applyFill="1" applyBorder="1" applyAlignment="1">
      <alignment horizontal="center" vertical="center"/>
    </xf>
    <xf numFmtId="0" fontId="112" fillId="15" borderId="84" xfId="0" applyFont="1" applyFill="1" applyBorder="1" applyAlignment="1">
      <alignment horizontal="center" vertical="center"/>
    </xf>
    <xf numFmtId="0" fontId="113" fillId="9" borderId="68" xfId="0" applyFont="1" applyFill="1" applyBorder="1" applyAlignment="1">
      <alignment horizontal="center" vertical="center"/>
    </xf>
    <xf numFmtId="0" fontId="1" fillId="32" borderId="1" xfId="0" applyFont="1" applyFill="1" applyBorder="1" applyAlignment="1">
      <alignment horizontal="center" vertical="center" wrapText="1"/>
    </xf>
    <xf numFmtId="0" fontId="12" fillId="28" borderId="33" xfId="0" applyFont="1" applyFill="1" applyBorder="1" applyAlignment="1">
      <alignment horizontal="center" vertical="center"/>
    </xf>
    <xf numFmtId="0" fontId="12" fillId="28" borderId="0" xfId="0" applyFont="1" applyFill="1" applyBorder="1" applyAlignment="1">
      <alignment horizontal="center" vertical="center"/>
    </xf>
    <xf numFmtId="0" fontId="108" fillId="33" borderId="68" xfId="0" applyFont="1" applyFill="1" applyBorder="1" applyAlignment="1">
      <alignment horizontal="center" vertical="center" textRotation="45"/>
    </xf>
    <xf numFmtId="0" fontId="108" fillId="33" borderId="0" xfId="0" applyFont="1" applyFill="1" applyBorder="1" applyAlignment="1">
      <alignment horizontal="center" vertical="center" textRotation="45"/>
    </xf>
    <xf numFmtId="0" fontId="59" fillId="15" borderId="62" xfId="0" applyFont="1" applyFill="1" applyBorder="1" applyAlignment="1">
      <alignment horizontal="center" vertical="center"/>
    </xf>
    <xf numFmtId="0" fontId="118" fillId="9" borderId="0" xfId="0" applyFont="1" applyFill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0" fillId="28" borderId="33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9" fontId="61" fillId="4" borderId="62" xfId="0" applyNumberFormat="1" applyFont="1" applyFill="1" applyBorder="1" applyAlignment="1">
      <alignment horizontal="center" vertical="center"/>
    </xf>
    <xf numFmtId="9" fontId="61" fillId="5" borderId="62" xfId="0" applyNumberFormat="1" applyFont="1" applyFill="1" applyBorder="1" applyAlignment="1">
      <alignment horizontal="center" vertical="center"/>
    </xf>
    <xf numFmtId="9" fontId="61" fillId="6" borderId="62" xfId="0" applyNumberFormat="1" applyFont="1" applyFill="1" applyBorder="1" applyAlignment="1">
      <alignment horizontal="center" vertical="center"/>
    </xf>
    <xf numFmtId="9" fontId="61" fillId="3" borderId="62" xfId="0" applyNumberFormat="1" applyFont="1" applyFill="1" applyBorder="1" applyAlignment="1">
      <alignment horizontal="center" vertical="center"/>
    </xf>
    <xf numFmtId="0" fontId="54" fillId="2" borderId="62" xfId="0" applyFont="1" applyFill="1" applyBorder="1" applyAlignment="1">
      <alignment horizontal="center" vertical="center" shrinkToFit="1"/>
    </xf>
    <xf numFmtId="0" fontId="41" fillId="9" borderId="7" xfId="0" applyFont="1" applyFill="1" applyBorder="1" applyAlignment="1">
      <alignment horizontal="center" vertical="center"/>
    </xf>
    <xf numFmtId="0" fontId="43" fillId="9" borderId="7" xfId="0" applyFont="1" applyFill="1" applyBorder="1" applyAlignment="1">
      <alignment horizontal="center" vertical="center"/>
    </xf>
    <xf numFmtId="0" fontId="40" fillId="9" borderId="7" xfId="0" applyFont="1" applyFill="1" applyBorder="1" applyAlignment="1">
      <alignment horizontal="center" vertical="center"/>
    </xf>
    <xf numFmtId="0" fontId="39" fillId="9" borderId="7" xfId="0" applyFont="1" applyFill="1" applyBorder="1" applyAlignment="1">
      <alignment horizontal="center" vertical="center"/>
    </xf>
    <xf numFmtId="0" fontId="37" fillId="9" borderId="7" xfId="0" applyFont="1" applyFill="1" applyBorder="1" applyAlignment="1">
      <alignment horizontal="center" vertical="center"/>
    </xf>
    <xf numFmtId="0" fontId="4" fillId="34" borderId="59" xfId="0" applyFont="1" applyFill="1" applyBorder="1" applyAlignment="1">
      <alignment horizontal="left" vertical="center"/>
    </xf>
    <xf numFmtId="0" fontId="4" fillId="34" borderId="60" xfId="0" applyFont="1" applyFill="1" applyBorder="1" applyAlignment="1">
      <alignment horizontal="left" vertical="center"/>
    </xf>
    <xf numFmtId="0" fontId="4" fillId="34" borderId="61" xfId="0" applyFont="1" applyFill="1" applyBorder="1" applyAlignment="1">
      <alignment horizontal="left" vertical="center"/>
    </xf>
    <xf numFmtId="0" fontId="33" fillId="26" borderId="7" xfId="0" applyFont="1" applyFill="1" applyBorder="1" applyAlignment="1">
      <alignment horizontal="left" vertical="center"/>
    </xf>
    <xf numFmtId="0" fontId="6" fillId="26" borderId="7" xfId="0" applyFont="1" applyFill="1" applyBorder="1" applyAlignment="1">
      <alignment horizontal="left" vertical="center"/>
    </xf>
    <xf numFmtId="0" fontId="4" fillId="26" borderId="7" xfId="0" applyFont="1" applyFill="1" applyBorder="1" applyAlignment="1">
      <alignment horizontal="left" vertical="center"/>
    </xf>
    <xf numFmtId="0" fontId="4" fillId="26" borderId="7" xfId="0" applyFont="1" applyFill="1" applyBorder="1"/>
    <xf numFmtId="0" fontId="27" fillId="26" borderId="7" xfId="0" applyFont="1" applyFill="1" applyBorder="1" applyAlignment="1">
      <alignment horizontal="center" vertical="center"/>
    </xf>
    <xf numFmtId="0" fontId="1" fillId="26" borderId="7" xfId="0" applyFont="1" applyFill="1" applyBorder="1"/>
    <xf numFmtId="0" fontId="29" fillId="26" borderId="7" xfId="0" applyFont="1" applyFill="1" applyBorder="1" applyAlignment="1">
      <alignment horizontal="center" vertical="center"/>
    </xf>
    <xf numFmtId="14" fontId="1" fillId="26" borderId="7" xfId="0" applyNumberFormat="1" applyFont="1" applyFill="1" applyBorder="1" applyAlignment="1">
      <alignment horizontal="center"/>
    </xf>
    <xf numFmtId="0" fontId="33" fillId="39" borderId="7" xfId="0" applyFont="1" applyFill="1" applyBorder="1" applyAlignment="1">
      <alignment vertical="center"/>
    </xf>
    <xf numFmtId="0" fontId="1" fillId="39" borderId="7" xfId="0" applyFont="1" applyFill="1" applyBorder="1"/>
    <xf numFmtId="0" fontId="1" fillId="39" borderId="7" xfId="0" applyFont="1" applyFill="1" applyBorder="1" applyAlignment="1">
      <alignment vertical="center"/>
    </xf>
    <xf numFmtId="0" fontId="7" fillId="39" borderId="7" xfId="0" applyFont="1" applyFill="1" applyBorder="1" applyAlignment="1">
      <alignment vertical="center"/>
    </xf>
    <xf numFmtId="0" fontId="4" fillId="39" borderId="7" xfId="0" applyFont="1" applyFill="1" applyBorder="1" applyAlignment="1">
      <alignment vertical="center"/>
    </xf>
    <xf numFmtId="0" fontId="11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56" fillId="0" borderId="0" xfId="0" applyFont="1" applyFill="1" applyAlignment="1">
      <alignment vertical="center"/>
    </xf>
    <xf numFmtId="0" fontId="126" fillId="0" borderId="0" xfId="0" applyFont="1" applyFill="1" applyAlignment="1">
      <alignment horizontal="center" vertical="center"/>
    </xf>
    <xf numFmtId="0" fontId="124" fillId="0" borderId="0" xfId="0" applyFont="1" applyFill="1"/>
  </cellXfs>
  <cellStyles count="2">
    <cellStyle name="Normal" xfId="0" builtinId="0"/>
    <cellStyle name="Percent" xfId="1" builtinId="5"/>
  </cellStyles>
  <dxfs count="154">
    <dxf>
      <font>
        <color theme="2" tint="-9.9948118533890809E-2"/>
      </font>
      <fill>
        <patternFill>
          <bgColor theme="0"/>
        </patternFill>
      </fill>
    </dxf>
    <dxf>
      <font>
        <color theme="2" tint="-0.499984740745262"/>
      </font>
      <fill>
        <patternFill>
          <bgColor rgb="FFEFF3F5"/>
        </patternFill>
      </fill>
    </dxf>
    <dxf>
      <font>
        <color theme="2" tint="-0.499984740745262"/>
      </font>
      <fill>
        <patternFill>
          <bgColor rgb="FFE0E9EC"/>
        </patternFill>
      </fill>
    </dxf>
    <dxf>
      <font>
        <color theme="2" tint="-0.749961851863155"/>
      </font>
      <fill>
        <patternFill>
          <bgColor rgb="FFD0DDE2"/>
        </patternFill>
      </fill>
    </dxf>
    <dxf>
      <font>
        <color theme="2" tint="-0.749961851863155"/>
      </font>
      <fill>
        <patternFill>
          <bgColor rgb="FFBECFD6"/>
        </patternFill>
      </fill>
    </dxf>
    <dxf>
      <font>
        <color theme="2" tint="-0.749961851863155"/>
      </font>
      <fill>
        <patternFill>
          <bgColor rgb="FFAAC1CA"/>
        </patternFill>
      </fill>
    </dxf>
    <dxf>
      <font>
        <color theme="0"/>
      </font>
      <fill>
        <patternFill>
          <bgColor rgb="FF97B4BF"/>
        </patternFill>
      </fill>
    </dxf>
    <dxf>
      <font>
        <color theme="0"/>
      </font>
      <fill>
        <patternFill>
          <bgColor rgb="FF83A5B3"/>
        </patternFill>
      </fill>
    </dxf>
    <dxf>
      <font>
        <color theme="0"/>
      </font>
      <fill>
        <patternFill>
          <bgColor rgb="FF7198A7"/>
        </patternFill>
      </fill>
    </dxf>
    <dxf>
      <font>
        <color theme="2"/>
      </font>
      <fill>
        <patternFill>
          <bgColor rgb="FF5F8899"/>
        </patternFill>
      </fill>
    </dxf>
    <dxf>
      <font>
        <color theme="7" tint="0.39994506668294322"/>
      </font>
      <fill>
        <patternFill>
          <bgColor rgb="FF537887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2" tint="-9.9948118533890809E-2"/>
      </font>
      <fill>
        <patternFill>
          <bgColor theme="0"/>
        </patternFill>
      </fill>
    </dxf>
    <dxf>
      <font>
        <color theme="2" tint="-0.499984740745262"/>
      </font>
      <fill>
        <patternFill>
          <bgColor rgb="FFEFF3F5"/>
        </patternFill>
      </fill>
    </dxf>
    <dxf>
      <font>
        <color theme="2" tint="-0.499984740745262"/>
      </font>
      <fill>
        <patternFill>
          <bgColor rgb="FFE0E9EC"/>
        </patternFill>
      </fill>
    </dxf>
    <dxf>
      <font>
        <color theme="2" tint="-0.749961851863155"/>
      </font>
      <fill>
        <patternFill>
          <bgColor rgb="FFD0DDE2"/>
        </patternFill>
      </fill>
    </dxf>
    <dxf>
      <font>
        <color theme="2" tint="-0.749961851863155"/>
      </font>
      <fill>
        <patternFill>
          <bgColor rgb="FFBECFD6"/>
        </patternFill>
      </fill>
    </dxf>
    <dxf>
      <font>
        <color theme="2" tint="-0.749961851863155"/>
      </font>
      <fill>
        <patternFill>
          <bgColor rgb="FFAAC1CA"/>
        </patternFill>
      </fill>
    </dxf>
    <dxf>
      <font>
        <color theme="0"/>
      </font>
      <fill>
        <patternFill>
          <bgColor rgb="FF97B4BF"/>
        </patternFill>
      </fill>
    </dxf>
    <dxf>
      <font>
        <color theme="0"/>
      </font>
      <fill>
        <patternFill>
          <bgColor rgb="FF83A5B3"/>
        </patternFill>
      </fill>
    </dxf>
    <dxf>
      <font>
        <color theme="0"/>
      </font>
      <fill>
        <patternFill>
          <bgColor rgb="FF7198A7"/>
        </patternFill>
      </fill>
    </dxf>
    <dxf>
      <font>
        <color theme="2"/>
      </font>
      <fill>
        <patternFill>
          <bgColor rgb="FF5F8899"/>
        </patternFill>
      </fill>
    </dxf>
    <dxf>
      <font>
        <color theme="7" tint="0.39994506668294322"/>
      </font>
      <fill>
        <patternFill>
          <bgColor rgb="FF537887"/>
        </patternFill>
      </fill>
    </dxf>
    <dxf>
      <font>
        <color theme="2" tint="-9.9948118533890809E-2"/>
      </font>
      <fill>
        <patternFill>
          <bgColor theme="0"/>
        </patternFill>
      </fill>
    </dxf>
    <dxf>
      <font>
        <color theme="2" tint="-0.499984740745262"/>
      </font>
      <fill>
        <patternFill>
          <bgColor rgb="FFEFF3F5"/>
        </patternFill>
      </fill>
    </dxf>
    <dxf>
      <font>
        <color theme="2" tint="-0.499984740745262"/>
      </font>
      <fill>
        <patternFill>
          <bgColor rgb="FFE0E9EC"/>
        </patternFill>
      </fill>
    </dxf>
    <dxf>
      <font>
        <color theme="2" tint="-0.749961851863155"/>
      </font>
      <fill>
        <patternFill>
          <bgColor rgb="FFD0DDE2"/>
        </patternFill>
      </fill>
    </dxf>
    <dxf>
      <font>
        <color theme="2" tint="-0.749961851863155"/>
      </font>
      <fill>
        <patternFill>
          <bgColor rgb="FFBECFD6"/>
        </patternFill>
      </fill>
    </dxf>
    <dxf>
      <font>
        <color theme="2" tint="-0.749961851863155"/>
      </font>
      <fill>
        <patternFill>
          <bgColor rgb="FFAAC1CA"/>
        </patternFill>
      </fill>
    </dxf>
    <dxf>
      <font>
        <color theme="0"/>
      </font>
      <fill>
        <patternFill>
          <bgColor rgb="FF97B4BF"/>
        </patternFill>
      </fill>
    </dxf>
    <dxf>
      <font>
        <color theme="0"/>
      </font>
      <fill>
        <patternFill>
          <bgColor rgb="FF83A5B3"/>
        </patternFill>
      </fill>
    </dxf>
    <dxf>
      <font>
        <color theme="0"/>
      </font>
      <fill>
        <patternFill>
          <bgColor rgb="FF7198A7"/>
        </patternFill>
      </fill>
    </dxf>
    <dxf>
      <font>
        <color theme="2"/>
      </font>
      <fill>
        <patternFill>
          <bgColor rgb="FF5F8899"/>
        </patternFill>
      </fill>
    </dxf>
    <dxf>
      <font>
        <color theme="7" tint="0.39994506668294322"/>
      </font>
      <fill>
        <patternFill>
          <bgColor rgb="FF537887"/>
        </patternFill>
      </fill>
    </dxf>
    <dxf>
      <font>
        <color theme="2" tint="-9.9948118533890809E-2"/>
      </font>
      <fill>
        <patternFill>
          <bgColor theme="0"/>
        </patternFill>
      </fill>
    </dxf>
    <dxf>
      <font>
        <color theme="2" tint="-0.499984740745262"/>
      </font>
      <fill>
        <patternFill>
          <bgColor rgb="FFEFF3F5"/>
        </patternFill>
      </fill>
    </dxf>
    <dxf>
      <font>
        <color theme="2" tint="-0.499984740745262"/>
      </font>
      <fill>
        <patternFill>
          <bgColor rgb="FFE0E9EC"/>
        </patternFill>
      </fill>
    </dxf>
    <dxf>
      <font>
        <color theme="2" tint="-0.749961851863155"/>
      </font>
      <fill>
        <patternFill>
          <bgColor rgb="FFD0DDE2"/>
        </patternFill>
      </fill>
    </dxf>
    <dxf>
      <font>
        <color theme="2" tint="-0.749961851863155"/>
      </font>
      <fill>
        <patternFill>
          <bgColor rgb="FFBECFD6"/>
        </patternFill>
      </fill>
    </dxf>
    <dxf>
      <font>
        <color theme="2" tint="-0.749961851863155"/>
      </font>
      <fill>
        <patternFill>
          <bgColor rgb="FFAAC1CA"/>
        </patternFill>
      </fill>
    </dxf>
    <dxf>
      <font>
        <color theme="0"/>
      </font>
      <fill>
        <patternFill>
          <bgColor rgb="FF97B4BF"/>
        </patternFill>
      </fill>
    </dxf>
    <dxf>
      <font>
        <color theme="0"/>
      </font>
      <fill>
        <patternFill>
          <bgColor rgb="FF83A5B3"/>
        </patternFill>
      </fill>
    </dxf>
    <dxf>
      <font>
        <color theme="0"/>
      </font>
      <fill>
        <patternFill>
          <bgColor rgb="FF7198A7"/>
        </patternFill>
      </fill>
    </dxf>
    <dxf>
      <font>
        <color theme="2"/>
      </font>
      <fill>
        <patternFill>
          <bgColor rgb="FF5F8899"/>
        </patternFill>
      </fill>
    </dxf>
    <dxf>
      <font>
        <color theme="7" tint="0.39994506668294322"/>
      </font>
      <fill>
        <patternFill>
          <bgColor rgb="FF537887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34998626667073579"/>
      </font>
      <fill>
        <patternFill>
          <bgColor theme="0"/>
        </patternFill>
      </fill>
      <border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34998626667073579"/>
      </font>
      <fill>
        <patternFill>
          <bgColor theme="0"/>
        </patternFill>
      </fill>
      <border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2" tint="-0.499984740745262"/>
      </font>
      <fill>
        <patternFill>
          <bgColor theme="0"/>
        </patternFill>
      </fill>
    </dxf>
    <dxf>
      <font>
        <color theme="2" tint="-0.499984740745262"/>
      </font>
      <fill>
        <patternFill>
          <bgColor rgb="FFEFF3F5"/>
        </patternFill>
      </fill>
    </dxf>
    <dxf>
      <font>
        <color theme="2" tint="-0.499984740745262"/>
      </font>
      <fill>
        <patternFill>
          <bgColor rgb="FFE0E9EC"/>
        </patternFill>
      </fill>
    </dxf>
    <dxf>
      <font>
        <color theme="2" tint="-0.749961851863155"/>
      </font>
      <fill>
        <patternFill>
          <bgColor rgb="FFD0DDE2"/>
        </patternFill>
      </fill>
    </dxf>
    <dxf>
      <font>
        <color theme="2" tint="-0.749961851863155"/>
      </font>
      <fill>
        <patternFill>
          <bgColor rgb="FFBECFD6"/>
        </patternFill>
      </fill>
    </dxf>
    <dxf>
      <font>
        <color theme="2" tint="-0.749961851863155"/>
      </font>
      <fill>
        <patternFill>
          <bgColor rgb="FFAAC1CA"/>
        </patternFill>
      </fill>
    </dxf>
    <dxf>
      <font>
        <color theme="0"/>
      </font>
      <fill>
        <patternFill>
          <bgColor rgb="FF97B4BF"/>
        </patternFill>
      </fill>
    </dxf>
    <dxf>
      <font>
        <color theme="0"/>
      </font>
      <fill>
        <patternFill>
          <bgColor rgb="FF83A5B3"/>
        </patternFill>
      </fill>
    </dxf>
    <dxf>
      <font>
        <color theme="0"/>
      </font>
      <fill>
        <patternFill>
          <bgColor rgb="FF7198A7"/>
        </patternFill>
      </fill>
    </dxf>
    <dxf>
      <font>
        <color theme="2"/>
      </font>
      <fill>
        <patternFill>
          <bgColor rgb="FF5F8899"/>
        </patternFill>
      </fill>
    </dxf>
    <dxf>
      <font>
        <color theme="2"/>
      </font>
      <fill>
        <patternFill>
          <bgColor rgb="FF537887"/>
        </patternFill>
      </fill>
    </dxf>
    <dxf>
      <font>
        <color theme="5"/>
      </font>
      <fill>
        <patternFill>
          <bgColor theme="0"/>
        </patternFill>
      </fill>
    </dxf>
    <dxf>
      <font>
        <color theme="5"/>
      </font>
      <fill>
        <patternFill>
          <bgColor rgb="FFFCEFEA"/>
        </patternFill>
      </fill>
    </dxf>
    <dxf>
      <font>
        <color theme="5"/>
      </font>
      <fill>
        <patternFill>
          <bgColor rgb="FFF8DFD6"/>
        </patternFill>
      </fill>
    </dxf>
    <dxf>
      <font>
        <color theme="5"/>
      </font>
      <fill>
        <patternFill>
          <bgColor rgb="FFF5CFC1"/>
        </patternFill>
      </fill>
    </dxf>
    <dxf>
      <font>
        <color theme="5"/>
      </font>
      <fill>
        <patternFill>
          <bgColor rgb="FFF1BFAD"/>
        </patternFill>
      </fill>
    </dxf>
    <dxf>
      <font>
        <color theme="0"/>
      </font>
      <fill>
        <patternFill>
          <bgColor rgb="FFEEB09A"/>
        </patternFill>
      </fill>
    </dxf>
    <dxf>
      <font>
        <color theme="0"/>
      </font>
      <fill>
        <patternFill>
          <bgColor rgb="FFEBA085"/>
        </patternFill>
      </fill>
    </dxf>
    <dxf>
      <font>
        <color theme="0"/>
      </font>
      <fill>
        <patternFill>
          <bgColor rgb="FFE79071"/>
        </patternFill>
      </fill>
    </dxf>
    <dxf>
      <font>
        <color theme="0"/>
      </font>
      <fill>
        <patternFill>
          <bgColor rgb="FFE4805C"/>
        </patternFill>
      </fill>
    </dxf>
    <dxf>
      <font>
        <color theme="0"/>
      </font>
      <fill>
        <patternFill>
          <bgColor rgb="FFE07048"/>
        </patternFill>
      </fill>
    </dxf>
    <dxf>
      <font>
        <color theme="0"/>
      </font>
      <fill>
        <patternFill>
          <bgColor rgb="FFDD6033"/>
        </patternFill>
      </fill>
    </dxf>
    <dxf>
      <font>
        <color theme="5"/>
      </font>
      <fill>
        <patternFill>
          <bgColor theme="0"/>
        </patternFill>
      </fill>
    </dxf>
    <dxf>
      <font>
        <color theme="5"/>
      </font>
      <fill>
        <patternFill>
          <bgColor rgb="FFFCEFEA"/>
        </patternFill>
      </fill>
    </dxf>
    <dxf>
      <font>
        <color theme="5"/>
      </font>
      <fill>
        <patternFill>
          <bgColor rgb="FFF8DFD6"/>
        </patternFill>
      </fill>
    </dxf>
    <dxf>
      <font>
        <color theme="5"/>
      </font>
      <fill>
        <patternFill>
          <bgColor rgb="FFF5CFC1"/>
        </patternFill>
      </fill>
    </dxf>
    <dxf>
      <font>
        <color theme="5"/>
      </font>
      <fill>
        <patternFill>
          <bgColor rgb="FFF1BFAD"/>
        </patternFill>
      </fill>
    </dxf>
    <dxf>
      <font>
        <color theme="0"/>
      </font>
      <fill>
        <patternFill>
          <bgColor rgb="FFEEB09A"/>
        </patternFill>
      </fill>
    </dxf>
    <dxf>
      <font>
        <color theme="0"/>
      </font>
      <fill>
        <patternFill>
          <bgColor rgb="FFEBA085"/>
        </patternFill>
      </fill>
    </dxf>
    <dxf>
      <font>
        <color theme="0"/>
      </font>
      <fill>
        <patternFill>
          <bgColor rgb="FFE79071"/>
        </patternFill>
      </fill>
    </dxf>
    <dxf>
      <font>
        <color theme="0"/>
      </font>
      <fill>
        <patternFill>
          <bgColor rgb="FFE4805C"/>
        </patternFill>
      </fill>
    </dxf>
    <dxf>
      <font>
        <color theme="0"/>
      </font>
      <fill>
        <patternFill>
          <bgColor rgb="FFE07048"/>
        </patternFill>
      </fill>
    </dxf>
    <dxf>
      <font>
        <color theme="0"/>
      </font>
      <fill>
        <patternFill>
          <bgColor rgb="FFDD6033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34998626667073579"/>
      </font>
      <fill>
        <patternFill>
          <bgColor theme="0"/>
        </patternFill>
      </fill>
      <border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34998626667073579"/>
      </font>
      <fill>
        <patternFill>
          <bgColor theme="0"/>
        </patternFill>
      </fill>
      <border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34998626667073579"/>
      </font>
      <fill>
        <patternFill>
          <bgColor theme="0"/>
        </patternFill>
      </fill>
      <border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34998626667073579"/>
      </font>
      <fill>
        <patternFill>
          <bgColor theme="0"/>
        </patternFill>
      </fill>
      <border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/>
      </font>
      <fill>
        <patternFill>
          <bgColor theme="0"/>
        </patternFill>
      </fill>
    </dxf>
    <dxf>
      <font>
        <color theme="5"/>
      </font>
      <fill>
        <patternFill>
          <bgColor rgb="FFFCEFEA"/>
        </patternFill>
      </fill>
    </dxf>
    <dxf>
      <font>
        <color theme="5"/>
      </font>
      <fill>
        <patternFill>
          <bgColor rgb="FFF8DFD6"/>
        </patternFill>
      </fill>
    </dxf>
    <dxf>
      <font>
        <color theme="5"/>
      </font>
      <fill>
        <patternFill>
          <bgColor rgb="FFF5CFC1"/>
        </patternFill>
      </fill>
    </dxf>
    <dxf>
      <font>
        <color theme="5"/>
      </font>
      <fill>
        <patternFill>
          <bgColor rgb="FFF1BFAD"/>
        </patternFill>
      </fill>
    </dxf>
    <dxf>
      <font>
        <color theme="0"/>
      </font>
      <fill>
        <patternFill>
          <bgColor rgb="FFEEB09A"/>
        </patternFill>
      </fill>
    </dxf>
    <dxf>
      <font>
        <color theme="0"/>
      </font>
      <fill>
        <patternFill>
          <bgColor rgb="FFEBA085"/>
        </patternFill>
      </fill>
    </dxf>
    <dxf>
      <font>
        <color theme="0"/>
      </font>
      <fill>
        <patternFill>
          <bgColor rgb="FFE79071"/>
        </patternFill>
      </fill>
    </dxf>
    <dxf>
      <font>
        <color theme="0"/>
      </font>
      <fill>
        <patternFill>
          <bgColor rgb="FFE4805C"/>
        </patternFill>
      </fill>
    </dxf>
    <dxf>
      <font>
        <color theme="0"/>
      </font>
      <fill>
        <patternFill>
          <bgColor rgb="FFE07048"/>
        </patternFill>
      </fill>
    </dxf>
    <dxf>
      <font>
        <color theme="0"/>
      </font>
      <fill>
        <patternFill>
          <bgColor rgb="FFDD6033"/>
        </patternFill>
      </fill>
    </dxf>
    <dxf>
      <font>
        <color theme="5"/>
      </font>
      <fill>
        <patternFill>
          <bgColor theme="0"/>
        </patternFill>
      </fill>
    </dxf>
    <dxf>
      <font>
        <color theme="5"/>
      </font>
      <fill>
        <patternFill>
          <bgColor rgb="FFFCEFEA"/>
        </patternFill>
      </fill>
    </dxf>
    <dxf>
      <font>
        <color theme="5"/>
      </font>
      <fill>
        <patternFill>
          <bgColor rgb="FFF8DFD6"/>
        </patternFill>
      </fill>
    </dxf>
    <dxf>
      <font>
        <color theme="5"/>
      </font>
      <fill>
        <patternFill>
          <bgColor rgb="FFF5CFC1"/>
        </patternFill>
      </fill>
    </dxf>
    <dxf>
      <font>
        <color theme="5"/>
      </font>
      <fill>
        <patternFill>
          <bgColor rgb="FFF1BFAD"/>
        </patternFill>
      </fill>
    </dxf>
    <dxf>
      <font>
        <color theme="0"/>
      </font>
      <fill>
        <patternFill>
          <bgColor rgb="FFEEB09A"/>
        </patternFill>
      </fill>
    </dxf>
    <dxf>
      <font>
        <color theme="0"/>
      </font>
      <fill>
        <patternFill>
          <bgColor rgb="FFEBA085"/>
        </patternFill>
      </fill>
    </dxf>
    <dxf>
      <font>
        <color theme="0"/>
      </font>
      <fill>
        <patternFill>
          <bgColor rgb="FFE79071"/>
        </patternFill>
      </fill>
    </dxf>
    <dxf>
      <font>
        <color theme="0"/>
      </font>
      <fill>
        <patternFill>
          <bgColor rgb="FFE4805C"/>
        </patternFill>
      </fill>
    </dxf>
    <dxf>
      <font>
        <color theme="0"/>
      </font>
      <fill>
        <patternFill>
          <bgColor rgb="FFE07048"/>
        </patternFill>
      </fill>
    </dxf>
    <dxf>
      <font>
        <color theme="0"/>
      </font>
      <fill>
        <patternFill>
          <bgColor rgb="FFDD6033"/>
        </patternFill>
      </fill>
    </dxf>
    <dxf>
      <font>
        <color theme="5"/>
      </font>
      <fill>
        <patternFill>
          <bgColor theme="0"/>
        </patternFill>
      </fill>
    </dxf>
    <dxf>
      <font>
        <color theme="5"/>
      </font>
      <fill>
        <patternFill>
          <bgColor rgb="FFFCEFEA"/>
        </patternFill>
      </fill>
    </dxf>
    <dxf>
      <font>
        <color theme="5"/>
      </font>
      <fill>
        <patternFill>
          <bgColor rgb="FFF8DFD6"/>
        </patternFill>
      </fill>
    </dxf>
    <dxf>
      <font>
        <color theme="5"/>
      </font>
      <fill>
        <patternFill>
          <bgColor rgb="FFF5CFC1"/>
        </patternFill>
      </fill>
    </dxf>
    <dxf>
      <font>
        <color theme="5"/>
      </font>
      <fill>
        <patternFill>
          <bgColor rgb="FFF1BFAD"/>
        </patternFill>
      </fill>
    </dxf>
    <dxf>
      <font>
        <color theme="0"/>
      </font>
      <fill>
        <patternFill>
          <bgColor rgb="FFEEB09A"/>
        </patternFill>
      </fill>
    </dxf>
    <dxf>
      <font>
        <color theme="0"/>
      </font>
      <fill>
        <patternFill>
          <bgColor rgb="FFEBA085"/>
        </patternFill>
      </fill>
    </dxf>
    <dxf>
      <font>
        <color theme="0"/>
      </font>
      <fill>
        <patternFill>
          <bgColor rgb="FFE79071"/>
        </patternFill>
      </fill>
    </dxf>
    <dxf>
      <font>
        <color theme="0"/>
      </font>
      <fill>
        <patternFill>
          <bgColor rgb="FFE4805C"/>
        </patternFill>
      </fill>
    </dxf>
    <dxf>
      <font>
        <color theme="0"/>
      </font>
      <fill>
        <patternFill>
          <bgColor rgb="FFE07048"/>
        </patternFill>
      </fill>
    </dxf>
    <dxf>
      <font>
        <color theme="0"/>
      </font>
      <fill>
        <patternFill>
          <bgColor rgb="FFDD6033"/>
        </patternFill>
      </fill>
    </dxf>
    <dxf>
      <font>
        <color theme="5"/>
      </font>
      <fill>
        <patternFill>
          <bgColor theme="0"/>
        </patternFill>
      </fill>
    </dxf>
    <dxf>
      <font>
        <color theme="5"/>
      </font>
      <fill>
        <patternFill>
          <bgColor rgb="FFFCEFEA"/>
        </patternFill>
      </fill>
    </dxf>
    <dxf>
      <font>
        <color theme="5"/>
      </font>
      <fill>
        <patternFill>
          <bgColor rgb="FFF8DFD6"/>
        </patternFill>
      </fill>
    </dxf>
    <dxf>
      <font>
        <color theme="5"/>
      </font>
      <fill>
        <patternFill>
          <bgColor rgb="FFF5CFC1"/>
        </patternFill>
      </fill>
    </dxf>
    <dxf>
      <font>
        <color theme="5"/>
      </font>
      <fill>
        <patternFill>
          <bgColor rgb="FFF1BFAD"/>
        </patternFill>
      </fill>
    </dxf>
    <dxf>
      <font>
        <color theme="0"/>
      </font>
      <fill>
        <patternFill>
          <bgColor rgb="FFEEB09A"/>
        </patternFill>
      </fill>
    </dxf>
    <dxf>
      <font>
        <color theme="0"/>
      </font>
      <fill>
        <patternFill>
          <bgColor rgb="FFEBA085"/>
        </patternFill>
      </fill>
    </dxf>
    <dxf>
      <font>
        <color theme="0"/>
      </font>
      <fill>
        <patternFill>
          <bgColor rgb="FFE79071"/>
        </patternFill>
      </fill>
    </dxf>
    <dxf>
      <font>
        <color theme="0"/>
      </font>
      <fill>
        <patternFill>
          <bgColor rgb="FFE4805C"/>
        </patternFill>
      </fill>
    </dxf>
    <dxf>
      <font>
        <color theme="0"/>
      </font>
      <fill>
        <patternFill>
          <bgColor rgb="FFE07048"/>
        </patternFill>
      </fill>
    </dxf>
    <dxf>
      <font>
        <color theme="0"/>
      </font>
      <fill>
        <patternFill>
          <bgColor rgb="FFDD6033"/>
        </patternFill>
      </fill>
    </dxf>
  </dxfs>
  <tableStyles count="1" defaultTableStyle="TableStyleMedium2" defaultPivotStyle="PivotStyleLight16">
    <tableStyle name="Table Style 1" pivot="0" count="0" xr9:uid="{5479F876-8544-4431-8ED2-189BBF63CA62}"/>
  </tableStyles>
  <colors>
    <mruColors>
      <color rgb="FFFFFFFF"/>
      <color rgb="FFF67648"/>
      <color rgb="FFF4622E"/>
      <color rgb="FFA43710"/>
      <color rgb="FFBE3F12"/>
      <color rgb="FFC54C21"/>
      <color rgb="FF7C4D3C"/>
      <color rgb="FFB2745E"/>
      <color rgb="FF456CA1"/>
      <color rgb="FF93B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5860109259539572"/>
        </c:manualLayout>
      </c:layout>
      <c:doughnutChart>
        <c:varyColors val="1"/>
        <c:ser>
          <c:idx val="0"/>
          <c:order val="0"/>
          <c:tx>
            <c:strRef>
              <c:f>'TN Calcs'!$G$17</c:f>
              <c:strCache>
                <c:ptCount val="1"/>
                <c:pt idx="0">
                  <c:v>Reqd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22-4F3C-ADFD-960EBCE372AA}"/>
              </c:ext>
            </c:extLst>
          </c:dPt>
          <c:dPt>
            <c:idx val="1"/>
            <c:bubble3D val="0"/>
            <c:spPr>
              <a:pattFill prst="lgConfetti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22-4F3C-ADFD-960EBCE372A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22-4F3C-ADFD-960EBCE372AA}"/>
              </c:ext>
            </c:extLst>
          </c:dPt>
          <c:cat>
            <c:strRef>
              <c:f>'TN Calcs'!$H$16:$J$16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Calcs'!$H$17:$J$17</c:f>
              <c:numCache>
                <c:formatCode>0%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22-4F3C-ADFD-960EBCE372AA}"/>
            </c:ext>
          </c:extLst>
        </c:ser>
        <c:ser>
          <c:idx val="1"/>
          <c:order val="1"/>
          <c:tx>
            <c:strRef>
              <c:f>'TN Calcs'!$G$18</c:f>
              <c:strCache>
                <c:ptCount val="1"/>
                <c:pt idx="0">
                  <c:v>Breadth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</c:spPr>
          <c:dPt>
            <c:idx val="0"/>
            <c:bubble3D val="0"/>
            <c:spPr>
              <a:pattFill prst="lgConfetti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22-4F3C-ADFD-960EBCE372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22-4F3C-ADFD-960EBCE372AA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022-4F3C-ADFD-960EBCE372AA}"/>
              </c:ext>
            </c:extLst>
          </c:dPt>
          <c:cat>
            <c:strRef>
              <c:f>'TN Calcs'!$H$16:$J$16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Calcs'!$H$18:$J$18</c:f>
              <c:numCache>
                <c:formatCode>0%</c:formatCode>
                <c:ptCount val="3"/>
                <c:pt idx="0">
                  <c:v>0.3</c:v>
                </c:pt>
                <c:pt idx="1">
                  <c:v>0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22-4F3C-ADFD-960EBCE3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5860109259539572"/>
        </c:manualLayout>
      </c:layout>
      <c:doughnutChart>
        <c:varyColors val="1"/>
        <c:ser>
          <c:idx val="0"/>
          <c:order val="0"/>
          <c:tx>
            <c:strRef>
              <c:f>'TN Calcs'!$V$17</c:f>
              <c:strCache>
                <c:ptCount val="1"/>
                <c:pt idx="0">
                  <c:v>Reqd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1A-482D-B032-86AF057539FE}"/>
              </c:ext>
            </c:extLst>
          </c:dPt>
          <c:dPt>
            <c:idx val="1"/>
            <c:bubble3D val="0"/>
            <c:spPr>
              <a:pattFill prst="lgConfetti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1A-482D-B032-86AF057539FE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1A-482D-B032-86AF057539FE}"/>
              </c:ext>
            </c:extLst>
          </c:dPt>
          <c:cat>
            <c:strRef>
              <c:f>'TN Calcs'!$W$16:$Y$16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Calcs'!$W$17:$Y$17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1A-482D-B032-86AF057539FE}"/>
            </c:ext>
          </c:extLst>
        </c:ser>
        <c:ser>
          <c:idx val="1"/>
          <c:order val="1"/>
          <c:tx>
            <c:strRef>
              <c:f>'TN Calcs'!$V$18</c:f>
              <c:strCache>
                <c:ptCount val="1"/>
                <c:pt idx="0">
                  <c:v>Breadth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pattFill prst="lgConfetti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1A-482D-B032-86AF057539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1A-482D-B032-86AF057539FE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1A-482D-B032-86AF057539FE}"/>
              </c:ext>
            </c:extLst>
          </c:dPt>
          <c:cat>
            <c:strRef>
              <c:f>'TN Calcs'!$W$16:$Y$16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Calcs'!$W$18:$Y$18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1A-482D-B032-86AF0575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5860109259539572"/>
        </c:manualLayout>
      </c:layout>
      <c:doughnutChart>
        <c:varyColors val="1"/>
        <c:ser>
          <c:idx val="0"/>
          <c:order val="0"/>
          <c:tx>
            <c:strRef>
              <c:f>'TN Calcs'!$Q$17</c:f>
              <c:strCache>
                <c:ptCount val="1"/>
                <c:pt idx="0">
                  <c:v>Reqd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7-46E1-A544-885CB20BFF70}"/>
              </c:ext>
            </c:extLst>
          </c:dPt>
          <c:dPt>
            <c:idx val="1"/>
            <c:bubble3D val="0"/>
            <c:spPr>
              <a:pattFill prst="lgConfetti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7-46E1-A544-885CB20BFF70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87-46E1-A544-885CB20BFF70}"/>
              </c:ext>
            </c:extLst>
          </c:dPt>
          <c:cat>
            <c:strRef>
              <c:f>'TN Calcs'!$R$16:$T$16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Calcs'!$R$17:$T$17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87-46E1-A544-885CB20BFF70}"/>
            </c:ext>
          </c:extLst>
        </c:ser>
        <c:ser>
          <c:idx val="1"/>
          <c:order val="1"/>
          <c:tx>
            <c:strRef>
              <c:f>'TN Calcs'!$Q$18</c:f>
              <c:strCache>
                <c:ptCount val="1"/>
                <c:pt idx="0">
                  <c:v>Breadth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pattFill prst="lgConfetti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87-46E1-A544-885CB20BFF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87-46E1-A544-885CB20BFF70}"/>
              </c:ext>
            </c:extLst>
          </c:dPt>
          <c:dPt>
            <c:idx val="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87-46E1-A544-885CB20BFF70}"/>
              </c:ext>
            </c:extLst>
          </c:dPt>
          <c:cat>
            <c:strRef>
              <c:f>'TN Calcs'!$R$16:$T$16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Calcs'!$R$18:$T$18</c:f>
              <c:numCache>
                <c:formatCode>0%</c:formatCode>
                <c:ptCount val="3"/>
                <c:pt idx="0">
                  <c:v>0.19</c:v>
                </c:pt>
                <c:pt idx="1">
                  <c:v>0</c:v>
                </c:pt>
                <c:pt idx="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187-46E1-A544-885CB20B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5860109259539572"/>
        </c:manualLayout>
      </c:layout>
      <c:doughnutChart>
        <c:varyColors val="1"/>
        <c:ser>
          <c:idx val="0"/>
          <c:order val="0"/>
          <c:tx>
            <c:strRef>
              <c:f>'TN Calcs'!$L$17</c:f>
              <c:strCache>
                <c:ptCount val="1"/>
                <c:pt idx="0">
                  <c:v>Reqd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5-4CDF-9299-513B91EC6684}"/>
              </c:ext>
            </c:extLst>
          </c:dPt>
          <c:dPt>
            <c:idx val="1"/>
            <c:bubble3D val="0"/>
            <c:spPr>
              <a:pattFill prst="lgConfetti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5-4CDF-9299-513B91EC6684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75-4CDF-9299-513B91EC6684}"/>
              </c:ext>
            </c:extLst>
          </c:dPt>
          <c:cat>
            <c:strRef>
              <c:f>'TN Calcs'!$M$16:$O$16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Calcs'!$M$17:$O$17</c:f>
              <c:numCache>
                <c:formatCode>0%</c:formatCode>
                <c:ptCount val="3"/>
                <c:pt idx="0">
                  <c:v>0.88235294117647056</c:v>
                </c:pt>
                <c:pt idx="1">
                  <c:v>0</c:v>
                </c:pt>
                <c:pt idx="2">
                  <c:v>0.11764705882352944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75-4CDF-9299-513B91EC6684}"/>
            </c:ext>
          </c:extLst>
        </c:ser>
        <c:ser>
          <c:idx val="1"/>
          <c:order val="1"/>
          <c:tx>
            <c:strRef>
              <c:f>'TN Calcs'!$L$18</c:f>
              <c:strCache>
                <c:ptCount val="1"/>
                <c:pt idx="0">
                  <c:v>Breadth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pattFill prst="lgConfetti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75-4CDF-9299-513B91EC66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75-4CDF-9299-513B91EC6684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75-4CDF-9299-513B91EC6684}"/>
              </c:ext>
            </c:extLst>
          </c:dPt>
          <c:cat>
            <c:strRef>
              <c:f>'TN Calcs'!$M$16:$O$16</c:f>
              <c:strCache>
                <c:ptCount val="3"/>
                <c:pt idx="0">
                  <c:v>Got</c:v>
                </c:pt>
                <c:pt idx="1">
                  <c:v>xtra</c:v>
                </c:pt>
                <c:pt idx="2">
                  <c:v>Gap</c:v>
                </c:pt>
              </c:strCache>
            </c:strRef>
          </c:cat>
          <c:val>
            <c:numRef>
              <c:f>'TN Calcs'!$M$18:$O$18</c:f>
              <c:numCache>
                <c:formatCode>0%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75-4CDF-9299-513B91EC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'TN Calcs'!$AB$8</c:f>
          <c:strCache>
            <c:ptCount val="1"/>
            <c:pt idx="0">
              <c:v>Key Skills Gaps</c:v>
            </c:pt>
          </c:strCache>
        </c:strRef>
      </c:tx>
      <c:layout>
        <c:manualLayout>
          <c:xMode val="edge"/>
          <c:yMode val="edge"/>
          <c:x val="0.3671062166407682"/>
          <c:y val="3.933456846778184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391998684088194"/>
          <c:y val="0.11736414637572193"/>
          <c:w val="0.58303460705014043"/>
          <c:h val="0.67357933091522004"/>
        </c:manualLayout>
      </c:layout>
      <c:radarChart>
        <c:radarStyle val="filled"/>
        <c:varyColors val="0"/>
        <c:ser>
          <c:idx val="3"/>
          <c:order val="2"/>
          <c:tx>
            <c:strRef>
              <c:f>'TN Calcs'!$AD$20</c:f>
              <c:strCache>
                <c:ptCount val="1"/>
                <c:pt idx="0">
                  <c:v>Current Skills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cat>
            <c:multiLvlStrRef>
              <c:f>'TN Calcs'!#REF!</c:f>
            </c:multiLvlStrRef>
          </c:cat>
          <c:val>
            <c:numRef>
              <c:f>[0]!TN_MAP_CURR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1-4F9D-A963-8D056AB85A6B}"/>
            </c:ext>
          </c:extLst>
        </c:ser>
        <c:ser>
          <c:idx val="0"/>
          <c:order val="3"/>
          <c:tx>
            <c:strRef>
              <c:f>'TN Calcs'!$AD$21</c:f>
              <c:strCache>
                <c:ptCount val="1"/>
                <c:pt idx="0">
                  <c:v>Desired Skills</c:v>
                </c:pt>
              </c:strCache>
            </c:strRef>
          </c:tx>
          <c:spPr>
            <a:solidFill>
              <a:srgbClr val="3F6291">
                <a:alpha val="10196"/>
              </a:srgbClr>
            </a:solidFill>
            <a:ln>
              <a:solidFill>
                <a:schemeClr val="accent1">
                  <a:alpha val="25098"/>
                </a:schemeClr>
              </a:solidFill>
            </a:ln>
            <a:effectLst/>
          </c:spPr>
          <c:cat>
            <c:strRef>
              <c:f>[0]!TN_MAP_HDR</c:f>
              <c:strCache>
                <c:ptCount val="7"/>
                <c:pt idx="0">
                  <c:v>Creative</c:v>
                </c:pt>
                <c:pt idx="1">
                  <c:v>Quick</c:v>
                </c:pt>
                <c:pt idx="2">
                  <c:v>Bushcraft</c:v>
                </c:pt>
                <c:pt idx="3">
                  <c:v>Construction</c:v>
                </c:pt>
                <c:pt idx="4">
                  <c:v>Crime</c:v>
                </c:pt>
                <c:pt idx="5">
                  <c:v>Driving</c:v>
                </c:pt>
                <c:pt idx="6">
                  <c:v>Noir</c:v>
                </c:pt>
              </c:strCache>
            </c:strRef>
          </c:cat>
          <c:val>
            <c:numRef>
              <c:f>[0]!TN_MAP_DES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1-4F9D-A963-8D056AB8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018752"/>
        <c:axId val="1057420816"/>
      </c:radarChart>
      <c:radarChart>
        <c:radarStyle val="marker"/>
        <c:varyColors val="0"/>
        <c:ser>
          <c:idx val="1"/>
          <c:order val="0"/>
          <c:tx>
            <c:strRef>
              <c:f>'TN Calcs'!$AD$18</c:f>
              <c:strCache>
                <c:ptCount val="1"/>
                <c:pt idx="0">
                  <c:v>Reqd (Met)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[0]!TN_MAP_HDR</c:f>
              <c:strCache>
                <c:ptCount val="7"/>
                <c:pt idx="0">
                  <c:v>Creative</c:v>
                </c:pt>
                <c:pt idx="1">
                  <c:v>Quick</c:v>
                </c:pt>
                <c:pt idx="2">
                  <c:v>Bushcraft</c:v>
                </c:pt>
                <c:pt idx="3">
                  <c:v>Construction</c:v>
                </c:pt>
                <c:pt idx="4">
                  <c:v>Crime</c:v>
                </c:pt>
                <c:pt idx="5">
                  <c:v>Driving</c:v>
                </c:pt>
                <c:pt idx="6">
                  <c:v>Noir</c:v>
                </c:pt>
              </c:strCache>
            </c:strRef>
          </c:cat>
          <c:val>
            <c:numRef>
              <c:f>[0]!TN_MAP_MET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1-4F9D-A963-8D056AB85A6B}"/>
            </c:ext>
          </c:extLst>
        </c:ser>
        <c:ser>
          <c:idx val="2"/>
          <c:order val="1"/>
          <c:tx>
            <c:strRef>
              <c:f>'TN Calcs'!$AD$19</c:f>
              <c:strCache>
                <c:ptCount val="1"/>
                <c:pt idx="0">
                  <c:v>Reqd (Needed)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'TN Calcs'!#REF!</c:f>
            </c:multiLvlStrRef>
          </c:cat>
          <c:val>
            <c:numRef>
              <c:f>[0]!TN_MAP_GAP</c:f>
              <c:numCache>
                <c:formatCode>General</c:formatCode>
                <c:ptCount val="7"/>
                <c:pt idx="0">
                  <c:v>10</c:v>
                </c:pt>
                <c:pt idx="1">
                  <c:v>#N/A</c:v>
                </c:pt>
                <c:pt idx="2">
                  <c:v>#N/A</c:v>
                </c:pt>
                <c:pt idx="3">
                  <c:v>6</c:v>
                </c:pt>
                <c:pt idx="4">
                  <c:v>10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1-4F9D-A963-8D056AB8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018752"/>
        <c:axId val="1057420816"/>
      </c:radarChart>
      <c:catAx>
        <c:axId val="8800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420816"/>
        <c:crosses val="autoZero"/>
        <c:auto val="1"/>
        <c:lblAlgn val="ctr"/>
        <c:lblOffset val="100"/>
        <c:noMultiLvlLbl val="0"/>
      </c:catAx>
      <c:valAx>
        <c:axId val="1057420816"/>
        <c:scaling>
          <c:orientation val="minMax"/>
          <c:max val="10"/>
          <c:min val="0"/>
        </c:scaling>
        <c:delete val="0"/>
        <c:axPos val="l"/>
        <c:majorGridlines>
          <c:spPr>
            <a:ln w="3175" cap="flat" cmpd="sng" algn="ctr">
              <a:gradFill flip="none" rotWithShape="1">
                <a:gsLst>
                  <a:gs pos="67000">
                    <a:srgbClr val="008000"/>
                  </a:gs>
                  <a:gs pos="56000">
                    <a:srgbClr val="FFC000"/>
                  </a:gs>
                  <a:gs pos="37000">
                    <a:srgbClr val="FFC000"/>
                  </a:gs>
                  <a:gs pos="21000">
                    <a:srgbClr val="C00000"/>
                  </a:gs>
                  <a:gs pos="0">
                    <a:srgbClr val="C00000"/>
                  </a:gs>
                  <a:gs pos="100000">
                    <a:srgbClr val="008000"/>
                  </a:gs>
                </a:gsLst>
                <a:path path="circle">
                  <a:fillToRect l="50000" t="50000" r="50000" b="50000"/>
                </a:path>
                <a:tileRect/>
              </a:gra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018752"/>
        <c:crosses val="autoZero"/>
        <c:crossBetween val="between"/>
        <c:majorUnit val="3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72264298025415"/>
          <c:y val="0.94428481431804712"/>
          <c:w val="0.72440000858203346"/>
          <c:h val="5.159865853739568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'TN Calcs'!$AB$27</c:f>
          <c:strCache>
            <c:ptCount val="1"/>
            <c:pt idx="0">
              <c:v>Qualities</c:v>
            </c:pt>
          </c:strCache>
        </c:strRef>
      </c:tx>
      <c:layout>
        <c:manualLayout>
          <c:xMode val="edge"/>
          <c:yMode val="edge"/>
          <c:x val="0.409797056754428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163899896108742E-2"/>
          <c:y val="7.6747241062487731E-2"/>
          <c:w val="0.94723963478272233"/>
          <c:h val="0.89490615999256717"/>
        </c:manualLayout>
      </c:layout>
      <c:areaChart>
        <c:grouping val="stacked"/>
        <c:varyColors val="0"/>
        <c:ser>
          <c:idx val="6"/>
          <c:order val="6"/>
          <c:tx>
            <c:strRef>
              <c:f>'TN Calcs'!$AD$55</c:f>
              <c:strCache>
                <c:ptCount val="1"/>
                <c:pt idx="0">
                  <c:v>Role Averages-Min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[0]!TN_TBLA_MIN</c:f>
              <c:numCache>
                <c:formatCode>General</c:formatCode>
                <c:ptCount val="3"/>
                <c:pt idx="0">
                  <c:v>5.5</c:v>
                </c:pt>
                <c:pt idx="1">
                  <c:v>7.5</c:v>
                </c:pt>
                <c:pt idx="2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581-8762-00864DC88BD3}"/>
            </c:ext>
          </c:extLst>
        </c:ser>
        <c:ser>
          <c:idx val="9"/>
          <c:order val="7"/>
          <c:tx>
            <c:strRef>
              <c:f>'TN Calcs'!$AD$57</c:f>
              <c:strCache>
                <c:ptCount val="1"/>
                <c:pt idx="0">
                  <c:v>Role Averages-Max</c:v>
                </c:pt>
              </c:strCache>
            </c:strRef>
          </c:tx>
          <c:spPr>
            <a:solidFill>
              <a:schemeClr val="accent3">
                <a:alpha val="10000"/>
              </a:schemeClr>
            </a:solidFill>
            <a:ln w="25400">
              <a:noFill/>
            </a:ln>
            <a:effectLst/>
          </c:spP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[0]!TN_TBLA_MAX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4581-8762-00864DC8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858655"/>
        <c:axId val="409104559"/>
      </c:areaChart>
      <c:lineChart>
        <c:grouping val="standard"/>
        <c:varyColors val="0"/>
        <c:ser>
          <c:idx val="8"/>
          <c:order val="0"/>
          <c:tx>
            <c:strRef>
              <c:f>'TN Calcs'!$AD$56</c:f>
              <c:strCache>
                <c:ptCount val="1"/>
                <c:pt idx="0">
                  <c:v>Role Averages-Line</c:v>
                </c:pt>
              </c:strCache>
            </c:strRef>
          </c:tx>
          <c:spPr>
            <a:ln w="63500" cap="rnd">
              <a:solidFill>
                <a:schemeClr val="bg1">
                  <a:alpha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[0]!TN_TBLA_LIN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9-4581-8762-00864DC88BD3}"/>
            </c:ext>
          </c:extLst>
        </c:ser>
        <c:ser>
          <c:idx val="1"/>
          <c:order val="1"/>
          <c:tx>
            <c:strRef>
              <c:f>'TN Calcs'!$AD$50</c:f>
              <c:strCache>
                <c:ptCount val="1"/>
                <c:pt idx="0">
                  <c:v>Reqd (Met)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[0]!TN_TBLA_MET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89-4581-8762-00864DC88BD3}"/>
            </c:ext>
          </c:extLst>
        </c:ser>
        <c:ser>
          <c:idx val="2"/>
          <c:order val="2"/>
          <c:tx>
            <c:strRef>
              <c:f>'TN Calcs'!$AD$51</c:f>
              <c:strCache>
                <c:ptCount val="1"/>
                <c:pt idx="0">
                  <c:v>Reqd (Needed)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[0]!TN_TBLA_GAP</c:f>
              <c:numCache>
                <c:formatCode>General</c:formatCode>
                <c:ptCount val="3"/>
                <c:pt idx="0">
                  <c:v>10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89-4581-8762-00864DC88BD3}"/>
            </c:ext>
          </c:extLst>
        </c:ser>
        <c:ser>
          <c:idx val="3"/>
          <c:order val="3"/>
          <c:tx>
            <c:strRef>
              <c:f>'TN Calcs'!$AD$52</c:f>
              <c:strCache>
                <c:ptCount val="1"/>
                <c:pt idx="0">
                  <c:v>Previous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strRef>
              <c:f>'TN Calcs'!$AE$49:$AP$49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[0]!TN_TBLA_PREV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89-4581-8762-00864DC88BD3}"/>
            </c:ext>
          </c:extLst>
        </c:ser>
        <c:ser>
          <c:idx val="5"/>
          <c:order val="4"/>
          <c:tx>
            <c:strRef>
              <c:f>'TN Calcs'!$AD$54</c:f>
              <c:strCache>
                <c:ptCount val="1"/>
                <c:pt idx="0">
                  <c:v>Desired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[0]!TN_TBLA_DES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89-4581-8762-00864DC88BD3}"/>
            </c:ext>
          </c:extLst>
        </c:ser>
        <c:ser>
          <c:idx val="4"/>
          <c:order val="5"/>
          <c:tx>
            <c:strRef>
              <c:f>'TN Calcs'!$AD$53</c:f>
              <c:strCache>
                <c:ptCount val="1"/>
                <c:pt idx="0">
                  <c:v>Current</c:v>
                </c:pt>
              </c:strCache>
            </c:strRef>
          </c:tx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strRef>
              <c:f>[0]!TN_TBLA_HDR</c:f>
              <c:strCache>
                <c:ptCount val="3"/>
                <c:pt idx="0">
                  <c:v>Creative</c:v>
                </c:pt>
                <c:pt idx="1">
                  <c:v>Vain</c:v>
                </c:pt>
                <c:pt idx="2">
                  <c:v>Quick</c:v>
                </c:pt>
              </c:strCache>
            </c:strRef>
          </c:cat>
          <c:val>
            <c:numRef>
              <c:f>[0]!TN_TBLA_CURR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89-4581-8762-00864DC8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58655"/>
        <c:axId val="409104559"/>
      </c:lineChart>
      <c:catAx>
        <c:axId val="60985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65000"/>
                <a:lumOff val="35000"/>
                <a:alpha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04559"/>
        <c:crossesAt val="0"/>
        <c:auto val="1"/>
        <c:lblAlgn val="ctr"/>
        <c:lblOffset val="100"/>
        <c:noMultiLvlLbl val="0"/>
      </c:catAx>
      <c:valAx>
        <c:axId val="409104559"/>
        <c:scaling>
          <c:orientation val="minMax"/>
          <c:max val="11"/>
          <c:min val="-3"/>
        </c:scaling>
        <c:delete val="0"/>
        <c:axPos val="l"/>
        <c:majorGridlines>
          <c:spPr>
            <a:ln w="3175" cap="flat" cmpd="sng" algn="ctr">
              <a:gradFill flip="none" rotWithShape="1">
                <a:gsLst>
                  <a:gs pos="13000">
                    <a:schemeClr val="accent6">
                      <a:lumMod val="75000"/>
                      <a:alpha val="50000"/>
                    </a:schemeClr>
                  </a:gs>
                  <a:gs pos="0">
                    <a:schemeClr val="accent6">
                      <a:lumMod val="75000"/>
                      <a:alpha val="50000"/>
                    </a:schemeClr>
                  </a:gs>
                  <a:gs pos="23000">
                    <a:srgbClr val="FFC000">
                      <a:alpha val="50000"/>
                    </a:srgbClr>
                  </a:gs>
                  <a:gs pos="57000">
                    <a:srgbClr val="C00000">
                      <a:alpha val="50000"/>
                    </a:srgbClr>
                  </a:gs>
                  <a:gs pos="46000">
                    <a:srgbClr val="FFC000">
                      <a:alpha val="50000"/>
                    </a:srgbClr>
                  </a:gs>
                  <a:gs pos="85714">
                    <a:schemeClr val="bg1">
                      <a:alpha val="0"/>
                    </a:schemeClr>
                  </a:gs>
                  <a:gs pos="78000">
                    <a:srgbClr val="C00000">
                      <a:alpha val="50000"/>
                    </a:srgbClr>
                  </a:gs>
                </a:gsLst>
                <a:lin ang="5400000" scaled="1"/>
                <a:tileRect/>
              </a:gradFill>
              <a:prstDash val="dash"/>
              <a:round/>
            </a:ln>
            <a:effectLst/>
          </c:spPr>
        </c:majorGridlines>
        <c:numFmt formatCode="#,##0;[White]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858655"/>
        <c:crosses val="autoZero"/>
        <c:crossBetween val="between"/>
        <c:majorUnit val="3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88377275956947243"/>
          <c:w val="0.99638261147318441"/>
          <c:h val="0.11622724043052758"/>
        </c:manualLayout>
      </c:layout>
      <c:overlay val="0"/>
      <c:spPr>
        <a:solidFill>
          <a:schemeClr val="bg1">
            <a:alpha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'TN Calcs'!$AB$59</c:f>
          <c:strCache>
            <c:ptCount val="1"/>
            <c:pt idx="0">
              <c:v>Practical Skills</c:v>
            </c:pt>
          </c:strCache>
        </c:strRef>
      </c:tx>
      <c:layout>
        <c:manualLayout>
          <c:xMode val="edge"/>
          <c:yMode val="edge"/>
          <c:x val="0.364646708339228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080597955004505E-2"/>
          <c:y val="7.2489277494741128E-2"/>
          <c:w val="0.94736116594635766"/>
          <c:h val="0.90388929987124467"/>
        </c:manualLayout>
      </c:layout>
      <c:areaChart>
        <c:grouping val="stacked"/>
        <c:varyColors val="0"/>
        <c:ser>
          <c:idx val="6"/>
          <c:order val="6"/>
          <c:tx>
            <c:strRef>
              <c:f>'TN Calcs'!$AD$87</c:f>
              <c:strCache>
                <c:ptCount val="1"/>
                <c:pt idx="0">
                  <c:v>Role Averages-Min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[0]!TN_TBLB_MIN</c:f>
              <c:numCache>
                <c:formatCode>General</c:formatCode>
                <c:ptCount val="5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3.5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04-4F69-975F-12308423A9A2}"/>
            </c:ext>
          </c:extLst>
        </c:ser>
        <c:ser>
          <c:idx val="9"/>
          <c:order val="7"/>
          <c:tx>
            <c:strRef>
              <c:f>'TN Calcs'!$AD$89</c:f>
              <c:strCache>
                <c:ptCount val="1"/>
                <c:pt idx="0">
                  <c:v>Role Averages-Max</c:v>
                </c:pt>
              </c:strCache>
            </c:strRef>
          </c:tx>
          <c:spPr>
            <a:solidFill>
              <a:srgbClr val="93B565">
                <a:alpha val="20000"/>
              </a:srgbClr>
            </a:solidFill>
            <a:ln>
              <a:noFill/>
            </a:ln>
            <a:effectLst/>
          </c:spP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[0]!TN_TBLB_MAX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4-4F69-975F-12308423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703327"/>
        <c:axId val="1720422447"/>
      </c:areaChart>
      <c:lineChart>
        <c:grouping val="standard"/>
        <c:varyColors val="0"/>
        <c:ser>
          <c:idx val="8"/>
          <c:order val="0"/>
          <c:tx>
            <c:strRef>
              <c:f>'TN Calcs'!$AD$88</c:f>
              <c:strCache>
                <c:ptCount val="1"/>
                <c:pt idx="0">
                  <c:v>Role Averages-Line</c:v>
                </c:pt>
              </c:strCache>
            </c:strRef>
          </c:tx>
          <c:spPr>
            <a:ln w="63500" cap="rnd" cmpd="sng">
              <a:solidFill>
                <a:schemeClr val="bg1">
                  <a:alpha val="50000"/>
                </a:schemeClr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[0]!TN_TBLB_LIN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04-4F69-975F-12308423A9A2}"/>
            </c:ext>
          </c:extLst>
        </c:ser>
        <c:ser>
          <c:idx val="1"/>
          <c:order val="1"/>
          <c:tx>
            <c:strRef>
              <c:f>'TN Calcs'!$AD$82</c:f>
              <c:strCache>
                <c:ptCount val="1"/>
                <c:pt idx="0">
                  <c:v>Reqd (Met)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[0]!TN_TBLB_MET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4-4F69-975F-12308423A9A2}"/>
            </c:ext>
          </c:extLst>
        </c:ser>
        <c:ser>
          <c:idx val="2"/>
          <c:order val="2"/>
          <c:tx>
            <c:strRef>
              <c:f>'TN Calcs'!$AD$83</c:f>
              <c:strCache>
                <c:ptCount val="1"/>
                <c:pt idx="0">
                  <c:v>Reqd (Needed)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[0]!TN_TBLB_GAP</c:f>
              <c:numCache>
                <c:formatCode>General</c:formatCode>
                <c:ptCount val="5"/>
                <c:pt idx="0">
                  <c:v>#N/A</c:v>
                </c:pt>
                <c:pt idx="1">
                  <c:v>6</c:v>
                </c:pt>
                <c:pt idx="2">
                  <c:v>10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4-4F69-975F-12308423A9A2}"/>
            </c:ext>
          </c:extLst>
        </c:ser>
        <c:ser>
          <c:idx val="3"/>
          <c:order val="3"/>
          <c:tx>
            <c:strRef>
              <c:f>'TN Calcs'!$AD$84</c:f>
              <c:strCache>
                <c:ptCount val="1"/>
                <c:pt idx="0">
                  <c:v>Previous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BFBFBF"/>
                </a:solidFill>
              </a:ln>
              <a:effectLst/>
            </c:spPr>
          </c:marke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[0]!TN_TBLB_PREV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4-4F69-975F-12308423A9A2}"/>
            </c:ext>
          </c:extLst>
        </c:ser>
        <c:ser>
          <c:idx val="5"/>
          <c:order val="4"/>
          <c:tx>
            <c:strRef>
              <c:f>'TN Calcs'!$AD$86</c:f>
              <c:strCache>
                <c:ptCount val="1"/>
                <c:pt idx="0">
                  <c:v>Desired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[0]!TN_TBLB_DES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04-4F69-975F-12308423A9A2}"/>
            </c:ext>
          </c:extLst>
        </c:ser>
        <c:ser>
          <c:idx val="4"/>
          <c:order val="5"/>
          <c:tx>
            <c:strRef>
              <c:f>'TN Calcs'!$AD$85</c:f>
              <c:strCache>
                <c:ptCount val="1"/>
                <c:pt idx="0">
                  <c:v>Current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[0]!TN_TBLB_HDR</c:f>
              <c:strCache>
                <c:ptCount val="5"/>
                <c:pt idx="0">
                  <c:v>Bushcraft</c:v>
                </c:pt>
                <c:pt idx="1">
                  <c:v>Construction</c:v>
                </c:pt>
                <c:pt idx="2">
                  <c:v>Crime</c:v>
                </c:pt>
                <c:pt idx="3">
                  <c:v>Driving</c:v>
                </c:pt>
                <c:pt idx="4">
                  <c:v>Flying</c:v>
                </c:pt>
              </c:strCache>
            </c:strRef>
          </c:cat>
          <c:val>
            <c:numRef>
              <c:f>[0]!TN_TBLB_CURR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04-4F69-975F-12308423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03327"/>
        <c:axId val="1720422447"/>
      </c:lineChart>
      <c:catAx>
        <c:axId val="40170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65000"/>
                <a:lumOff val="35000"/>
                <a:alpha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422447"/>
        <c:crosses val="autoZero"/>
        <c:auto val="1"/>
        <c:lblAlgn val="ctr"/>
        <c:lblOffset val="100"/>
        <c:noMultiLvlLbl val="0"/>
      </c:catAx>
      <c:valAx>
        <c:axId val="1720422447"/>
        <c:scaling>
          <c:orientation val="minMax"/>
          <c:max val="11"/>
          <c:min val="-3"/>
        </c:scaling>
        <c:delete val="0"/>
        <c:axPos val="l"/>
        <c:majorGridlines>
          <c:spPr>
            <a:ln w="3175" cap="flat" cmpd="sng" algn="ctr">
              <a:gradFill>
                <a:gsLst>
                  <a:gs pos="9000">
                    <a:schemeClr val="accent6">
                      <a:lumMod val="75000"/>
                      <a:alpha val="50000"/>
                    </a:schemeClr>
                  </a:gs>
                  <a:gs pos="0">
                    <a:schemeClr val="accent6">
                      <a:lumMod val="75000"/>
                      <a:alpha val="50000"/>
                    </a:schemeClr>
                  </a:gs>
                  <a:gs pos="17000">
                    <a:srgbClr val="FFC000">
                      <a:alpha val="50000"/>
                    </a:srgbClr>
                  </a:gs>
                  <a:gs pos="50000">
                    <a:srgbClr val="C00000">
                      <a:alpha val="50000"/>
                    </a:srgbClr>
                  </a:gs>
                  <a:gs pos="40000">
                    <a:srgbClr val="FFC000">
                      <a:alpha val="50000"/>
                    </a:srgbClr>
                  </a:gs>
                  <a:gs pos="84000">
                    <a:schemeClr val="bg1">
                      <a:alpha val="0"/>
                    </a:schemeClr>
                  </a:gs>
                  <a:gs pos="77000">
                    <a:srgbClr val="C00000">
                      <a:alpha val="50000"/>
                    </a:srgbClr>
                  </a:gs>
                </a:gsLst>
                <a:lin ang="5400000" scaled="1"/>
              </a:gradFill>
              <a:prstDash val="dash"/>
              <a:round/>
            </a:ln>
            <a:effectLst/>
          </c:spPr>
        </c:majorGridlines>
        <c:numFmt formatCode="#,##0;[White]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03327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88385121117377208"/>
          <c:w val="0.99466243415846667"/>
          <c:h val="0.11614878882622798"/>
        </c:manualLayout>
      </c:layout>
      <c:overlay val="0"/>
      <c:spPr>
        <a:solidFill>
          <a:schemeClr val="bg1">
            <a:alpha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'TN Calcs'!$AB$123</c:f>
          <c:strCache>
            <c:ptCount val="1"/>
            <c:pt idx="0">
              <c:v>Unused</c:v>
            </c:pt>
          </c:strCache>
        </c:strRef>
      </c:tx>
      <c:layout>
        <c:manualLayout>
          <c:xMode val="edge"/>
          <c:yMode val="edge"/>
          <c:x val="0.421339467446356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134991748167096E-2"/>
          <c:y val="7.0881584078597237E-2"/>
          <c:w val="0.94728180956054053"/>
          <c:h val="0.90791229531859696"/>
        </c:manualLayout>
      </c:layout>
      <c:areaChart>
        <c:grouping val="stacked"/>
        <c:varyColors val="0"/>
        <c:ser>
          <c:idx val="6"/>
          <c:order val="6"/>
          <c:tx>
            <c:strRef>
              <c:f>'TN Calcs'!$AD$151</c:f>
              <c:strCache>
                <c:ptCount val="1"/>
                <c:pt idx="0">
                  <c:v>Role Averages-Min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multiLvlStrRef>
              <c:f>[0]!TN_TBLD_HDR</c:f>
            </c:multiLvlStrRef>
          </c:cat>
          <c:val>
            <c:numRef>
              <c:f>[0]!TN_TBLD_MIN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A2-45F2-987A-A82102C2074A}"/>
            </c:ext>
          </c:extLst>
        </c:ser>
        <c:ser>
          <c:idx val="9"/>
          <c:order val="7"/>
          <c:tx>
            <c:strRef>
              <c:f>'TN Calcs'!$AD$153</c:f>
              <c:strCache>
                <c:ptCount val="1"/>
                <c:pt idx="0">
                  <c:v>Role Averages-Max</c:v>
                </c:pt>
              </c:strCache>
            </c:strRef>
          </c:tx>
          <c:spPr>
            <a:solidFill>
              <a:schemeClr val="accent5">
                <a:alpha val="15000"/>
              </a:schemeClr>
            </a:solidFill>
            <a:ln>
              <a:noFill/>
            </a:ln>
            <a:effectLst/>
          </c:spPr>
          <c:cat>
            <c:multiLvlStrRef>
              <c:f>[0]!TN_TBLD_HDR</c:f>
            </c:multiLvlStrRef>
          </c:cat>
          <c:val>
            <c:numRef>
              <c:f>[0]!TN_TBLD_MAX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A2-45F2-987A-A82102C2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37231"/>
        <c:axId val="401242336"/>
      </c:areaChart>
      <c:lineChart>
        <c:grouping val="standard"/>
        <c:varyColors val="0"/>
        <c:ser>
          <c:idx val="8"/>
          <c:order val="0"/>
          <c:tx>
            <c:strRef>
              <c:f>'TN Calcs'!$AD$152</c:f>
              <c:strCache>
                <c:ptCount val="1"/>
                <c:pt idx="0">
                  <c:v>Role Averages-Line</c:v>
                </c:pt>
              </c:strCache>
            </c:strRef>
          </c:tx>
          <c:spPr>
            <a:ln w="63500" cap="rnd">
              <a:solidFill>
                <a:schemeClr val="bg1">
                  <a:alpha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multiLvlStrRef>
              <c:f>[0]!TN_TBLD_HDR</c:f>
            </c:multiLvlStrRef>
          </c:cat>
          <c:val>
            <c:numRef>
              <c:f>[0]!TN_TBLD_LIN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2-45F2-987A-A82102C2074A}"/>
            </c:ext>
          </c:extLst>
        </c:ser>
        <c:ser>
          <c:idx val="1"/>
          <c:order val="1"/>
          <c:tx>
            <c:strRef>
              <c:f>'TN Calcs'!$AD$146</c:f>
              <c:strCache>
                <c:ptCount val="1"/>
                <c:pt idx="0">
                  <c:v>Reqd (Met)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[0]!TN_TBLD_HDR</c:f>
            </c:multiLvlStrRef>
          </c:cat>
          <c:val>
            <c:numRef>
              <c:f>[0]!TN_TBLD_MET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2-45F2-987A-A82102C2074A}"/>
            </c:ext>
          </c:extLst>
        </c:ser>
        <c:ser>
          <c:idx val="2"/>
          <c:order val="2"/>
          <c:tx>
            <c:strRef>
              <c:f>'TN Calcs'!$AD$147</c:f>
              <c:strCache>
                <c:ptCount val="1"/>
                <c:pt idx="0">
                  <c:v>Reqd (Needed)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[0]!TN_TBLD_HDR</c:f>
            </c:multiLvlStrRef>
          </c:cat>
          <c:val>
            <c:numRef>
              <c:f>[0]!TN_TBLD_GAP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2-45F2-987A-A82102C2074A}"/>
            </c:ext>
          </c:extLst>
        </c:ser>
        <c:ser>
          <c:idx val="3"/>
          <c:order val="3"/>
          <c:tx>
            <c:strRef>
              <c:f>'TN Calcs'!$AD$148</c:f>
              <c:strCache>
                <c:ptCount val="1"/>
                <c:pt idx="0">
                  <c:v>Previous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BFBFBF"/>
                </a:solidFill>
              </a:ln>
              <a:effectLst/>
            </c:spPr>
          </c:marker>
          <c:cat>
            <c:multiLvlStrRef>
              <c:f>[0]!TN_TBLD_HDR</c:f>
            </c:multiLvlStrRef>
          </c:cat>
          <c:val>
            <c:numRef>
              <c:f>[0]!TN_TBLD_PREV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2-45F2-987A-A82102C2074A}"/>
            </c:ext>
          </c:extLst>
        </c:ser>
        <c:ser>
          <c:idx val="5"/>
          <c:order val="4"/>
          <c:tx>
            <c:strRef>
              <c:f>'TN Calcs'!$AD$150</c:f>
              <c:strCache>
                <c:ptCount val="1"/>
                <c:pt idx="0">
                  <c:v>Desired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multiLvlStrRef>
              <c:f>[0]!TN_TBLD_HDR</c:f>
            </c:multiLvlStrRef>
          </c:cat>
          <c:val>
            <c:numRef>
              <c:f>[0]!TN_TBLD_DES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2-45F2-987A-A82102C2074A}"/>
            </c:ext>
          </c:extLst>
        </c:ser>
        <c:ser>
          <c:idx val="4"/>
          <c:order val="5"/>
          <c:tx>
            <c:strRef>
              <c:f>'TN Calcs'!$AD$149</c:f>
              <c:strCache>
                <c:ptCount val="1"/>
                <c:pt idx="0">
                  <c:v>Current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multiLvlStrRef>
              <c:f>[0]!TN_TBLD_HDR</c:f>
            </c:multiLvlStrRef>
          </c:cat>
          <c:val>
            <c:numRef>
              <c:f>[0]!TN_TBLD_CURR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2-45F2-987A-A82102C2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737231"/>
        <c:axId val="401242336"/>
      </c:lineChart>
      <c:catAx>
        <c:axId val="68873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65000"/>
                <a:lumOff val="35000"/>
                <a:alpha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42336"/>
        <c:crossesAt val="0"/>
        <c:auto val="1"/>
        <c:lblAlgn val="ctr"/>
        <c:lblOffset val="100"/>
        <c:noMultiLvlLbl val="0"/>
      </c:catAx>
      <c:valAx>
        <c:axId val="401242336"/>
        <c:scaling>
          <c:orientation val="minMax"/>
          <c:max val="11"/>
          <c:min val="-3"/>
        </c:scaling>
        <c:delete val="0"/>
        <c:axPos val="l"/>
        <c:majorGridlines>
          <c:spPr>
            <a:ln w="3175" cap="flat" cmpd="sng" algn="ctr">
              <a:gradFill>
                <a:gsLst>
                  <a:gs pos="0">
                    <a:schemeClr val="accent6">
                      <a:lumMod val="75000"/>
                      <a:alpha val="50000"/>
                    </a:schemeClr>
                  </a:gs>
                  <a:gs pos="57000">
                    <a:srgbClr val="C40E00"/>
                  </a:gs>
                  <a:gs pos="46000">
                    <a:srgbClr val="FFC000">
                      <a:alpha val="50000"/>
                    </a:srgbClr>
                  </a:gs>
                  <a:gs pos="23000">
                    <a:srgbClr val="FFC000">
                      <a:alpha val="50000"/>
                    </a:srgbClr>
                  </a:gs>
                  <a:gs pos="14000">
                    <a:schemeClr val="accent6">
                      <a:lumMod val="75000"/>
                      <a:alpha val="50000"/>
                    </a:schemeClr>
                  </a:gs>
                  <a:gs pos="87429">
                    <a:schemeClr val="bg1">
                      <a:alpha val="0"/>
                    </a:schemeClr>
                  </a:gs>
                  <a:gs pos="79000">
                    <a:srgbClr val="C00000">
                      <a:alpha val="50000"/>
                    </a:srgbClr>
                  </a:gs>
                </a:gsLst>
                <a:lin ang="5400000" scaled="1"/>
              </a:gradFill>
              <a:prstDash val="dash"/>
              <a:round/>
            </a:ln>
            <a:effectLst/>
          </c:spPr>
        </c:majorGridlines>
        <c:numFmt formatCode="#,##0;[White]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737231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8763028655641828"/>
          <c:w val="1"/>
          <c:h val="0.1236971344358172"/>
        </c:manualLayout>
      </c:layout>
      <c:overlay val="0"/>
      <c:spPr>
        <a:solidFill>
          <a:schemeClr val="bg1">
            <a:alpha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'TN Calcs'!$AB$91</c:f>
          <c:strCache>
            <c:ptCount val="1"/>
            <c:pt idx="0">
              <c:v>Favourite Colours</c:v>
            </c:pt>
          </c:strCache>
        </c:strRef>
      </c:tx>
      <c:layout>
        <c:manualLayout>
          <c:xMode val="edge"/>
          <c:yMode val="edge"/>
          <c:x val="0.332813518591898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207150843304704E-2"/>
          <c:y val="6.9869640690457591E-2"/>
          <c:w val="0.94717653495729948"/>
          <c:h val="0.91221022522773643"/>
        </c:manualLayout>
      </c:layout>
      <c:areaChart>
        <c:grouping val="stacked"/>
        <c:varyColors val="0"/>
        <c:ser>
          <c:idx val="6"/>
          <c:order val="6"/>
          <c:tx>
            <c:strRef>
              <c:f>'TN Calcs'!$AD$119</c:f>
              <c:strCache>
                <c:ptCount val="1"/>
                <c:pt idx="0">
                  <c:v>Role Averages-Min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[0]!TN_TBLC_MIN</c:f>
              <c:numCache>
                <c:formatCode>General</c:formatCode>
                <c:ptCount val="4"/>
                <c:pt idx="0">
                  <c:v>4.5</c:v>
                </c:pt>
                <c:pt idx="1">
                  <c:v>9.5</c:v>
                </c:pt>
                <c:pt idx="2">
                  <c:v>0.5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48-40F1-AE77-05CA144CC457}"/>
            </c:ext>
          </c:extLst>
        </c:ser>
        <c:ser>
          <c:idx val="9"/>
          <c:order val="7"/>
          <c:tx>
            <c:strRef>
              <c:f>'TN Calcs'!$AD$121</c:f>
              <c:strCache>
                <c:ptCount val="1"/>
                <c:pt idx="0">
                  <c:v>Role Averages-Max</c:v>
                </c:pt>
              </c:strCache>
            </c:strRef>
          </c:tx>
          <c:spPr>
            <a:solidFill>
              <a:srgbClr val="E19D29">
                <a:alpha val="25000"/>
              </a:srgbClr>
            </a:solidFill>
            <a:ln>
              <a:noFill/>
            </a:ln>
            <a:effectLst/>
          </c:spP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[0]!TN_TBLC_MAX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48-40F1-AE77-05CA144CC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90320"/>
        <c:axId val="36400048"/>
      </c:areaChart>
      <c:lineChart>
        <c:grouping val="standard"/>
        <c:varyColors val="0"/>
        <c:ser>
          <c:idx val="8"/>
          <c:order val="0"/>
          <c:tx>
            <c:strRef>
              <c:f>'TN Calcs'!$AD$120</c:f>
              <c:strCache>
                <c:ptCount val="1"/>
                <c:pt idx="0">
                  <c:v>Role Averages-Line</c:v>
                </c:pt>
              </c:strCache>
            </c:strRef>
          </c:tx>
          <c:spPr>
            <a:ln w="63500" cap="rnd">
              <a:solidFill>
                <a:schemeClr val="bg1">
                  <a:alpha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[0]!TN_TBLC_LIN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8-40F1-AE77-05CA144CC457}"/>
            </c:ext>
          </c:extLst>
        </c:ser>
        <c:ser>
          <c:idx val="1"/>
          <c:order val="1"/>
          <c:tx>
            <c:strRef>
              <c:f>'TN Calcs'!$AD$114</c:f>
              <c:strCache>
                <c:ptCount val="1"/>
                <c:pt idx="0">
                  <c:v>Reqd (Met)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[0]!TN_TBLC_MET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8-40F1-AE77-05CA144CC457}"/>
            </c:ext>
          </c:extLst>
        </c:ser>
        <c:ser>
          <c:idx val="2"/>
          <c:order val="2"/>
          <c:tx>
            <c:strRef>
              <c:f>'TN Calcs'!$AD$115</c:f>
              <c:strCache>
                <c:ptCount val="1"/>
                <c:pt idx="0">
                  <c:v>Reqd (Needed)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[0]!TN_TBLC_GAP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8-40F1-AE77-05CA144CC457}"/>
            </c:ext>
          </c:extLst>
        </c:ser>
        <c:ser>
          <c:idx val="3"/>
          <c:order val="3"/>
          <c:tx>
            <c:strRef>
              <c:f>'TN Calcs'!$AD$116</c:f>
              <c:strCache>
                <c:ptCount val="1"/>
                <c:pt idx="0">
                  <c:v>Previous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[0]!TN_TBLC_PREV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8-40F1-AE77-05CA144CC457}"/>
            </c:ext>
          </c:extLst>
        </c:ser>
        <c:ser>
          <c:idx val="5"/>
          <c:order val="4"/>
          <c:tx>
            <c:strRef>
              <c:f>'TN Calcs'!$AD$118</c:f>
              <c:strCache>
                <c:ptCount val="1"/>
                <c:pt idx="0">
                  <c:v>Desired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[0]!TN_TBLC_DES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8-40F1-AE77-05CA144CC457}"/>
            </c:ext>
          </c:extLst>
        </c:ser>
        <c:ser>
          <c:idx val="4"/>
          <c:order val="5"/>
          <c:tx>
            <c:strRef>
              <c:f>'TN Calcs'!$AD$117</c:f>
              <c:strCache>
                <c:ptCount val="1"/>
                <c:pt idx="0">
                  <c:v>Current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strRef>
              <c:f>[0]!TN_TBLC_HDR</c:f>
              <c:strCache>
                <c:ptCount val="4"/>
                <c:pt idx="0">
                  <c:v>Noir</c:v>
                </c:pt>
                <c:pt idx="1">
                  <c:v>Purple</c:v>
                </c:pt>
                <c:pt idx="2">
                  <c:v>Red</c:v>
                </c:pt>
                <c:pt idx="3">
                  <c:v>Yellow</c:v>
                </c:pt>
              </c:strCache>
            </c:strRef>
          </c:cat>
          <c:val>
            <c:numRef>
              <c:f>[0]!TN_TBLC_CURR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0F1-AE77-05CA144CC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0320"/>
        <c:axId val="36400048"/>
      </c:lineChart>
      <c:catAx>
        <c:axId val="1533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65000"/>
                <a:lumOff val="35000"/>
                <a:alpha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0048"/>
        <c:crossesAt val="0"/>
        <c:auto val="1"/>
        <c:lblAlgn val="ctr"/>
        <c:lblOffset val="100"/>
        <c:noMultiLvlLbl val="0"/>
      </c:catAx>
      <c:valAx>
        <c:axId val="36400048"/>
        <c:scaling>
          <c:orientation val="minMax"/>
          <c:max val="11"/>
          <c:min val="-3"/>
        </c:scaling>
        <c:delete val="0"/>
        <c:axPos val="l"/>
        <c:majorGridlines>
          <c:spPr>
            <a:ln w="3175" cap="flat" cmpd="sng" algn="ctr">
              <a:gradFill>
                <a:gsLst>
                  <a:gs pos="0">
                    <a:schemeClr val="accent6">
                      <a:lumMod val="75000"/>
                      <a:alpha val="50000"/>
                    </a:schemeClr>
                  </a:gs>
                  <a:gs pos="41000">
                    <a:srgbClr val="FFC000">
                      <a:alpha val="50000"/>
                    </a:srgbClr>
                  </a:gs>
                  <a:gs pos="21000">
                    <a:srgbClr val="FFC000">
                      <a:alpha val="50000"/>
                    </a:srgbClr>
                  </a:gs>
                  <a:gs pos="13000">
                    <a:schemeClr val="accent6">
                      <a:lumMod val="75000"/>
                      <a:alpha val="50000"/>
                    </a:schemeClr>
                  </a:gs>
                  <a:gs pos="52000">
                    <a:srgbClr val="C00000">
                      <a:alpha val="50000"/>
                    </a:srgbClr>
                  </a:gs>
                  <a:gs pos="82857">
                    <a:schemeClr val="bg1">
                      <a:alpha val="0"/>
                    </a:schemeClr>
                  </a:gs>
                  <a:gs pos="69000">
                    <a:srgbClr val="C00000">
                      <a:alpha val="50000"/>
                    </a:srgbClr>
                  </a:gs>
                </a:gsLst>
                <a:lin ang="5400000" scaled="1"/>
              </a:gradFill>
              <a:prstDash val="dash"/>
              <a:round/>
            </a:ln>
            <a:effectLst/>
          </c:spPr>
        </c:majorGridlines>
        <c:numFmt formatCode="#,##0;[White]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90320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88706874305944161"/>
          <c:w val="0.99761901248050688"/>
          <c:h val="0.11293125694055837"/>
        </c:manualLayout>
      </c:layout>
      <c:overlay val="0"/>
      <c:spPr>
        <a:solidFill>
          <a:schemeClr val="bg1">
            <a:alpha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83606</xdr:colOff>
      <xdr:row>0</xdr:row>
      <xdr:rowOff>33869</xdr:rowOff>
    </xdr:from>
    <xdr:to>
      <xdr:col>3</xdr:col>
      <xdr:colOff>178329</xdr:colOff>
      <xdr:row>0</xdr:row>
      <xdr:rowOff>358362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9AFC09-8942-426A-97E5-53310253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606" y="33869"/>
          <a:ext cx="856723" cy="324493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114080</xdr:colOff>
      <xdr:row>6</xdr:row>
      <xdr:rowOff>52490</xdr:rowOff>
    </xdr:from>
    <xdr:to>
      <xdr:col>27</xdr:col>
      <xdr:colOff>25298</xdr:colOff>
      <xdr:row>10</xdr:row>
      <xdr:rowOff>89960</xdr:rowOff>
    </xdr:to>
    <xdr:sp macro="" textlink="">
      <xdr:nvSpPr>
        <xdr:cNvPr id="19" name="Freeform: Shape 18">
          <a:extLst>
            <a:ext uri="{FF2B5EF4-FFF2-40B4-BE49-F238E27FC236}">
              <a16:creationId xmlns:a16="http://schemas.microsoft.com/office/drawing/2014/main" id="{34F8919D-B94F-46ED-8694-48DD8657E394}"/>
            </a:ext>
          </a:extLst>
        </xdr:cNvPr>
        <xdr:cNvSpPr/>
      </xdr:nvSpPr>
      <xdr:spPr>
        <a:xfrm>
          <a:off x="3924080" y="1652337"/>
          <a:ext cx="546218" cy="545470"/>
        </a:xfrm>
        <a:custGeom>
          <a:avLst/>
          <a:gdLst>
            <a:gd name="connsiteX0" fmla="*/ 396044 w 792088"/>
            <a:gd name="connsiteY0" fmla="*/ 36004 h 792088"/>
            <a:gd name="connsiteX1" fmla="*/ 36004 w 792088"/>
            <a:gd name="connsiteY1" fmla="*/ 396044 h 792088"/>
            <a:gd name="connsiteX2" fmla="*/ 396044 w 792088"/>
            <a:gd name="connsiteY2" fmla="*/ 756084 h 792088"/>
            <a:gd name="connsiteX3" fmla="*/ 756084 w 792088"/>
            <a:gd name="connsiteY3" fmla="*/ 396044 h 792088"/>
            <a:gd name="connsiteX4" fmla="*/ 396044 w 792088"/>
            <a:gd name="connsiteY4" fmla="*/ 36004 h 792088"/>
            <a:gd name="connsiteX5" fmla="*/ 0 w 792088"/>
            <a:gd name="connsiteY5" fmla="*/ 0 h 792088"/>
            <a:gd name="connsiteX6" fmla="*/ 792088 w 792088"/>
            <a:gd name="connsiteY6" fmla="*/ 0 h 792088"/>
            <a:gd name="connsiteX7" fmla="*/ 792088 w 792088"/>
            <a:gd name="connsiteY7" fmla="*/ 792088 h 792088"/>
            <a:gd name="connsiteX8" fmla="*/ 0 w 792088"/>
            <a:gd name="connsiteY8" fmla="*/ 792088 h 792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92088" h="792088">
              <a:moveTo>
                <a:pt x="396044" y="36004"/>
              </a:moveTo>
              <a:cubicBezTo>
                <a:pt x="197199" y="36004"/>
                <a:pt x="36004" y="197199"/>
                <a:pt x="36004" y="396044"/>
              </a:cubicBezTo>
              <a:cubicBezTo>
                <a:pt x="36004" y="594889"/>
                <a:pt x="197199" y="756084"/>
                <a:pt x="396044" y="756084"/>
              </a:cubicBezTo>
              <a:cubicBezTo>
                <a:pt x="594889" y="756084"/>
                <a:pt x="756084" y="594889"/>
                <a:pt x="756084" y="396044"/>
              </a:cubicBezTo>
              <a:cubicBezTo>
                <a:pt x="756084" y="197199"/>
                <a:pt x="594889" y="36004"/>
                <a:pt x="396044" y="36004"/>
              </a:cubicBezTo>
              <a:close/>
              <a:moveTo>
                <a:pt x="0" y="0"/>
              </a:moveTo>
              <a:lnTo>
                <a:pt x="792088" y="0"/>
              </a:lnTo>
              <a:lnTo>
                <a:pt x="792088" y="792088"/>
              </a:lnTo>
              <a:lnTo>
                <a:pt x="0" y="792088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40</xdr:col>
      <xdr:colOff>107025</xdr:colOff>
      <xdr:row>6</xdr:row>
      <xdr:rowOff>52490</xdr:rowOff>
    </xdr:from>
    <xdr:to>
      <xdr:col>45</xdr:col>
      <xdr:colOff>18243</xdr:colOff>
      <xdr:row>10</xdr:row>
      <xdr:rowOff>89960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5E05A999-ABE8-411C-99C6-E3FE49F83C2D}"/>
            </a:ext>
          </a:extLst>
        </xdr:cNvPr>
        <xdr:cNvSpPr/>
      </xdr:nvSpPr>
      <xdr:spPr>
        <a:xfrm>
          <a:off x="6203025" y="1652337"/>
          <a:ext cx="546218" cy="545470"/>
        </a:xfrm>
        <a:custGeom>
          <a:avLst/>
          <a:gdLst>
            <a:gd name="connsiteX0" fmla="*/ 396044 w 792088"/>
            <a:gd name="connsiteY0" fmla="*/ 36004 h 792088"/>
            <a:gd name="connsiteX1" fmla="*/ 36004 w 792088"/>
            <a:gd name="connsiteY1" fmla="*/ 396044 h 792088"/>
            <a:gd name="connsiteX2" fmla="*/ 396044 w 792088"/>
            <a:gd name="connsiteY2" fmla="*/ 756084 h 792088"/>
            <a:gd name="connsiteX3" fmla="*/ 756084 w 792088"/>
            <a:gd name="connsiteY3" fmla="*/ 396044 h 792088"/>
            <a:gd name="connsiteX4" fmla="*/ 396044 w 792088"/>
            <a:gd name="connsiteY4" fmla="*/ 36004 h 792088"/>
            <a:gd name="connsiteX5" fmla="*/ 0 w 792088"/>
            <a:gd name="connsiteY5" fmla="*/ 0 h 792088"/>
            <a:gd name="connsiteX6" fmla="*/ 792088 w 792088"/>
            <a:gd name="connsiteY6" fmla="*/ 0 h 792088"/>
            <a:gd name="connsiteX7" fmla="*/ 792088 w 792088"/>
            <a:gd name="connsiteY7" fmla="*/ 792088 h 792088"/>
            <a:gd name="connsiteX8" fmla="*/ 0 w 792088"/>
            <a:gd name="connsiteY8" fmla="*/ 792088 h 792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92088" h="792088">
              <a:moveTo>
                <a:pt x="396044" y="36004"/>
              </a:moveTo>
              <a:cubicBezTo>
                <a:pt x="197199" y="36004"/>
                <a:pt x="36004" y="197199"/>
                <a:pt x="36004" y="396044"/>
              </a:cubicBezTo>
              <a:cubicBezTo>
                <a:pt x="36004" y="594889"/>
                <a:pt x="197199" y="756084"/>
                <a:pt x="396044" y="756084"/>
              </a:cubicBezTo>
              <a:cubicBezTo>
                <a:pt x="594889" y="756084"/>
                <a:pt x="756084" y="594889"/>
                <a:pt x="756084" y="396044"/>
              </a:cubicBezTo>
              <a:cubicBezTo>
                <a:pt x="756084" y="197199"/>
                <a:pt x="594889" y="36004"/>
                <a:pt x="396044" y="36004"/>
              </a:cubicBezTo>
              <a:close/>
              <a:moveTo>
                <a:pt x="0" y="0"/>
              </a:moveTo>
              <a:lnTo>
                <a:pt x="792088" y="0"/>
              </a:lnTo>
              <a:lnTo>
                <a:pt x="792088" y="792088"/>
              </a:lnTo>
              <a:lnTo>
                <a:pt x="0" y="792088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28</xdr:col>
      <xdr:colOff>111728</xdr:colOff>
      <xdr:row>6</xdr:row>
      <xdr:rowOff>52490</xdr:rowOff>
    </xdr:from>
    <xdr:to>
      <xdr:col>33</xdr:col>
      <xdr:colOff>22946</xdr:colOff>
      <xdr:row>10</xdr:row>
      <xdr:rowOff>89960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88DE6A01-ADDF-404D-A040-13C141724D06}"/>
            </a:ext>
          </a:extLst>
        </xdr:cNvPr>
        <xdr:cNvSpPr/>
      </xdr:nvSpPr>
      <xdr:spPr>
        <a:xfrm>
          <a:off x="4683728" y="1652337"/>
          <a:ext cx="546218" cy="545470"/>
        </a:xfrm>
        <a:custGeom>
          <a:avLst/>
          <a:gdLst>
            <a:gd name="connsiteX0" fmla="*/ 396044 w 792088"/>
            <a:gd name="connsiteY0" fmla="*/ 36004 h 792088"/>
            <a:gd name="connsiteX1" fmla="*/ 36004 w 792088"/>
            <a:gd name="connsiteY1" fmla="*/ 396044 h 792088"/>
            <a:gd name="connsiteX2" fmla="*/ 396044 w 792088"/>
            <a:gd name="connsiteY2" fmla="*/ 756084 h 792088"/>
            <a:gd name="connsiteX3" fmla="*/ 756084 w 792088"/>
            <a:gd name="connsiteY3" fmla="*/ 396044 h 792088"/>
            <a:gd name="connsiteX4" fmla="*/ 396044 w 792088"/>
            <a:gd name="connsiteY4" fmla="*/ 36004 h 792088"/>
            <a:gd name="connsiteX5" fmla="*/ 0 w 792088"/>
            <a:gd name="connsiteY5" fmla="*/ 0 h 792088"/>
            <a:gd name="connsiteX6" fmla="*/ 792088 w 792088"/>
            <a:gd name="connsiteY6" fmla="*/ 0 h 792088"/>
            <a:gd name="connsiteX7" fmla="*/ 792088 w 792088"/>
            <a:gd name="connsiteY7" fmla="*/ 792088 h 792088"/>
            <a:gd name="connsiteX8" fmla="*/ 0 w 792088"/>
            <a:gd name="connsiteY8" fmla="*/ 792088 h 792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92088" h="792088">
              <a:moveTo>
                <a:pt x="396044" y="36004"/>
              </a:moveTo>
              <a:cubicBezTo>
                <a:pt x="197199" y="36004"/>
                <a:pt x="36004" y="197199"/>
                <a:pt x="36004" y="396044"/>
              </a:cubicBezTo>
              <a:cubicBezTo>
                <a:pt x="36004" y="594889"/>
                <a:pt x="197199" y="756084"/>
                <a:pt x="396044" y="756084"/>
              </a:cubicBezTo>
              <a:cubicBezTo>
                <a:pt x="594889" y="756084"/>
                <a:pt x="756084" y="594889"/>
                <a:pt x="756084" y="396044"/>
              </a:cubicBezTo>
              <a:cubicBezTo>
                <a:pt x="756084" y="197199"/>
                <a:pt x="594889" y="36004"/>
                <a:pt x="396044" y="36004"/>
              </a:cubicBezTo>
              <a:close/>
              <a:moveTo>
                <a:pt x="0" y="0"/>
              </a:moveTo>
              <a:lnTo>
                <a:pt x="792088" y="0"/>
              </a:lnTo>
              <a:lnTo>
                <a:pt x="792088" y="792088"/>
              </a:lnTo>
              <a:lnTo>
                <a:pt x="0" y="792088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34</xdr:col>
      <xdr:colOff>109376</xdr:colOff>
      <xdr:row>6</xdr:row>
      <xdr:rowOff>52490</xdr:rowOff>
    </xdr:from>
    <xdr:to>
      <xdr:col>39</xdr:col>
      <xdr:colOff>20594</xdr:colOff>
      <xdr:row>10</xdr:row>
      <xdr:rowOff>89960</xdr:rowOff>
    </xdr:to>
    <xdr:sp macro="" textlink="">
      <xdr:nvSpPr>
        <xdr:cNvPr id="22" name="Freeform: Shape 21">
          <a:extLst>
            <a:ext uri="{FF2B5EF4-FFF2-40B4-BE49-F238E27FC236}">
              <a16:creationId xmlns:a16="http://schemas.microsoft.com/office/drawing/2014/main" id="{03F434C4-4ECE-4963-8BD5-1CD0887D7E4F}"/>
            </a:ext>
          </a:extLst>
        </xdr:cNvPr>
        <xdr:cNvSpPr/>
      </xdr:nvSpPr>
      <xdr:spPr>
        <a:xfrm>
          <a:off x="5443376" y="1652337"/>
          <a:ext cx="546218" cy="545470"/>
        </a:xfrm>
        <a:custGeom>
          <a:avLst/>
          <a:gdLst>
            <a:gd name="connsiteX0" fmla="*/ 396044 w 792088"/>
            <a:gd name="connsiteY0" fmla="*/ 36004 h 792088"/>
            <a:gd name="connsiteX1" fmla="*/ 36004 w 792088"/>
            <a:gd name="connsiteY1" fmla="*/ 396044 h 792088"/>
            <a:gd name="connsiteX2" fmla="*/ 396044 w 792088"/>
            <a:gd name="connsiteY2" fmla="*/ 756084 h 792088"/>
            <a:gd name="connsiteX3" fmla="*/ 756084 w 792088"/>
            <a:gd name="connsiteY3" fmla="*/ 396044 h 792088"/>
            <a:gd name="connsiteX4" fmla="*/ 396044 w 792088"/>
            <a:gd name="connsiteY4" fmla="*/ 36004 h 792088"/>
            <a:gd name="connsiteX5" fmla="*/ 0 w 792088"/>
            <a:gd name="connsiteY5" fmla="*/ 0 h 792088"/>
            <a:gd name="connsiteX6" fmla="*/ 792088 w 792088"/>
            <a:gd name="connsiteY6" fmla="*/ 0 h 792088"/>
            <a:gd name="connsiteX7" fmla="*/ 792088 w 792088"/>
            <a:gd name="connsiteY7" fmla="*/ 792088 h 792088"/>
            <a:gd name="connsiteX8" fmla="*/ 0 w 792088"/>
            <a:gd name="connsiteY8" fmla="*/ 792088 h 792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92088" h="792088">
              <a:moveTo>
                <a:pt x="396044" y="36004"/>
              </a:moveTo>
              <a:cubicBezTo>
                <a:pt x="197199" y="36004"/>
                <a:pt x="36004" y="197199"/>
                <a:pt x="36004" y="396044"/>
              </a:cubicBezTo>
              <a:cubicBezTo>
                <a:pt x="36004" y="594889"/>
                <a:pt x="197199" y="756084"/>
                <a:pt x="396044" y="756084"/>
              </a:cubicBezTo>
              <a:cubicBezTo>
                <a:pt x="594889" y="756084"/>
                <a:pt x="756084" y="594889"/>
                <a:pt x="756084" y="396044"/>
              </a:cubicBezTo>
              <a:cubicBezTo>
                <a:pt x="756084" y="197199"/>
                <a:pt x="594889" y="36004"/>
                <a:pt x="396044" y="36004"/>
              </a:cubicBezTo>
              <a:close/>
              <a:moveTo>
                <a:pt x="0" y="0"/>
              </a:moveTo>
              <a:lnTo>
                <a:pt x="792088" y="0"/>
              </a:lnTo>
              <a:lnTo>
                <a:pt x="792088" y="792088"/>
              </a:lnTo>
              <a:lnTo>
                <a:pt x="0" y="792088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22</xdr:col>
      <xdr:colOff>115844</xdr:colOff>
      <xdr:row>6</xdr:row>
      <xdr:rowOff>47197</xdr:rowOff>
    </xdr:from>
    <xdr:to>
      <xdr:col>27</xdr:col>
      <xdr:colOff>19306</xdr:colOff>
      <xdr:row>10</xdr:row>
      <xdr:rowOff>122281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0546E-B15D-41E5-A279-CDF76F17C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110067</xdr:colOff>
      <xdr:row>6</xdr:row>
      <xdr:rowOff>47197</xdr:rowOff>
    </xdr:from>
    <xdr:to>
      <xdr:col>45</xdr:col>
      <xdr:colOff>13529</xdr:colOff>
      <xdr:row>10</xdr:row>
      <xdr:rowOff>122281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61CB203-9C3C-4DC3-8BFC-FF5338017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34</xdr:col>
      <xdr:colOff>111992</xdr:colOff>
      <xdr:row>6</xdr:row>
      <xdr:rowOff>47197</xdr:rowOff>
    </xdr:from>
    <xdr:to>
      <xdr:col>39</xdr:col>
      <xdr:colOff>15454</xdr:colOff>
      <xdr:row>10</xdr:row>
      <xdr:rowOff>122281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2A60DC2-AD65-4C84-8A76-3A0B19835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113918</xdr:colOff>
      <xdr:row>6</xdr:row>
      <xdr:rowOff>47197</xdr:rowOff>
    </xdr:from>
    <xdr:to>
      <xdr:col>33</xdr:col>
      <xdr:colOff>17380</xdr:colOff>
      <xdr:row>10</xdr:row>
      <xdr:rowOff>122281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B09DF1D-7155-4683-A884-7AE541C1A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11737</xdr:colOff>
      <xdr:row>4</xdr:row>
      <xdr:rowOff>32657</xdr:rowOff>
    </xdr:from>
    <xdr:to>
      <xdr:col>21</xdr:col>
      <xdr:colOff>116830</xdr:colOff>
      <xdr:row>29</xdr:row>
      <xdr:rowOff>76200</xdr:rowOff>
    </xdr:to>
    <xdr:graphicFrame macro="">
      <xdr:nvGraphicFramePr>
        <xdr:cNvPr id="2" name="Chart-TN-Map">
          <a:extLst>
            <a:ext uri="{FF2B5EF4-FFF2-40B4-BE49-F238E27FC236}">
              <a16:creationId xmlns:a16="http://schemas.microsoft.com/office/drawing/2014/main" id="{1A16FE29-0635-4DA0-A048-B5BC76CE9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1153</xdr:colOff>
      <xdr:row>39</xdr:row>
      <xdr:rowOff>1961</xdr:rowOff>
    </xdr:from>
    <xdr:to>
      <xdr:col>19</xdr:col>
      <xdr:colOff>211659</xdr:colOff>
      <xdr:row>52</xdr:row>
      <xdr:rowOff>60956</xdr:rowOff>
    </xdr:to>
    <xdr:graphicFrame macro="">
      <xdr:nvGraphicFramePr>
        <xdr:cNvPr id="3" name="Chart-TN-TBLA">
          <a:extLst>
            <a:ext uri="{FF2B5EF4-FFF2-40B4-BE49-F238E27FC236}">
              <a16:creationId xmlns:a16="http://schemas.microsoft.com/office/drawing/2014/main" id="{A4B9BBB5-C50A-46CE-AA00-C588FADC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20</xdr:col>
      <xdr:colOff>9378</xdr:colOff>
      <xdr:row>39</xdr:row>
      <xdr:rowOff>1961</xdr:rowOff>
    </xdr:from>
    <xdr:to>
      <xdr:col>44</xdr:col>
      <xdr:colOff>111282</xdr:colOff>
      <xdr:row>52</xdr:row>
      <xdr:rowOff>62111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93F7C6-B82E-489A-9A63-0E3F084FA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9377</xdr:colOff>
      <xdr:row>52</xdr:row>
      <xdr:rowOff>122189</xdr:rowOff>
    </xdr:from>
    <xdr:to>
      <xdr:col>44</xdr:col>
      <xdr:colOff>112182</xdr:colOff>
      <xdr:row>66</xdr:row>
      <xdr:rowOff>67026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44932B-8F18-4D01-B636-C2D544D93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4661</xdr:colOff>
      <xdr:row>52</xdr:row>
      <xdr:rowOff>122189</xdr:rowOff>
    </xdr:from>
    <xdr:to>
      <xdr:col>19</xdr:col>
      <xdr:colOff>211659</xdr:colOff>
      <xdr:row>66</xdr:row>
      <xdr:rowOff>68654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50F769E-65E0-4152-812D-5F3BEDF53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www.erickendrick.com 2020">
      <a:dk1>
        <a:srgbClr val="0C0C0C"/>
      </a:dk1>
      <a:lt1>
        <a:srgbClr val="FAFAFA"/>
      </a:lt1>
      <a:dk2>
        <a:srgbClr val="38372C"/>
      </a:dk2>
      <a:lt2>
        <a:srgbClr val="E5E4DD"/>
      </a:lt2>
      <a:accent1>
        <a:srgbClr val="4685A8"/>
      </a:accent1>
      <a:accent2>
        <a:srgbClr val="DF8133"/>
      </a:accent2>
      <a:accent3>
        <a:srgbClr val="AA2159"/>
      </a:accent3>
      <a:accent4>
        <a:srgbClr val="E19D29"/>
      </a:accent4>
      <a:accent5>
        <a:srgbClr val="4298B5"/>
      </a:accent5>
      <a:accent6>
        <a:srgbClr val="93B565"/>
      </a:accent6>
      <a:hlink>
        <a:srgbClr val="344CC2"/>
      </a:hlink>
      <a:folHlink>
        <a:srgbClr val="8D2F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3826-F142-4A64-BE6F-B7A74524297A}">
  <sheetPr>
    <tabColor theme="1" tint="0.249977111117893"/>
    <pageSetUpPr fitToPage="1"/>
  </sheetPr>
  <dimension ref="A1:F3"/>
  <sheetViews>
    <sheetView workbookViewId="0">
      <selection activeCell="Z25" sqref="Z25"/>
    </sheetView>
  </sheetViews>
  <sheetFormatPr defaultColWidth="3.6328125" defaultRowHeight="14.5" x14ac:dyDescent="0.35"/>
  <cols>
    <col min="1" max="16384" width="3.6328125" style="12"/>
  </cols>
  <sheetData>
    <row r="1" spans="1:6" s="268" customFormat="1" ht="30" customHeight="1" thickBot="1" x14ac:dyDescent="0.55000000000000004">
      <c r="A1" s="267"/>
      <c r="D1" s="267"/>
      <c r="E1" s="267" t="s">
        <v>374</v>
      </c>
      <c r="F1" s="269"/>
    </row>
    <row r="2" spans="1:6" ht="15" thickTop="1" x14ac:dyDescent="0.35"/>
    <row r="3" spans="1:6" x14ac:dyDescent="0.35">
      <c r="B3" s="12" t="s">
        <v>466</v>
      </c>
    </row>
  </sheetData>
  <pageMargins left="0.25" right="0.25" top="0.75" bottom="0.75" header="0.3" footer="0.3"/>
  <pageSetup paperSize="9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59C0-98E3-4510-9F78-DE7B595A3B00}">
  <sheetPr>
    <tabColor theme="5"/>
    <pageSetUpPr fitToPage="1"/>
  </sheetPr>
  <dimension ref="A1:K33"/>
  <sheetViews>
    <sheetView workbookViewId="0">
      <selection activeCell="N16" sqref="N16"/>
    </sheetView>
  </sheetViews>
  <sheetFormatPr defaultColWidth="7.26953125" defaultRowHeight="20" customHeight="1" x14ac:dyDescent="0.35"/>
  <cols>
    <col min="1" max="1" width="5.453125" style="11" customWidth="1"/>
    <col min="2" max="2" width="25.453125" customWidth="1"/>
    <col min="3" max="3" width="2.54296875" customWidth="1"/>
    <col min="4" max="5" width="6.54296875" customWidth="1"/>
    <col min="6" max="6" width="5.453125" style="11" customWidth="1"/>
    <col min="7" max="7" width="25.453125" customWidth="1"/>
    <col min="8" max="8" width="2.54296875" customWidth="1"/>
    <col min="9" max="10" width="6.54296875" customWidth="1"/>
    <col min="11" max="11" width="5.453125" customWidth="1"/>
  </cols>
  <sheetData>
    <row r="1" spans="1:11" s="111" customFormat="1" ht="30" customHeight="1" thickBot="1" x14ac:dyDescent="0.55000000000000004">
      <c r="A1" s="113" t="s">
        <v>6</v>
      </c>
      <c r="D1" s="112"/>
      <c r="F1" s="200"/>
    </row>
    <row r="2" spans="1:11" s="5" customFormat="1" ht="6" customHeight="1" x14ac:dyDescent="0.35">
      <c r="A2" s="10"/>
      <c r="B2" s="6"/>
      <c r="C2" s="6"/>
      <c r="D2" s="6"/>
      <c r="E2" s="6"/>
      <c r="F2" s="10"/>
      <c r="G2" s="6"/>
      <c r="H2" s="6"/>
      <c r="I2" s="6"/>
      <c r="J2" s="6"/>
      <c r="K2" s="6"/>
    </row>
    <row r="3" spans="1:11" ht="20" customHeight="1" x14ac:dyDescent="0.35">
      <c r="A3" s="10"/>
      <c r="B3" s="16" t="s">
        <v>2</v>
      </c>
      <c r="C3" s="16"/>
      <c r="D3" s="17"/>
      <c r="E3" s="17"/>
      <c r="F3" s="10"/>
      <c r="G3" s="16" t="s">
        <v>1</v>
      </c>
      <c r="H3" s="17"/>
      <c r="I3" s="16" t="s">
        <v>5</v>
      </c>
      <c r="J3" s="19"/>
      <c r="K3" s="6"/>
    </row>
    <row r="4" spans="1:11" ht="20" customHeight="1" x14ac:dyDescent="0.35">
      <c r="A4" s="10"/>
      <c r="B4" s="454" t="s">
        <v>49</v>
      </c>
      <c r="C4" s="454"/>
      <c r="D4" s="454"/>
      <c r="E4" s="454"/>
      <c r="F4" s="10"/>
      <c r="G4" s="9" t="s">
        <v>90</v>
      </c>
      <c r="H4" s="8"/>
      <c r="I4" s="455">
        <v>43527</v>
      </c>
      <c r="J4" s="455"/>
      <c r="K4" s="6"/>
    </row>
    <row r="5" spans="1:11" ht="30" customHeight="1" x14ac:dyDescent="0.35">
      <c r="A5" s="10"/>
      <c r="B5" s="453" t="s">
        <v>22</v>
      </c>
      <c r="C5" s="453"/>
      <c r="D5" s="453"/>
      <c r="E5" s="453"/>
      <c r="F5" s="453"/>
      <c r="G5" s="453"/>
      <c r="H5" s="453"/>
      <c r="I5" s="453"/>
      <c r="J5" s="453"/>
      <c r="K5" s="6"/>
    </row>
    <row r="6" spans="1:11" ht="20" customHeight="1" thickBot="1" x14ac:dyDescent="0.4">
      <c r="A6" s="10"/>
      <c r="B6" s="172" t="s">
        <v>109</v>
      </c>
      <c r="C6" s="19"/>
      <c r="D6" s="20" t="s">
        <v>3</v>
      </c>
      <c r="E6" s="20" t="s">
        <v>4</v>
      </c>
      <c r="F6" s="10"/>
      <c r="G6" s="171" t="s">
        <v>110</v>
      </c>
      <c r="H6" s="19"/>
      <c r="I6" s="20" t="s">
        <v>3</v>
      </c>
      <c r="J6" s="20" t="s">
        <v>4</v>
      </c>
      <c r="K6" s="6"/>
    </row>
    <row r="7" spans="1:11" ht="20" customHeight="1" x14ac:dyDescent="0.35">
      <c r="A7" s="10" t="str">
        <f>IFERROR(INDEX(LST_SkillsA_Key,MATCH(B7,LST_SkillsA_Val,0)),"")</f>
        <v>1</v>
      </c>
      <c r="B7" s="456" t="s">
        <v>62</v>
      </c>
      <c r="C7" s="457"/>
      <c r="D7" s="22">
        <v>6</v>
      </c>
      <c r="E7" s="23">
        <v>7</v>
      </c>
      <c r="F7" s="10" t="str">
        <f t="shared" ref="F7:F16" si="0">IFERROR(INDEX(LST_SkillsB_Key,MATCH(G7,LST_SkillsB_Val,0)),"")</f>
        <v>1</v>
      </c>
      <c r="G7" s="456" t="s">
        <v>63</v>
      </c>
      <c r="H7" s="457"/>
      <c r="I7" s="22">
        <v>1</v>
      </c>
      <c r="J7" s="23">
        <v>3</v>
      </c>
      <c r="K7" s="6"/>
    </row>
    <row r="8" spans="1:11" ht="20" customHeight="1" x14ac:dyDescent="0.35">
      <c r="A8" s="10" t="str">
        <f>IFERROR(INDEX(LST_SkillsA_Key,MATCH(B8,LST_SkillsA_Val,0)),"")</f>
        <v>2</v>
      </c>
      <c r="B8" s="462" t="s">
        <v>60</v>
      </c>
      <c r="C8" s="463"/>
      <c r="D8" s="21">
        <v>0</v>
      </c>
      <c r="E8" s="24">
        <v>0</v>
      </c>
      <c r="F8" s="10" t="str">
        <f t="shared" si="0"/>
        <v>2</v>
      </c>
      <c r="G8" s="462" t="s">
        <v>66</v>
      </c>
      <c r="H8" s="463"/>
      <c r="I8" s="21">
        <v>5</v>
      </c>
      <c r="J8" s="24">
        <v>7</v>
      </c>
      <c r="K8" s="6"/>
    </row>
    <row r="9" spans="1:11" ht="20" customHeight="1" x14ac:dyDescent="0.35">
      <c r="A9" s="10" t="str">
        <f>IFERROR(INDEX(LST_SkillsA_Key,MATCH(B9,LST_SkillsA_Val,0)),"")</f>
        <v>3</v>
      </c>
      <c r="B9" s="462" t="s">
        <v>61</v>
      </c>
      <c r="C9" s="463"/>
      <c r="D9" s="21">
        <v>0</v>
      </c>
      <c r="E9" s="24">
        <v>0</v>
      </c>
      <c r="F9" s="10" t="str">
        <f t="shared" si="0"/>
        <v>3</v>
      </c>
      <c r="G9" s="462" t="s">
        <v>65</v>
      </c>
      <c r="H9" s="463"/>
      <c r="I9" s="21">
        <v>9</v>
      </c>
      <c r="J9" s="24">
        <v>10</v>
      </c>
      <c r="K9" s="6"/>
    </row>
    <row r="10" spans="1:11" ht="20" customHeight="1" x14ac:dyDescent="0.35">
      <c r="A10" s="10" t="str">
        <f t="shared" ref="A10:A16" si="1">IFERROR(INDEX(LST_SkillsA_Key,MATCH(B10,LST_SkillsA_Val,0)),"")</f>
        <v>4</v>
      </c>
      <c r="B10" s="462" t="s">
        <v>71</v>
      </c>
      <c r="C10" s="463"/>
      <c r="D10" s="21">
        <v>0</v>
      </c>
      <c r="E10" s="24">
        <v>0</v>
      </c>
      <c r="F10" s="10" t="str">
        <f t="shared" si="0"/>
        <v>4</v>
      </c>
      <c r="G10" s="462" t="s">
        <v>67</v>
      </c>
      <c r="H10" s="463"/>
      <c r="I10" s="21">
        <v>4</v>
      </c>
      <c r="J10" s="24">
        <v>6</v>
      </c>
      <c r="K10" s="6"/>
    </row>
    <row r="11" spans="1:11" ht="20" customHeight="1" x14ac:dyDescent="0.35">
      <c r="A11" s="10" t="str">
        <f t="shared" si="1"/>
        <v>6</v>
      </c>
      <c r="B11" s="462" t="s">
        <v>81</v>
      </c>
      <c r="C11" s="463"/>
      <c r="D11" s="21">
        <v>10</v>
      </c>
      <c r="E11" s="24">
        <v>10</v>
      </c>
      <c r="F11" s="10" t="str">
        <f t="shared" si="0"/>
        <v>7</v>
      </c>
      <c r="G11" s="462" t="s">
        <v>84</v>
      </c>
      <c r="H11" s="463"/>
      <c r="I11" s="21">
        <v>0</v>
      </c>
      <c r="J11" s="24">
        <v>0</v>
      </c>
      <c r="K11" s="6"/>
    </row>
    <row r="12" spans="1:11" ht="20" customHeight="1" x14ac:dyDescent="0.35">
      <c r="A12" s="10" t="str">
        <f t="shared" si="1"/>
        <v>5</v>
      </c>
      <c r="B12" s="462" t="s">
        <v>64</v>
      </c>
      <c r="C12" s="463"/>
      <c r="D12" s="21">
        <v>8</v>
      </c>
      <c r="E12" s="24">
        <v>10</v>
      </c>
      <c r="F12" s="10" t="str">
        <f t="shared" si="0"/>
        <v>5</v>
      </c>
      <c r="G12" s="462" t="s">
        <v>59</v>
      </c>
      <c r="H12" s="463"/>
      <c r="I12" s="21">
        <v>6</v>
      </c>
      <c r="J12" s="24">
        <v>6</v>
      </c>
      <c r="K12" s="6"/>
    </row>
    <row r="13" spans="1:11" ht="20" customHeight="1" x14ac:dyDescent="0.35">
      <c r="A13" s="10" t="str">
        <f t="shared" si="1"/>
        <v/>
      </c>
      <c r="B13" s="462"/>
      <c r="C13" s="463"/>
      <c r="D13" s="21"/>
      <c r="E13" s="24"/>
      <c r="F13" s="10" t="str">
        <f t="shared" si="0"/>
        <v/>
      </c>
      <c r="G13" s="462"/>
      <c r="H13" s="463"/>
      <c r="I13" s="21"/>
      <c r="J13" s="24"/>
      <c r="K13" s="6"/>
    </row>
    <row r="14" spans="1:11" ht="20" customHeight="1" x14ac:dyDescent="0.35">
      <c r="A14" s="10" t="str">
        <f t="shared" si="1"/>
        <v/>
      </c>
      <c r="B14" s="462"/>
      <c r="C14" s="463"/>
      <c r="D14" s="21"/>
      <c r="E14" s="24"/>
      <c r="F14" s="10" t="str">
        <f t="shared" si="0"/>
        <v/>
      </c>
      <c r="G14" s="462"/>
      <c r="H14" s="463"/>
      <c r="I14" s="21"/>
      <c r="J14" s="24"/>
      <c r="K14" s="6"/>
    </row>
    <row r="15" spans="1:11" ht="20" customHeight="1" x14ac:dyDescent="0.35">
      <c r="A15" s="10" t="str">
        <f t="shared" si="1"/>
        <v/>
      </c>
      <c r="B15" s="462"/>
      <c r="C15" s="463"/>
      <c r="D15" s="21"/>
      <c r="E15" s="24"/>
      <c r="F15" s="10" t="str">
        <f t="shared" si="0"/>
        <v/>
      </c>
      <c r="G15" s="462"/>
      <c r="H15" s="463"/>
      <c r="I15" s="21"/>
      <c r="J15" s="24"/>
      <c r="K15" s="6"/>
    </row>
    <row r="16" spans="1:11" ht="20" customHeight="1" thickBot="1" x14ac:dyDescent="0.4">
      <c r="A16" s="10" t="str">
        <f t="shared" si="1"/>
        <v/>
      </c>
      <c r="B16" s="458"/>
      <c r="C16" s="459"/>
      <c r="D16" s="25"/>
      <c r="E16" s="26"/>
      <c r="F16" s="10" t="str">
        <f t="shared" si="0"/>
        <v/>
      </c>
      <c r="G16" s="458"/>
      <c r="H16" s="459"/>
      <c r="I16" s="25"/>
      <c r="J16" s="26"/>
      <c r="K16" s="6"/>
    </row>
    <row r="17" spans="1:11" ht="20" customHeight="1" x14ac:dyDescent="0.35">
      <c r="A17" s="10"/>
      <c r="B17" s="6"/>
      <c r="C17" s="6"/>
      <c r="D17" s="6"/>
      <c r="E17" s="6"/>
      <c r="F17" s="10"/>
      <c r="G17" s="6"/>
      <c r="H17" s="6"/>
      <c r="I17" s="6"/>
      <c r="J17" s="6"/>
      <c r="K17" s="6"/>
    </row>
    <row r="18" spans="1:11" ht="20" customHeight="1" thickBot="1" x14ac:dyDescent="0.4">
      <c r="A18" s="10"/>
      <c r="B18" s="173" t="s">
        <v>111</v>
      </c>
      <c r="C18" s="19"/>
      <c r="D18" s="20" t="s">
        <v>3</v>
      </c>
      <c r="E18" s="20" t="s">
        <v>4</v>
      </c>
      <c r="F18" s="18"/>
      <c r="G18" s="170" t="s">
        <v>112</v>
      </c>
      <c r="H18" s="19"/>
      <c r="I18" s="20" t="s">
        <v>3</v>
      </c>
      <c r="J18" s="20" t="s">
        <v>4</v>
      </c>
      <c r="K18" s="6"/>
    </row>
    <row r="19" spans="1:11" ht="20" customHeight="1" x14ac:dyDescent="0.35">
      <c r="A19" s="10" t="str">
        <f t="shared" ref="A19:A28" si="2">IFERROR(INDEX(LST_SkillsC_Key,MATCH(B19,LST_SkillsC_Val,0)),"")</f>
        <v>00F</v>
      </c>
      <c r="B19" s="456" t="s">
        <v>74</v>
      </c>
      <c r="C19" s="457"/>
      <c r="D19" s="22">
        <v>0</v>
      </c>
      <c r="E19" s="23">
        <v>0</v>
      </c>
      <c r="F19" s="10" t="str">
        <f t="shared" ref="F19:F28" si="3">IFERROR(INDEX(LST_SkillsD_Key,MATCH(G19,LST_SkillsD_Val,0)),"")</f>
        <v/>
      </c>
      <c r="G19" s="466"/>
      <c r="H19" s="467"/>
      <c r="I19" s="164"/>
      <c r="J19" s="165"/>
      <c r="K19" s="6"/>
    </row>
    <row r="20" spans="1:11" ht="20" customHeight="1" x14ac:dyDescent="0.35">
      <c r="A20" s="10" t="str">
        <f t="shared" si="2"/>
        <v>642</v>
      </c>
      <c r="B20" s="462" t="s">
        <v>85</v>
      </c>
      <c r="C20" s="463"/>
      <c r="D20" s="21">
        <v>0</v>
      </c>
      <c r="E20" s="24">
        <v>0</v>
      </c>
      <c r="F20" s="10" t="str">
        <f t="shared" si="3"/>
        <v/>
      </c>
      <c r="G20" s="464"/>
      <c r="H20" s="465"/>
      <c r="I20" s="166"/>
      <c r="J20" s="167"/>
      <c r="K20" s="6"/>
    </row>
    <row r="21" spans="1:11" ht="20" customHeight="1" x14ac:dyDescent="0.35">
      <c r="A21" s="10" t="str">
        <f t="shared" si="2"/>
        <v>0F0</v>
      </c>
      <c r="B21" s="462" t="s">
        <v>77</v>
      </c>
      <c r="C21" s="463"/>
      <c r="D21" s="21">
        <v>0</v>
      </c>
      <c r="E21" s="24">
        <v>0</v>
      </c>
      <c r="F21" s="10" t="str">
        <f t="shared" si="3"/>
        <v/>
      </c>
      <c r="G21" s="464"/>
      <c r="H21" s="465"/>
      <c r="I21" s="166"/>
      <c r="J21" s="167"/>
      <c r="K21" s="6"/>
    </row>
    <row r="22" spans="1:11" ht="20" customHeight="1" x14ac:dyDescent="0.35">
      <c r="A22" s="10" t="str">
        <f t="shared" si="2"/>
        <v>111</v>
      </c>
      <c r="B22" s="462" t="s">
        <v>95</v>
      </c>
      <c r="C22" s="463"/>
      <c r="D22" s="21">
        <v>5</v>
      </c>
      <c r="E22" s="24">
        <v>8</v>
      </c>
      <c r="F22" s="10" t="str">
        <f t="shared" si="3"/>
        <v/>
      </c>
      <c r="G22" s="464"/>
      <c r="H22" s="465"/>
      <c r="I22" s="166"/>
      <c r="J22" s="167"/>
      <c r="K22" s="6"/>
    </row>
    <row r="23" spans="1:11" ht="20" customHeight="1" x14ac:dyDescent="0.35">
      <c r="A23" s="10" t="str">
        <f t="shared" si="2"/>
        <v>FFF</v>
      </c>
      <c r="B23" s="462" t="s">
        <v>75</v>
      </c>
      <c r="C23" s="463"/>
      <c r="D23" s="21">
        <v>0</v>
      </c>
      <c r="E23" s="24">
        <v>0</v>
      </c>
      <c r="F23" s="10" t="str">
        <f t="shared" si="3"/>
        <v/>
      </c>
      <c r="G23" s="464"/>
      <c r="H23" s="465"/>
      <c r="I23" s="166"/>
      <c r="J23" s="167"/>
      <c r="K23" s="6"/>
    </row>
    <row r="24" spans="1:11" ht="20" customHeight="1" x14ac:dyDescent="0.35">
      <c r="A24" s="10" t="str">
        <f t="shared" si="2"/>
        <v>F0F</v>
      </c>
      <c r="B24" s="462" t="s">
        <v>73</v>
      </c>
      <c r="C24" s="463"/>
      <c r="D24" s="21">
        <v>10</v>
      </c>
      <c r="E24" s="24">
        <v>10</v>
      </c>
      <c r="F24" s="10" t="str">
        <f t="shared" si="3"/>
        <v/>
      </c>
      <c r="G24" s="464"/>
      <c r="H24" s="465"/>
      <c r="I24" s="166"/>
      <c r="J24" s="167"/>
      <c r="K24" s="6"/>
    </row>
    <row r="25" spans="1:11" ht="20" customHeight="1" x14ac:dyDescent="0.35">
      <c r="A25" s="10" t="str">
        <f t="shared" si="2"/>
        <v>F00</v>
      </c>
      <c r="B25" s="462" t="s">
        <v>72</v>
      </c>
      <c r="C25" s="463"/>
      <c r="D25" s="21">
        <v>1</v>
      </c>
      <c r="E25" s="24">
        <v>1</v>
      </c>
      <c r="F25" s="10" t="str">
        <f t="shared" si="3"/>
        <v/>
      </c>
      <c r="G25" s="464"/>
      <c r="H25" s="465"/>
      <c r="I25" s="166"/>
      <c r="J25" s="167"/>
      <c r="K25" s="6"/>
    </row>
    <row r="26" spans="1:11" ht="20" customHeight="1" x14ac:dyDescent="0.35">
      <c r="A26" s="10" t="str">
        <f t="shared" si="2"/>
        <v>FF0</v>
      </c>
      <c r="B26" s="462" t="s">
        <v>76</v>
      </c>
      <c r="C26" s="463"/>
      <c r="D26" s="21">
        <v>3</v>
      </c>
      <c r="E26" s="24">
        <v>3</v>
      </c>
      <c r="F26" s="10" t="str">
        <f t="shared" si="3"/>
        <v/>
      </c>
      <c r="G26" s="464"/>
      <c r="H26" s="465"/>
      <c r="I26" s="166"/>
      <c r="J26" s="167"/>
      <c r="K26" s="6"/>
    </row>
    <row r="27" spans="1:11" ht="20" customHeight="1" x14ac:dyDescent="0.35">
      <c r="A27" s="10" t="str">
        <f t="shared" si="2"/>
        <v/>
      </c>
      <c r="B27" s="462"/>
      <c r="C27" s="463"/>
      <c r="D27" s="21"/>
      <c r="E27" s="24"/>
      <c r="F27" s="10" t="str">
        <f t="shared" si="3"/>
        <v/>
      </c>
      <c r="G27" s="464"/>
      <c r="H27" s="465"/>
      <c r="I27" s="166"/>
      <c r="J27" s="167"/>
      <c r="K27" s="6"/>
    </row>
    <row r="28" spans="1:11" ht="20" customHeight="1" thickBot="1" x14ac:dyDescent="0.4">
      <c r="A28" s="10" t="str">
        <f t="shared" si="2"/>
        <v/>
      </c>
      <c r="B28" s="458"/>
      <c r="C28" s="459"/>
      <c r="D28" s="25"/>
      <c r="E28" s="26"/>
      <c r="F28" s="10" t="str">
        <f t="shared" si="3"/>
        <v/>
      </c>
      <c r="G28" s="460"/>
      <c r="H28" s="461"/>
      <c r="I28" s="168"/>
      <c r="J28" s="169"/>
      <c r="K28" s="6"/>
    </row>
    <row r="29" spans="1:11" ht="20" customHeight="1" x14ac:dyDescent="0.35">
      <c r="A29" s="10"/>
      <c r="B29" s="6"/>
      <c r="C29" s="6"/>
      <c r="D29" s="6"/>
      <c r="E29" s="6"/>
      <c r="F29" s="10"/>
      <c r="G29" s="6"/>
      <c r="H29" s="6"/>
      <c r="I29" s="6"/>
      <c r="J29" s="6"/>
      <c r="K29" s="6"/>
    </row>
    <row r="30" spans="1:11" ht="20" customHeight="1" x14ac:dyDescent="0.35">
      <c r="A30" s="10"/>
      <c r="B30" s="6"/>
      <c r="C30" s="6"/>
      <c r="D30" s="6"/>
      <c r="E30" s="6"/>
      <c r="F30" s="10"/>
      <c r="G30" s="6"/>
      <c r="H30" s="6"/>
      <c r="I30" s="6"/>
      <c r="J30" s="6"/>
      <c r="K30" s="6"/>
    </row>
    <row r="31" spans="1:11" ht="20" customHeight="1" x14ac:dyDescent="0.35">
      <c r="A31" s="10"/>
      <c r="B31" s="6"/>
      <c r="C31" s="6"/>
      <c r="D31" s="6"/>
      <c r="E31" s="6"/>
      <c r="F31" s="10"/>
      <c r="G31" s="6"/>
      <c r="H31" s="6"/>
      <c r="I31" s="6"/>
      <c r="J31" s="6"/>
      <c r="K31" s="6"/>
    </row>
    <row r="32" spans="1:11" ht="20" customHeight="1" x14ac:dyDescent="0.35">
      <c r="F32" s="30"/>
    </row>
    <row r="33" spans="6:6" ht="20" customHeight="1" x14ac:dyDescent="0.35">
      <c r="F33" s="30"/>
    </row>
  </sheetData>
  <mergeCells count="43">
    <mergeCell ref="B11:C11"/>
    <mergeCell ref="G11:H11"/>
    <mergeCell ref="B24:C24"/>
    <mergeCell ref="G24:H24"/>
    <mergeCell ref="B25:C25"/>
    <mergeCell ref="G25:H25"/>
    <mergeCell ref="B20:C20"/>
    <mergeCell ref="G20:H20"/>
    <mergeCell ref="B21:C21"/>
    <mergeCell ref="G21:H21"/>
    <mergeCell ref="B14:C14"/>
    <mergeCell ref="G14:H14"/>
    <mergeCell ref="B15:C15"/>
    <mergeCell ref="G15:H15"/>
    <mergeCell ref="B16:C16"/>
    <mergeCell ref="G16:H16"/>
    <mergeCell ref="B8:C8"/>
    <mergeCell ref="G8:H8"/>
    <mergeCell ref="B9:C9"/>
    <mergeCell ref="G9:H9"/>
    <mergeCell ref="B10:C10"/>
    <mergeCell ref="G10:H10"/>
    <mergeCell ref="B28:C28"/>
    <mergeCell ref="G28:H28"/>
    <mergeCell ref="B12:C12"/>
    <mergeCell ref="G12:H12"/>
    <mergeCell ref="B13:C13"/>
    <mergeCell ref="G13:H13"/>
    <mergeCell ref="B22:C22"/>
    <mergeCell ref="G22:H22"/>
    <mergeCell ref="B23:C23"/>
    <mergeCell ref="G23:H23"/>
    <mergeCell ref="B19:C19"/>
    <mergeCell ref="G19:H19"/>
    <mergeCell ref="B26:C26"/>
    <mergeCell ref="G26:H26"/>
    <mergeCell ref="B27:C27"/>
    <mergeCell ref="G27:H27"/>
    <mergeCell ref="B5:J5"/>
    <mergeCell ref="B4:E4"/>
    <mergeCell ref="I4:J4"/>
    <mergeCell ref="G7:H7"/>
    <mergeCell ref="B7:C7"/>
  </mergeCells>
  <conditionalFormatting sqref="D7:E16">
    <cfRule type="cellIs" dxfId="153" priority="69" stopIfTrue="1" operator="equal">
      <formula>10</formula>
    </cfRule>
    <cfRule type="cellIs" dxfId="152" priority="70" stopIfTrue="1" operator="equal">
      <formula>9</formula>
    </cfRule>
    <cfRule type="cellIs" dxfId="151" priority="71" stopIfTrue="1" operator="equal">
      <formula>8</formula>
    </cfRule>
    <cfRule type="cellIs" dxfId="150" priority="72" stopIfTrue="1" operator="equal">
      <formula>7</formula>
    </cfRule>
    <cfRule type="cellIs" dxfId="149" priority="73" stopIfTrue="1" operator="equal">
      <formula>6</formula>
    </cfRule>
    <cfRule type="cellIs" dxfId="148" priority="74" stopIfTrue="1" operator="equal">
      <formula>5</formula>
    </cfRule>
    <cfRule type="cellIs" dxfId="147" priority="75" stopIfTrue="1" operator="equal">
      <formula>4</formula>
    </cfRule>
    <cfRule type="cellIs" dxfId="146" priority="76" stopIfTrue="1" operator="equal">
      <formula>3</formula>
    </cfRule>
    <cfRule type="cellIs" dxfId="145" priority="77" stopIfTrue="1" operator="equal">
      <formula>2</formula>
    </cfRule>
    <cfRule type="cellIs" dxfId="144" priority="78" stopIfTrue="1" operator="equal">
      <formula>1</formula>
    </cfRule>
    <cfRule type="expression" dxfId="143" priority="79" stopIfTrue="1">
      <formula>AND(D7=0,ISNUMBER(D7))</formula>
    </cfRule>
  </conditionalFormatting>
  <conditionalFormatting sqref="I7:J16">
    <cfRule type="cellIs" dxfId="142" priority="25" stopIfTrue="1" operator="equal">
      <formula>10</formula>
    </cfRule>
    <cfRule type="cellIs" dxfId="141" priority="26" stopIfTrue="1" operator="equal">
      <formula>9</formula>
    </cfRule>
    <cfRule type="cellIs" dxfId="140" priority="27" stopIfTrue="1" operator="equal">
      <formula>8</formula>
    </cfRule>
    <cfRule type="cellIs" dxfId="139" priority="28" stopIfTrue="1" operator="equal">
      <formula>7</formula>
    </cfRule>
    <cfRule type="cellIs" dxfId="138" priority="29" stopIfTrue="1" operator="equal">
      <formula>6</formula>
    </cfRule>
    <cfRule type="cellIs" dxfId="137" priority="30" stopIfTrue="1" operator="equal">
      <formula>5</formula>
    </cfRule>
    <cfRule type="cellIs" dxfId="136" priority="31" stopIfTrue="1" operator="equal">
      <formula>4</formula>
    </cfRule>
    <cfRule type="cellIs" dxfId="135" priority="32" stopIfTrue="1" operator="equal">
      <formula>3</formula>
    </cfRule>
    <cfRule type="cellIs" dxfId="134" priority="33" stopIfTrue="1" operator="equal">
      <formula>2</formula>
    </cfRule>
    <cfRule type="cellIs" dxfId="133" priority="34" stopIfTrue="1" operator="equal">
      <formula>1</formula>
    </cfRule>
    <cfRule type="expression" dxfId="132" priority="35" stopIfTrue="1">
      <formula>AND(I7=0,ISNUMBER(I7))</formula>
    </cfRule>
  </conditionalFormatting>
  <conditionalFormatting sqref="I19:J28">
    <cfRule type="cellIs" dxfId="131" priority="14" stopIfTrue="1" operator="equal">
      <formula>10</formula>
    </cfRule>
    <cfRule type="cellIs" dxfId="130" priority="15" stopIfTrue="1" operator="equal">
      <formula>9</formula>
    </cfRule>
    <cfRule type="cellIs" dxfId="129" priority="16" stopIfTrue="1" operator="equal">
      <formula>8</formula>
    </cfRule>
    <cfRule type="cellIs" dxfId="128" priority="17" stopIfTrue="1" operator="equal">
      <formula>7</formula>
    </cfRule>
    <cfRule type="cellIs" dxfId="127" priority="18" stopIfTrue="1" operator="equal">
      <formula>6</formula>
    </cfRule>
    <cfRule type="cellIs" dxfId="126" priority="19" stopIfTrue="1" operator="equal">
      <formula>5</formula>
    </cfRule>
    <cfRule type="cellIs" dxfId="125" priority="20" stopIfTrue="1" operator="equal">
      <formula>4</formula>
    </cfRule>
    <cfRule type="cellIs" dxfId="124" priority="21" stopIfTrue="1" operator="equal">
      <formula>3</formula>
    </cfRule>
    <cfRule type="cellIs" dxfId="123" priority="22" stopIfTrue="1" operator="equal">
      <formula>2</formula>
    </cfRule>
    <cfRule type="cellIs" dxfId="122" priority="23" stopIfTrue="1" operator="equal">
      <formula>1</formula>
    </cfRule>
    <cfRule type="expression" dxfId="121" priority="24" stopIfTrue="1">
      <formula>AND(I19=0,ISNUMBER(I19))</formula>
    </cfRule>
  </conditionalFormatting>
  <conditionalFormatting sqref="D19:E28">
    <cfRule type="cellIs" dxfId="120" priority="3" stopIfTrue="1" operator="equal">
      <formula>10</formula>
    </cfRule>
    <cfRule type="cellIs" dxfId="119" priority="4" stopIfTrue="1" operator="equal">
      <formula>9</formula>
    </cfRule>
    <cfRule type="cellIs" dxfId="118" priority="5" stopIfTrue="1" operator="equal">
      <formula>8</formula>
    </cfRule>
    <cfRule type="cellIs" dxfId="117" priority="6" stopIfTrue="1" operator="equal">
      <formula>7</formula>
    </cfRule>
    <cfRule type="cellIs" dxfId="116" priority="7" stopIfTrue="1" operator="equal">
      <formula>6</formula>
    </cfRule>
    <cfRule type="cellIs" dxfId="115" priority="8" stopIfTrue="1" operator="equal">
      <formula>5</formula>
    </cfRule>
    <cfRule type="cellIs" dxfId="114" priority="9" stopIfTrue="1" operator="equal">
      <formula>4</formula>
    </cfRule>
    <cfRule type="cellIs" dxfId="113" priority="10" stopIfTrue="1" operator="equal">
      <formula>3</formula>
    </cfRule>
    <cfRule type="cellIs" dxfId="112" priority="11" stopIfTrue="1" operator="equal">
      <formula>2</formula>
    </cfRule>
    <cfRule type="cellIs" dxfId="111" priority="12" stopIfTrue="1" operator="equal">
      <formula>1</formula>
    </cfRule>
    <cfRule type="expression" dxfId="110" priority="13" stopIfTrue="1">
      <formula>AND(D19=0,ISNUMBER(D19))</formula>
    </cfRule>
  </conditionalFormatting>
  <dataValidations count="6">
    <dataValidation type="list" allowBlank="1" showInputMessage="1" showErrorMessage="1" sqref="B7:C16" xr:uid="{6C9047A2-0559-45B9-9D8C-FFCAC9B5A6B5}">
      <formula1>LST_SkillsA_Val</formula1>
    </dataValidation>
    <dataValidation type="list" allowBlank="1" showInputMessage="1" showErrorMessage="1" sqref="G7:H16" xr:uid="{9A3CAD02-2613-48D2-9FA1-2E764889A886}">
      <formula1>LST_SkillsB_Val</formula1>
    </dataValidation>
    <dataValidation type="list" allowBlank="1" showInputMessage="1" showErrorMessage="1" sqref="G19:H28" xr:uid="{AADE6A4C-4AB3-4C8E-BABB-08917BA6871D}">
      <formula1>LST_SkillsD_Val</formula1>
    </dataValidation>
    <dataValidation type="list" allowBlank="1" showInputMessage="1" showErrorMessage="1" sqref="B19:C28" xr:uid="{CE670395-DEC3-4454-A260-7C6E18A0BF25}">
      <formula1>LST_SkillsC_Val</formula1>
    </dataValidation>
    <dataValidation type="whole" allowBlank="1" showInputMessage="1" showErrorMessage="1" sqref="D7:E16 I7:J16 I19:J28 D19:E28" xr:uid="{D7447018-E4A7-4A1B-8C1E-751F49BDAA5A}">
      <formula1>0</formula1>
      <formula2>10</formula2>
    </dataValidation>
    <dataValidation type="list" allowBlank="1" showInputMessage="1" sqref="G4" xr:uid="{4AEDEC5E-B451-46C2-9AAD-9AEFACECD4DE}">
      <formula1>Roles</formula1>
    </dataValidation>
  </dataValidations>
  <pageMargins left="0.25" right="0.25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1621-5222-4099-B079-9CE38D5F40EB}">
  <sheetPr>
    <tabColor theme="1" tint="0.249977111117893"/>
  </sheetPr>
  <dimension ref="A1:O45"/>
  <sheetViews>
    <sheetView topLeftCell="F1" workbookViewId="0"/>
  </sheetViews>
  <sheetFormatPr defaultRowHeight="14.5" x14ac:dyDescent="0.35"/>
  <cols>
    <col min="1" max="4" width="8.7265625" style="12" hidden="1" customWidth="1"/>
    <col min="5" max="5" width="5.453125" style="12" hidden="1" customWidth="1"/>
    <col min="6" max="6" width="1.36328125" style="12" customWidth="1"/>
    <col min="7" max="8" width="18.1796875" style="33" customWidth="1"/>
    <col min="9" max="9" width="6.453125" style="33" customWidth="1"/>
    <col min="10" max="10" width="8.7265625" style="87"/>
    <col min="11" max="11" width="36" style="12" customWidth="1"/>
    <col min="12" max="13" width="8.7265625" style="12"/>
    <col min="14" max="15" width="11.54296875" style="12" customWidth="1"/>
    <col min="16" max="16" width="1.36328125" style="12" customWidth="1"/>
    <col min="17" max="16384" width="8.7265625" style="12"/>
  </cols>
  <sheetData>
    <row r="1" spans="1:15" s="13" customFormat="1" ht="30" customHeight="1" thickBot="1" x14ac:dyDescent="0.4">
      <c r="A1" s="15"/>
      <c r="D1" s="14"/>
      <c r="F1" s="113" t="s">
        <v>36</v>
      </c>
      <c r="G1" s="15"/>
      <c r="H1" s="15"/>
      <c r="J1" s="86"/>
    </row>
    <row r="2" spans="1:15" ht="6" customHeight="1" x14ac:dyDescent="0.35">
      <c r="A2" s="32"/>
      <c r="G2" s="32"/>
      <c r="H2" s="32"/>
      <c r="I2" s="12"/>
    </row>
    <row r="3" spans="1:15" ht="18.5" hidden="1" x14ac:dyDescent="0.45">
      <c r="A3" s="50" t="s">
        <v>7</v>
      </c>
      <c r="B3" s="51" t="s">
        <v>8</v>
      </c>
      <c r="C3" s="52" t="s">
        <v>9</v>
      </c>
      <c r="D3" s="53" t="s">
        <v>10</v>
      </c>
    </row>
    <row r="4" spans="1:15" ht="91.5" hidden="1" customHeight="1" x14ac:dyDescent="0.35">
      <c r="A4" s="46" t="str">
        <f ca="1">CELL("address",'Self-Assessment'!A7)</f>
        <v>'[Skills Matrix v34.xlsx]Self-Assessment'!$A$7</v>
      </c>
      <c r="B4" s="47" t="str">
        <f ca="1">CELL("address",'Self-Assessment'!F7)</f>
        <v>'[Skills Matrix v34.xlsx]Self-Assessment'!$F$7</v>
      </c>
      <c r="C4" s="48" t="str">
        <f ca="1">CELL("address",'Self-Assessment'!A19)</f>
        <v>'[Skills Matrix v34.xlsx]Self-Assessment'!$A$19</v>
      </c>
      <c r="D4" s="49" t="str">
        <f ca="1">CELL("address",'Self-Assessment'!F19)</f>
        <v>'[Skills Matrix v34.xlsx]Self-Assessment'!$F$19</v>
      </c>
      <c r="E4" s="37" t="str">
        <f ca="1">"'"&amp;MID(A4,FIND("]",A4)+1,FIND("'",A4,2)-FIND("]",A4)-1)&amp;"'!"</f>
        <v>'Self-Assessment'!</v>
      </c>
    </row>
    <row r="5" spans="1:15" hidden="1" x14ac:dyDescent="0.35">
      <c r="A5" s="55">
        <f ca="1">FIND("$",A4)</f>
        <v>43</v>
      </c>
      <c r="B5" s="56">
        <f ca="1">FIND("$",B4)</f>
        <v>43</v>
      </c>
      <c r="C5" s="57">
        <f ca="1">FIND("$",C4)</f>
        <v>43</v>
      </c>
      <c r="D5" s="58">
        <f ca="1">FIND("$",D4)</f>
        <v>43</v>
      </c>
    </row>
    <row r="6" spans="1:15" hidden="1" x14ac:dyDescent="0.35">
      <c r="A6" s="55">
        <f ca="1">FIND("$",A4,A5+1)</f>
        <v>45</v>
      </c>
      <c r="B6" s="56">
        <f ca="1">FIND("$",B4,B5+1)</f>
        <v>45</v>
      </c>
      <c r="C6" s="57">
        <f ca="1">FIND("$",C4,C5+1)</f>
        <v>45</v>
      </c>
      <c r="D6" s="58">
        <f ca="1">FIND("$",D4,D5+1)</f>
        <v>45</v>
      </c>
    </row>
    <row r="7" spans="1:15" hidden="1" x14ac:dyDescent="0.35">
      <c r="A7" s="55" t="str">
        <f ca="1">MID(A4,A5+1,A6-A5-1)</f>
        <v>A</v>
      </c>
      <c r="B7" s="56" t="str">
        <f ca="1">MID(B4,B5+1,B6-B5-1)</f>
        <v>F</v>
      </c>
      <c r="C7" s="57" t="str">
        <f ca="1">MID(C4,C5+1,C6-C5-1)</f>
        <v>A</v>
      </c>
      <c r="D7" s="58" t="str">
        <f ca="1">MID(D4,D5+1,D6-D5-1)</f>
        <v>F</v>
      </c>
    </row>
    <row r="8" spans="1:15" ht="15" thickBot="1" x14ac:dyDescent="0.4">
      <c r="A8" s="59">
        <f ca="1">IFERROR(INDEX(B9:$E9,MATCH(A7,B7:$E7,0))-1,999)</f>
        <v>17</v>
      </c>
      <c r="B8" s="60">
        <f ca="1">IFERROR(INDEX(C9:$E9,MATCH(B7,C7:$E7,0))-1,999)</f>
        <v>17</v>
      </c>
      <c r="C8" s="61">
        <f ca="1">IFERROR(INDEX(D9:$E9,MATCH(C7,D7:$E7,0))-1,999)</f>
        <v>999</v>
      </c>
      <c r="D8" s="62">
        <f ca="1">IFERROR(INDEX(E9:$E9,MATCH(D7,E7:$E7,0))-1,999)</f>
        <v>999</v>
      </c>
      <c r="G8" s="471" t="s">
        <v>14</v>
      </c>
      <c r="H8" s="471" t="s">
        <v>1</v>
      </c>
      <c r="I8" s="468" t="s">
        <v>13</v>
      </c>
      <c r="J8" s="470"/>
      <c r="K8" s="470"/>
      <c r="L8" s="473" t="s">
        <v>16</v>
      </c>
      <c r="M8" s="473"/>
      <c r="N8" s="468" t="s">
        <v>18</v>
      </c>
      <c r="O8" s="468" t="s">
        <v>17</v>
      </c>
    </row>
    <row r="9" spans="1:15" x14ac:dyDescent="0.35">
      <c r="A9" s="63">
        <f ca="1">VALUE(MID(A4,A6+1,9999))-1</f>
        <v>6</v>
      </c>
      <c r="B9" s="64">
        <f t="shared" ref="B9:D9" ca="1" si="0">VALUE(MID(B4,B6+1,9999))-1</f>
        <v>6</v>
      </c>
      <c r="C9" s="65">
        <f t="shared" ca="1" si="0"/>
        <v>18</v>
      </c>
      <c r="D9" s="66">
        <f t="shared" ca="1" si="0"/>
        <v>18</v>
      </c>
      <c r="G9" s="472"/>
      <c r="H9" s="472"/>
      <c r="I9" s="469"/>
      <c r="J9" s="88" t="s">
        <v>11</v>
      </c>
      <c r="K9" s="35" t="s">
        <v>12</v>
      </c>
      <c r="L9" s="34" t="s">
        <v>15</v>
      </c>
      <c r="M9" s="34" t="s">
        <v>4</v>
      </c>
      <c r="N9" s="469"/>
      <c r="O9" s="469"/>
    </row>
    <row r="10" spans="1:15" x14ac:dyDescent="0.35">
      <c r="A10" s="54">
        <f ca="1">IF(EXACT(A9,""),"",IFERROR(MATCH("*?",INDIRECT($E$4&amp;A$7&amp;(A9+1)&amp;":"&amp;A$7&amp;A$8),0)+A9,""))</f>
        <v>7</v>
      </c>
      <c r="B10" s="54">
        <f ca="1">IF(NOT(EXACT(A10,"")),B9,IF(EXACT(B9,""),"",IFERROR(MATCH("*?",INDIRECT($E$4&amp;B$7&amp;(B9+1)&amp;":"&amp;B$7&amp;B$8),0)+B9,"")))</f>
        <v>6</v>
      </c>
      <c r="C10" s="54">
        <f ca="1">IF(NOT(EXACT(B10,"")),C9,IF(EXACT(C9,""),"",IFERROR(MATCH("*?",INDIRECT($E$4&amp;C$7&amp;(C9+1)&amp;":"&amp;C$7&amp;C$8),0)+C9,"")))</f>
        <v>18</v>
      </c>
      <c r="D10" s="54">
        <f ca="1">IF(NOT(EXACT(C10,"")),D9,IF(EXACT(D9,""),"",IFERROR(MATCH("*?",INDIRECT($E$4&amp;D$7&amp;(D9+1)&amp;":"&amp;D$7&amp;D$8),0)+D9,"")))</f>
        <v>18</v>
      </c>
      <c r="E10" s="36" t="str">
        <f ca="1">IF(EXACT(D10,""),"",IF(EXACT(C10,""),D$7&amp;D10,IF(EXACT(B10,""),C$7&amp;C10,IF(EXACT(A10,""),B$7&amp;B10,A$7&amp;A10))))</f>
        <v>A7</v>
      </c>
      <c r="G10" s="38" t="str">
        <f ca="1">IF(EXACT(E10,""),"",'Self-Assessment'!$B$4)</f>
        <v>Dick Dastardly</v>
      </c>
      <c r="H10" s="67" t="str">
        <f ca="1">IF(EXACT(E10,""),"",'Self-Assessment'!$G$4)</f>
        <v>Chief Troublemaker</v>
      </c>
      <c r="I10" s="38" t="str">
        <f t="shared" ref="I10:I45" ca="1" si="1">IF(EXACT(D10,""),"",IF(EXACT(C10,""),D$3,IF(EXACT(B10,""),C$3,IF(EXACT(A10,""),B$3,A$3))))</f>
        <v>A</v>
      </c>
      <c r="J10" s="89" t="str">
        <f t="shared" ref="J10:J45" ca="1" si="2">IF(NOT(EXACT(E10,"")),INDIRECT($E$4&amp;E10),"")</f>
        <v>1</v>
      </c>
      <c r="K10" s="40" t="str">
        <f t="shared" ref="K10:K45" ca="1" si="3">IFERROR(INDEX(INDIRECT("LST_Skills"&amp;I10&amp;"_Val"),MATCH(J10,INDIRECT("LST_Skills"&amp;I10&amp;"_Key"),0)),"")</f>
        <v>Creative</v>
      </c>
      <c r="L10" s="31">
        <f ca="1">IF(EXACT(E10,""),"",OFFSET(INDIRECT($E$4&amp;E10),0,3))</f>
        <v>6</v>
      </c>
      <c r="M10" s="31">
        <f ca="1">IF(EXACT(E10,""),"",OFFSET(INDIRECT($E$4&amp;E10),0,4))</f>
        <v>7</v>
      </c>
      <c r="N10" s="41">
        <f ca="1">IF(EXACT(E10,""),"",'Self-Assessment'!$I$4)</f>
        <v>43527</v>
      </c>
      <c r="O10" s="41">
        <f ca="1">IF(EXACT(E10,""),"",ROUNDDOWN(NOW(),0))</f>
        <v>44187</v>
      </c>
    </row>
    <row r="11" spans="1:15" x14ac:dyDescent="0.35">
      <c r="A11" s="54">
        <f t="shared" ref="A11:A45" ca="1" si="4">IF(EXACT(A10,""),"",IFERROR(MATCH("*?",INDIRECT($E$4&amp;A$7&amp;(A10+1)&amp;":"&amp;A$7&amp;A$8),0)+A10,""))</f>
        <v>8</v>
      </c>
      <c r="B11" s="54">
        <f t="shared" ref="B11:B45" ca="1" si="5">IF(NOT(EXACT(A11,"")),B10,IF(EXACT(B10,""),"",IFERROR(MATCH("*?",INDIRECT($E$4&amp;B$7&amp;(B10+1)&amp;":"&amp;B$7&amp;B$8),0)+B10,"")))</f>
        <v>6</v>
      </c>
      <c r="C11" s="54">
        <f t="shared" ref="C11:C45" ca="1" si="6">IF(NOT(EXACT(B11,"")),C10,IF(EXACT(C10,""),"",IFERROR(MATCH("*?",INDIRECT($E$4&amp;C$7&amp;(C10+1)&amp;":"&amp;C$7&amp;C$8),0)+C10,"")))</f>
        <v>18</v>
      </c>
      <c r="D11" s="54">
        <f t="shared" ref="D11:D45" ca="1" si="7">IF(NOT(EXACT(C11,"")),D10,IF(EXACT(D10,""),"",IFERROR(MATCH("*?",INDIRECT($E$4&amp;D$7&amp;(D10+1)&amp;":"&amp;D$7&amp;D$8),0)+D10,"")))</f>
        <v>18</v>
      </c>
      <c r="E11" s="36" t="str">
        <f t="shared" ref="E11:E45" ca="1" si="8">IF(EXACT(D11,""),"",IF(EXACT(C11,""),D$7&amp;D11,IF(EXACT(B11,""),C$7&amp;C11,IF(EXACT(A11,""),B$7&amp;B11,A$7&amp;A11))))</f>
        <v>A8</v>
      </c>
      <c r="G11" s="42" t="str">
        <f ca="1">IF(EXACT(E11,""),"",'Self-Assessment'!$B$4)</f>
        <v>Dick Dastardly</v>
      </c>
      <c r="H11" s="68" t="str">
        <f ca="1">IF(EXACT(E11,""),"",'Self-Assessment'!$G$4)</f>
        <v>Chief Troublemaker</v>
      </c>
      <c r="I11" s="42" t="str">
        <f t="shared" ca="1" si="1"/>
        <v>A</v>
      </c>
      <c r="J11" s="90" t="str">
        <f t="shared" ca="1" si="2"/>
        <v>2</v>
      </c>
      <c r="K11" s="44" t="str">
        <f t="shared" ca="1" si="3"/>
        <v>Hairy</v>
      </c>
      <c r="L11" s="21">
        <f t="shared" ref="L11:L45" ca="1" si="9">IF(EXACT(E11,""),"",OFFSET(INDIRECT($E$4&amp;E11),0,3))</f>
        <v>0</v>
      </c>
      <c r="M11" s="21">
        <f t="shared" ref="M11:M45" ca="1" si="10">IF(EXACT(E11,""),"",OFFSET(INDIRECT($E$4&amp;E11),0,4))</f>
        <v>0</v>
      </c>
      <c r="N11" s="45">
        <f ca="1">IF(EXACT(E11,""),"",'Self-Assessment'!$I$4)</f>
        <v>43527</v>
      </c>
      <c r="O11" s="41">
        <f t="shared" ref="O11:O45" ca="1" si="11">IF(EXACT(E11,""),"",ROUNDDOWN(NOW(),0))</f>
        <v>44187</v>
      </c>
    </row>
    <row r="12" spans="1:15" x14ac:dyDescent="0.35">
      <c r="A12" s="54">
        <f t="shared" ca="1" si="4"/>
        <v>9</v>
      </c>
      <c r="B12" s="54">
        <f t="shared" ca="1" si="5"/>
        <v>6</v>
      </c>
      <c r="C12" s="54">
        <f t="shared" ca="1" si="6"/>
        <v>18</v>
      </c>
      <c r="D12" s="54">
        <f t="shared" ca="1" si="7"/>
        <v>18</v>
      </c>
      <c r="E12" s="36" t="str">
        <f t="shared" ca="1" si="8"/>
        <v>A9</v>
      </c>
      <c r="G12" s="42" t="str">
        <f ca="1">IF(EXACT(E12,""),"",'Self-Assessment'!$B$4)</f>
        <v>Dick Dastardly</v>
      </c>
      <c r="H12" s="68" t="str">
        <f ca="1">IF(EXACT(E12,""),"",'Self-Assessment'!$G$4)</f>
        <v>Chief Troublemaker</v>
      </c>
      <c r="I12" s="42" t="str">
        <f t="shared" ca="1" si="1"/>
        <v>A</v>
      </c>
      <c r="J12" s="90" t="str">
        <f t="shared" ca="1" si="2"/>
        <v>3</v>
      </c>
      <c r="K12" s="44" t="str">
        <f t="shared" ca="1" si="3"/>
        <v>Honest</v>
      </c>
      <c r="L12" s="21">
        <f t="shared" ca="1" si="9"/>
        <v>0</v>
      </c>
      <c r="M12" s="21">
        <f t="shared" ca="1" si="10"/>
        <v>0</v>
      </c>
      <c r="N12" s="45">
        <f ca="1">IF(EXACT(E12,""),"",'Self-Assessment'!$I$4)</f>
        <v>43527</v>
      </c>
      <c r="O12" s="41">
        <f t="shared" ca="1" si="11"/>
        <v>44187</v>
      </c>
    </row>
    <row r="13" spans="1:15" x14ac:dyDescent="0.35">
      <c r="A13" s="54">
        <f t="shared" ca="1" si="4"/>
        <v>10</v>
      </c>
      <c r="B13" s="54">
        <f t="shared" ca="1" si="5"/>
        <v>6</v>
      </c>
      <c r="C13" s="54">
        <f t="shared" ca="1" si="6"/>
        <v>18</v>
      </c>
      <c r="D13" s="54">
        <f t="shared" ca="1" si="7"/>
        <v>18</v>
      </c>
      <c r="E13" s="36" t="str">
        <f t="shared" ca="1" si="8"/>
        <v>A10</v>
      </c>
      <c r="G13" s="42" t="str">
        <f ca="1">IF(EXACT(E13,""),"",'Self-Assessment'!$B$4)</f>
        <v>Dick Dastardly</v>
      </c>
      <c r="H13" s="68" t="str">
        <f ca="1">IF(EXACT(E13,""),"",'Self-Assessment'!$G$4)</f>
        <v>Chief Troublemaker</v>
      </c>
      <c r="I13" s="42" t="str">
        <f t="shared" ca="1" si="1"/>
        <v>A</v>
      </c>
      <c r="J13" s="90" t="str">
        <f t="shared" ca="1" si="2"/>
        <v>4</v>
      </c>
      <c r="K13" s="44" t="str">
        <f t="shared" ca="1" si="3"/>
        <v>Strong</v>
      </c>
      <c r="L13" s="21">
        <f t="shared" ca="1" si="9"/>
        <v>0</v>
      </c>
      <c r="M13" s="21">
        <f t="shared" ca="1" si="10"/>
        <v>0</v>
      </c>
      <c r="N13" s="45">
        <f ca="1">IF(EXACT(E13,""),"",'Self-Assessment'!$I$4)</f>
        <v>43527</v>
      </c>
      <c r="O13" s="41">
        <f t="shared" ca="1" si="11"/>
        <v>44187</v>
      </c>
    </row>
    <row r="14" spans="1:15" x14ac:dyDescent="0.35">
      <c r="A14" s="54">
        <f t="shared" ca="1" si="4"/>
        <v>11</v>
      </c>
      <c r="B14" s="54">
        <f t="shared" ca="1" si="5"/>
        <v>6</v>
      </c>
      <c r="C14" s="54">
        <f t="shared" ca="1" si="6"/>
        <v>18</v>
      </c>
      <c r="D14" s="54">
        <f t="shared" ca="1" si="7"/>
        <v>18</v>
      </c>
      <c r="E14" s="36" t="str">
        <f t="shared" ca="1" si="8"/>
        <v>A11</v>
      </c>
      <c r="G14" s="42" t="str">
        <f ca="1">IF(EXACT(E14,""),"",'Self-Assessment'!$B$4)</f>
        <v>Dick Dastardly</v>
      </c>
      <c r="H14" s="68" t="str">
        <f ca="1">IF(EXACT(E14,""),"",'Self-Assessment'!$G$4)</f>
        <v>Chief Troublemaker</v>
      </c>
      <c r="I14" s="42" t="str">
        <f t="shared" ca="1" si="1"/>
        <v>A</v>
      </c>
      <c r="J14" s="90" t="str">
        <f t="shared" ca="1" si="2"/>
        <v>6</v>
      </c>
      <c r="K14" s="44" t="str">
        <f t="shared" ca="1" si="3"/>
        <v>Quick</v>
      </c>
      <c r="L14" s="21">
        <f t="shared" ca="1" si="9"/>
        <v>10</v>
      </c>
      <c r="M14" s="21">
        <f t="shared" ca="1" si="10"/>
        <v>10</v>
      </c>
      <c r="N14" s="45">
        <f ca="1">IF(EXACT(E14,""),"",'Self-Assessment'!$I$4)</f>
        <v>43527</v>
      </c>
      <c r="O14" s="41">
        <f t="shared" ca="1" si="11"/>
        <v>44187</v>
      </c>
    </row>
    <row r="15" spans="1:15" x14ac:dyDescent="0.35">
      <c r="A15" s="54">
        <f t="shared" ca="1" si="4"/>
        <v>12</v>
      </c>
      <c r="B15" s="54">
        <f t="shared" ca="1" si="5"/>
        <v>6</v>
      </c>
      <c r="C15" s="54">
        <f t="shared" ca="1" si="6"/>
        <v>18</v>
      </c>
      <c r="D15" s="54">
        <f t="shared" ca="1" si="7"/>
        <v>18</v>
      </c>
      <c r="E15" s="36" t="str">
        <f t="shared" ca="1" si="8"/>
        <v>A12</v>
      </c>
      <c r="G15" s="42" t="str">
        <f ca="1">IF(EXACT(E15,""),"",'Self-Assessment'!$B$4)</f>
        <v>Dick Dastardly</v>
      </c>
      <c r="H15" s="68" t="str">
        <f ca="1">IF(EXACT(E15,""),"",'Self-Assessment'!$G$4)</f>
        <v>Chief Troublemaker</v>
      </c>
      <c r="I15" s="42" t="str">
        <f t="shared" ca="1" si="1"/>
        <v>A</v>
      </c>
      <c r="J15" s="90" t="str">
        <f t="shared" ca="1" si="2"/>
        <v>5</v>
      </c>
      <c r="K15" s="44" t="str">
        <f t="shared" ca="1" si="3"/>
        <v>Vain</v>
      </c>
      <c r="L15" s="21">
        <f t="shared" ca="1" si="9"/>
        <v>8</v>
      </c>
      <c r="M15" s="21">
        <f t="shared" ca="1" si="10"/>
        <v>10</v>
      </c>
      <c r="N15" s="45">
        <f ca="1">IF(EXACT(E15,""),"",'Self-Assessment'!$I$4)</f>
        <v>43527</v>
      </c>
      <c r="O15" s="41">
        <f t="shared" ca="1" si="11"/>
        <v>44187</v>
      </c>
    </row>
    <row r="16" spans="1:15" x14ac:dyDescent="0.35">
      <c r="A16" s="54" t="str">
        <f t="shared" ca="1" si="4"/>
        <v/>
      </c>
      <c r="B16" s="54">
        <f t="shared" ca="1" si="5"/>
        <v>7</v>
      </c>
      <c r="C16" s="54">
        <f t="shared" ca="1" si="6"/>
        <v>18</v>
      </c>
      <c r="D16" s="54">
        <f t="shared" ca="1" si="7"/>
        <v>18</v>
      </c>
      <c r="E16" s="36" t="str">
        <f t="shared" ca="1" si="8"/>
        <v>F7</v>
      </c>
      <c r="G16" s="42" t="str">
        <f ca="1">IF(EXACT(E16,""),"",'Self-Assessment'!$B$4)</f>
        <v>Dick Dastardly</v>
      </c>
      <c r="H16" s="68" t="str">
        <f ca="1">IF(EXACT(E16,""),"",'Self-Assessment'!$G$4)</f>
        <v>Chief Troublemaker</v>
      </c>
      <c r="I16" s="42" t="str">
        <f t="shared" ca="1" si="1"/>
        <v>B</v>
      </c>
      <c r="J16" s="90" t="str">
        <f t="shared" ca="1" si="2"/>
        <v>1</v>
      </c>
      <c r="K16" s="44" t="str">
        <f t="shared" ca="1" si="3"/>
        <v>Bushcraft</v>
      </c>
      <c r="L16" s="21">
        <f t="shared" ca="1" si="9"/>
        <v>1</v>
      </c>
      <c r="M16" s="21">
        <f t="shared" ca="1" si="10"/>
        <v>3</v>
      </c>
      <c r="N16" s="45">
        <f ca="1">IF(EXACT(E16,""),"",'Self-Assessment'!$I$4)</f>
        <v>43527</v>
      </c>
      <c r="O16" s="41">
        <f t="shared" ca="1" si="11"/>
        <v>44187</v>
      </c>
    </row>
    <row r="17" spans="1:15" x14ac:dyDescent="0.35">
      <c r="A17" s="54" t="str">
        <f t="shared" ca="1" si="4"/>
        <v/>
      </c>
      <c r="B17" s="54">
        <f t="shared" ca="1" si="5"/>
        <v>8</v>
      </c>
      <c r="C17" s="54">
        <f t="shared" ca="1" si="6"/>
        <v>18</v>
      </c>
      <c r="D17" s="54">
        <f t="shared" ca="1" si="7"/>
        <v>18</v>
      </c>
      <c r="E17" s="36" t="str">
        <f t="shared" ca="1" si="8"/>
        <v>F8</v>
      </c>
      <c r="G17" s="42" t="str">
        <f ca="1">IF(EXACT(E17,""),"",'Self-Assessment'!$B$4)</f>
        <v>Dick Dastardly</v>
      </c>
      <c r="H17" s="68" t="str">
        <f ca="1">IF(EXACT(E17,""),"",'Self-Assessment'!$G$4)</f>
        <v>Chief Troublemaker</v>
      </c>
      <c r="I17" s="42" t="str">
        <f t="shared" ca="1" si="1"/>
        <v>B</v>
      </c>
      <c r="J17" s="90" t="str">
        <f t="shared" ca="1" si="2"/>
        <v>2</v>
      </c>
      <c r="K17" s="44" t="str">
        <f t="shared" ca="1" si="3"/>
        <v>Construction</v>
      </c>
      <c r="L17" s="21">
        <f t="shared" ca="1" si="9"/>
        <v>5</v>
      </c>
      <c r="M17" s="21">
        <f t="shared" ca="1" si="10"/>
        <v>7</v>
      </c>
      <c r="N17" s="45">
        <f ca="1">IF(EXACT(E17,""),"",'Self-Assessment'!$I$4)</f>
        <v>43527</v>
      </c>
      <c r="O17" s="41">
        <f t="shared" ca="1" si="11"/>
        <v>44187</v>
      </c>
    </row>
    <row r="18" spans="1:15" x14ac:dyDescent="0.35">
      <c r="A18" s="54" t="str">
        <f t="shared" ca="1" si="4"/>
        <v/>
      </c>
      <c r="B18" s="54">
        <f t="shared" ca="1" si="5"/>
        <v>9</v>
      </c>
      <c r="C18" s="54">
        <f t="shared" ca="1" si="6"/>
        <v>18</v>
      </c>
      <c r="D18" s="54">
        <f t="shared" ca="1" si="7"/>
        <v>18</v>
      </c>
      <c r="E18" s="36" t="str">
        <f t="shared" ca="1" si="8"/>
        <v>F9</v>
      </c>
      <c r="G18" s="42" t="str">
        <f ca="1">IF(EXACT(E18,""),"",'Self-Assessment'!$B$4)</f>
        <v>Dick Dastardly</v>
      </c>
      <c r="H18" s="68" t="str">
        <f ca="1">IF(EXACT(E18,""),"",'Self-Assessment'!$G$4)</f>
        <v>Chief Troublemaker</v>
      </c>
      <c r="I18" s="42" t="str">
        <f t="shared" ca="1" si="1"/>
        <v>B</v>
      </c>
      <c r="J18" s="90" t="str">
        <f t="shared" ca="1" si="2"/>
        <v>3</v>
      </c>
      <c r="K18" s="44" t="str">
        <f t="shared" ca="1" si="3"/>
        <v>Crime</v>
      </c>
      <c r="L18" s="21">
        <f t="shared" ca="1" si="9"/>
        <v>9</v>
      </c>
      <c r="M18" s="21">
        <f t="shared" ca="1" si="10"/>
        <v>10</v>
      </c>
      <c r="N18" s="45">
        <f ca="1">IF(EXACT(E18,""),"",'Self-Assessment'!$I$4)</f>
        <v>43527</v>
      </c>
      <c r="O18" s="41">
        <f t="shared" ca="1" si="11"/>
        <v>44187</v>
      </c>
    </row>
    <row r="19" spans="1:15" x14ac:dyDescent="0.35">
      <c r="A19" s="54" t="str">
        <f t="shared" ca="1" si="4"/>
        <v/>
      </c>
      <c r="B19" s="54">
        <f t="shared" ca="1" si="5"/>
        <v>10</v>
      </c>
      <c r="C19" s="54">
        <f t="shared" ca="1" si="6"/>
        <v>18</v>
      </c>
      <c r="D19" s="54">
        <f t="shared" ca="1" si="7"/>
        <v>18</v>
      </c>
      <c r="E19" s="36" t="str">
        <f t="shared" ca="1" si="8"/>
        <v>F10</v>
      </c>
      <c r="G19" s="42" t="str">
        <f ca="1">IF(EXACT(E19,""),"",'Self-Assessment'!$B$4)</f>
        <v>Dick Dastardly</v>
      </c>
      <c r="H19" s="68" t="str">
        <f ca="1">IF(EXACT(E19,""),"",'Self-Assessment'!$G$4)</f>
        <v>Chief Troublemaker</v>
      </c>
      <c r="I19" s="42" t="str">
        <f t="shared" ca="1" si="1"/>
        <v>B</v>
      </c>
      <c r="J19" s="90" t="str">
        <f t="shared" ca="1" si="2"/>
        <v>4</v>
      </c>
      <c r="K19" s="44" t="str">
        <f t="shared" ca="1" si="3"/>
        <v>Driving</v>
      </c>
      <c r="L19" s="21">
        <f t="shared" ca="1" si="9"/>
        <v>4</v>
      </c>
      <c r="M19" s="21">
        <f t="shared" ca="1" si="10"/>
        <v>6</v>
      </c>
      <c r="N19" s="45">
        <f ca="1">IF(EXACT(E19,""),"",'Self-Assessment'!$I$4)</f>
        <v>43527</v>
      </c>
      <c r="O19" s="41">
        <f t="shared" ca="1" si="11"/>
        <v>44187</v>
      </c>
    </row>
    <row r="20" spans="1:15" x14ac:dyDescent="0.35">
      <c r="A20" s="54" t="str">
        <f t="shared" ca="1" si="4"/>
        <v/>
      </c>
      <c r="B20" s="54">
        <f t="shared" ca="1" si="5"/>
        <v>11</v>
      </c>
      <c r="C20" s="54">
        <f t="shared" ca="1" si="6"/>
        <v>18</v>
      </c>
      <c r="D20" s="54">
        <f t="shared" ca="1" si="7"/>
        <v>18</v>
      </c>
      <c r="E20" s="36" t="str">
        <f t="shared" ca="1" si="8"/>
        <v>F11</v>
      </c>
      <c r="G20" s="42" t="str">
        <f ca="1">IF(EXACT(E20,""),"",'Self-Assessment'!$B$4)</f>
        <v>Dick Dastardly</v>
      </c>
      <c r="H20" s="68" t="str">
        <f ca="1">IF(EXACT(E20,""),"",'Self-Assessment'!$G$4)</f>
        <v>Chief Troublemaker</v>
      </c>
      <c r="I20" s="42" t="str">
        <f t="shared" ca="1" si="1"/>
        <v>B</v>
      </c>
      <c r="J20" s="90" t="str">
        <f t="shared" ca="1" si="2"/>
        <v>7</v>
      </c>
      <c r="K20" s="44" t="str">
        <f t="shared" ca="1" si="3"/>
        <v>Animal Welfare</v>
      </c>
      <c r="L20" s="21">
        <f t="shared" ca="1" si="9"/>
        <v>0</v>
      </c>
      <c r="M20" s="21">
        <f t="shared" ca="1" si="10"/>
        <v>0</v>
      </c>
      <c r="N20" s="45">
        <f ca="1">IF(EXACT(E20,""),"",'Self-Assessment'!$I$4)</f>
        <v>43527</v>
      </c>
      <c r="O20" s="41">
        <f t="shared" ca="1" si="11"/>
        <v>44187</v>
      </c>
    </row>
    <row r="21" spans="1:15" x14ac:dyDescent="0.35">
      <c r="A21" s="54" t="str">
        <f t="shared" ca="1" si="4"/>
        <v/>
      </c>
      <c r="B21" s="54">
        <f t="shared" ca="1" si="5"/>
        <v>12</v>
      </c>
      <c r="C21" s="54">
        <f t="shared" ca="1" si="6"/>
        <v>18</v>
      </c>
      <c r="D21" s="54">
        <f t="shared" ca="1" si="7"/>
        <v>18</v>
      </c>
      <c r="E21" s="36" t="str">
        <f t="shared" ca="1" si="8"/>
        <v>F12</v>
      </c>
      <c r="G21" s="42" t="str">
        <f ca="1">IF(EXACT(E21,""),"",'Self-Assessment'!$B$4)</f>
        <v>Dick Dastardly</v>
      </c>
      <c r="H21" s="68" t="str">
        <f ca="1">IF(EXACT(E21,""),"",'Self-Assessment'!$G$4)</f>
        <v>Chief Troublemaker</v>
      </c>
      <c r="I21" s="42" t="str">
        <f t="shared" ca="1" si="1"/>
        <v>B</v>
      </c>
      <c r="J21" s="90" t="str">
        <f t="shared" ca="1" si="2"/>
        <v>5</v>
      </c>
      <c r="K21" s="44" t="str">
        <f t="shared" ca="1" si="3"/>
        <v>Flying</v>
      </c>
      <c r="L21" s="21">
        <f t="shared" ca="1" si="9"/>
        <v>6</v>
      </c>
      <c r="M21" s="21">
        <f t="shared" ca="1" si="10"/>
        <v>6</v>
      </c>
      <c r="N21" s="45">
        <f ca="1">IF(EXACT(E21,""),"",'Self-Assessment'!$I$4)</f>
        <v>43527</v>
      </c>
      <c r="O21" s="41">
        <f t="shared" ca="1" si="11"/>
        <v>44187</v>
      </c>
    </row>
    <row r="22" spans="1:15" x14ac:dyDescent="0.35">
      <c r="A22" s="54" t="str">
        <f t="shared" ca="1" si="4"/>
        <v/>
      </c>
      <c r="B22" s="54" t="str">
        <f t="shared" ca="1" si="5"/>
        <v/>
      </c>
      <c r="C22" s="54">
        <f t="shared" ca="1" si="6"/>
        <v>19</v>
      </c>
      <c r="D22" s="54">
        <f t="shared" ca="1" si="7"/>
        <v>18</v>
      </c>
      <c r="E22" s="36" t="str">
        <f t="shared" ca="1" si="8"/>
        <v>A19</v>
      </c>
      <c r="G22" s="42" t="str">
        <f ca="1">IF(EXACT(E22,""),"",'Self-Assessment'!$B$4)</f>
        <v>Dick Dastardly</v>
      </c>
      <c r="H22" s="68" t="str">
        <f ca="1">IF(EXACT(E22,""),"",'Self-Assessment'!$G$4)</f>
        <v>Chief Troublemaker</v>
      </c>
      <c r="I22" s="42" t="str">
        <f t="shared" ca="1" si="1"/>
        <v>C</v>
      </c>
      <c r="J22" s="90" t="str">
        <f t="shared" ca="1" si="2"/>
        <v>00F</v>
      </c>
      <c r="K22" s="44" t="str">
        <f t="shared" ca="1" si="3"/>
        <v>Blue</v>
      </c>
      <c r="L22" s="21">
        <f t="shared" ca="1" si="9"/>
        <v>0</v>
      </c>
      <c r="M22" s="21">
        <f t="shared" ca="1" si="10"/>
        <v>0</v>
      </c>
      <c r="N22" s="45">
        <f ca="1">IF(EXACT(E22,""),"",'Self-Assessment'!$I$4)</f>
        <v>43527</v>
      </c>
      <c r="O22" s="41">
        <f t="shared" ca="1" si="11"/>
        <v>44187</v>
      </c>
    </row>
    <row r="23" spans="1:15" x14ac:dyDescent="0.35">
      <c r="A23" s="54" t="str">
        <f t="shared" ca="1" si="4"/>
        <v/>
      </c>
      <c r="B23" s="54" t="str">
        <f t="shared" ca="1" si="5"/>
        <v/>
      </c>
      <c r="C23" s="54">
        <f t="shared" ca="1" si="6"/>
        <v>20</v>
      </c>
      <c r="D23" s="54">
        <f t="shared" ca="1" si="7"/>
        <v>18</v>
      </c>
      <c r="E23" s="36" t="str">
        <f t="shared" ca="1" si="8"/>
        <v>A20</v>
      </c>
      <c r="G23" s="42" t="str">
        <f ca="1">IF(EXACT(E23,""),"",'Self-Assessment'!$B$4)</f>
        <v>Dick Dastardly</v>
      </c>
      <c r="H23" s="68" t="str">
        <f ca="1">IF(EXACT(E23,""),"",'Self-Assessment'!$G$4)</f>
        <v>Chief Troublemaker</v>
      </c>
      <c r="I23" s="42" t="str">
        <f t="shared" ca="1" si="1"/>
        <v>C</v>
      </c>
      <c r="J23" s="90" t="str">
        <f t="shared" ca="1" si="2"/>
        <v>642</v>
      </c>
      <c r="K23" s="44" t="str">
        <f t="shared" ca="1" si="3"/>
        <v>Brown</v>
      </c>
      <c r="L23" s="21">
        <f t="shared" ca="1" si="9"/>
        <v>0</v>
      </c>
      <c r="M23" s="21">
        <f t="shared" ca="1" si="10"/>
        <v>0</v>
      </c>
      <c r="N23" s="45">
        <f ca="1">IF(EXACT(E23,""),"",'Self-Assessment'!$I$4)</f>
        <v>43527</v>
      </c>
      <c r="O23" s="41">
        <f t="shared" ca="1" si="11"/>
        <v>44187</v>
      </c>
    </row>
    <row r="24" spans="1:15" x14ac:dyDescent="0.35">
      <c r="A24" s="54" t="str">
        <f t="shared" ca="1" si="4"/>
        <v/>
      </c>
      <c r="B24" s="54" t="str">
        <f t="shared" ca="1" si="5"/>
        <v/>
      </c>
      <c r="C24" s="54">
        <f t="shared" ca="1" si="6"/>
        <v>21</v>
      </c>
      <c r="D24" s="54">
        <f t="shared" ca="1" si="7"/>
        <v>18</v>
      </c>
      <c r="E24" s="36" t="str">
        <f t="shared" ca="1" si="8"/>
        <v>A21</v>
      </c>
      <c r="G24" s="42" t="str">
        <f ca="1">IF(EXACT(E24,""),"",'Self-Assessment'!$B$4)</f>
        <v>Dick Dastardly</v>
      </c>
      <c r="H24" s="68" t="str">
        <f ca="1">IF(EXACT(E24,""),"",'Self-Assessment'!$G$4)</f>
        <v>Chief Troublemaker</v>
      </c>
      <c r="I24" s="42" t="str">
        <f t="shared" ca="1" si="1"/>
        <v>C</v>
      </c>
      <c r="J24" s="90" t="str">
        <f t="shared" ca="1" si="2"/>
        <v>0F0</v>
      </c>
      <c r="K24" s="44" t="str">
        <f t="shared" ca="1" si="3"/>
        <v>Green</v>
      </c>
      <c r="L24" s="21">
        <f t="shared" ca="1" si="9"/>
        <v>0</v>
      </c>
      <c r="M24" s="21">
        <f t="shared" ca="1" si="10"/>
        <v>0</v>
      </c>
      <c r="N24" s="45">
        <f ca="1">IF(EXACT(E24,""),"",'Self-Assessment'!$I$4)</f>
        <v>43527</v>
      </c>
      <c r="O24" s="41">
        <f t="shared" ca="1" si="11"/>
        <v>44187</v>
      </c>
    </row>
    <row r="25" spans="1:15" x14ac:dyDescent="0.35">
      <c r="A25" s="54" t="str">
        <f t="shared" ca="1" si="4"/>
        <v/>
      </c>
      <c r="B25" s="54" t="str">
        <f t="shared" ca="1" si="5"/>
        <v/>
      </c>
      <c r="C25" s="54">
        <f t="shared" ca="1" si="6"/>
        <v>22</v>
      </c>
      <c r="D25" s="54">
        <f t="shared" ca="1" si="7"/>
        <v>18</v>
      </c>
      <c r="E25" s="36" t="str">
        <f t="shared" ca="1" si="8"/>
        <v>A22</v>
      </c>
      <c r="G25" s="42" t="str">
        <f ca="1">IF(EXACT(E25,""),"",'Self-Assessment'!$B$4)</f>
        <v>Dick Dastardly</v>
      </c>
      <c r="H25" s="68" t="str">
        <f ca="1">IF(EXACT(E25,""),"",'Self-Assessment'!$G$4)</f>
        <v>Chief Troublemaker</v>
      </c>
      <c r="I25" s="42" t="str">
        <f t="shared" ca="1" si="1"/>
        <v>C</v>
      </c>
      <c r="J25" s="90" t="str">
        <f t="shared" ca="1" si="2"/>
        <v>111</v>
      </c>
      <c r="K25" s="44" t="str">
        <f t="shared" ca="1" si="3"/>
        <v>Noir</v>
      </c>
      <c r="L25" s="21">
        <f t="shared" ca="1" si="9"/>
        <v>5</v>
      </c>
      <c r="M25" s="21">
        <f t="shared" ca="1" si="10"/>
        <v>8</v>
      </c>
      <c r="N25" s="45">
        <f ca="1">IF(EXACT(E25,""),"",'Self-Assessment'!$I$4)</f>
        <v>43527</v>
      </c>
      <c r="O25" s="41">
        <f t="shared" ca="1" si="11"/>
        <v>44187</v>
      </c>
    </row>
    <row r="26" spans="1:15" x14ac:dyDescent="0.35">
      <c r="A26" s="54" t="str">
        <f t="shared" ca="1" si="4"/>
        <v/>
      </c>
      <c r="B26" s="54" t="str">
        <f t="shared" ca="1" si="5"/>
        <v/>
      </c>
      <c r="C26" s="54">
        <f t="shared" ca="1" si="6"/>
        <v>23</v>
      </c>
      <c r="D26" s="54">
        <f t="shared" ca="1" si="7"/>
        <v>18</v>
      </c>
      <c r="E26" s="36" t="str">
        <f t="shared" ca="1" si="8"/>
        <v>A23</v>
      </c>
      <c r="G26" s="42" t="str">
        <f ca="1">IF(EXACT(E26,""),"",'Self-Assessment'!$B$4)</f>
        <v>Dick Dastardly</v>
      </c>
      <c r="H26" s="68" t="str">
        <f ca="1">IF(EXACT(E26,""),"",'Self-Assessment'!$G$4)</f>
        <v>Chief Troublemaker</v>
      </c>
      <c r="I26" s="42" t="str">
        <f t="shared" ca="1" si="1"/>
        <v>C</v>
      </c>
      <c r="J26" s="90" t="str">
        <f t="shared" ca="1" si="2"/>
        <v>FFF</v>
      </c>
      <c r="K26" s="44" t="str">
        <f t="shared" ca="1" si="3"/>
        <v>White</v>
      </c>
      <c r="L26" s="21">
        <f t="shared" ca="1" si="9"/>
        <v>0</v>
      </c>
      <c r="M26" s="21">
        <f t="shared" ca="1" si="10"/>
        <v>0</v>
      </c>
      <c r="N26" s="45">
        <f ca="1">IF(EXACT(E26,""),"",'Self-Assessment'!$I$4)</f>
        <v>43527</v>
      </c>
      <c r="O26" s="41">
        <f t="shared" ca="1" si="11"/>
        <v>44187</v>
      </c>
    </row>
    <row r="27" spans="1:15" x14ac:dyDescent="0.35">
      <c r="A27" s="54" t="str">
        <f t="shared" ca="1" si="4"/>
        <v/>
      </c>
      <c r="B27" s="54" t="str">
        <f t="shared" ca="1" si="5"/>
        <v/>
      </c>
      <c r="C27" s="54">
        <f t="shared" ca="1" si="6"/>
        <v>24</v>
      </c>
      <c r="D27" s="54">
        <f t="shared" ca="1" si="7"/>
        <v>18</v>
      </c>
      <c r="E27" s="36" t="str">
        <f t="shared" ca="1" si="8"/>
        <v>A24</v>
      </c>
      <c r="G27" s="42" t="str">
        <f ca="1">IF(EXACT(E27,""),"",'Self-Assessment'!$B$4)</f>
        <v>Dick Dastardly</v>
      </c>
      <c r="H27" s="68" t="str">
        <f ca="1">IF(EXACT(E27,""),"",'Self-Assessment'!$G$4)</f>
        <v>Chief Troublemaker</v>
      </c>
      <c r="I27" s="42" t="str">
        <f t="shared" ca="1" si="1"/>
        <v>C</v>
      </c>
      <c r="J27" s="90" t="str">
        <f t="shared" ca="1" si="2"/>
        <v>F0F</v>
      </c>
      <c r="K27" s="44" t="str">
        <f t="shared" ca="1" si="3"/>
        <v>Purple</v>
      </c>
      <c r="L27" s="21">
        <f t="shared" ca="1" si="9"/>
        <v>10</v>
      </c>
      <c r="M27" s="21">
        <f t="shared" ca="1" si="10"/>
        <v>10</v>
      </c>
      <c r="N27" s="45">
        <f ca="1">IF(EXACT(E27,""),"",'Self-Assessment'!$I$4)</f>
        <v>43527</v>
      </c>
      <c r="O27" s="41">
        <f t="shared" ca="1" si="11"/>
        <v>44187</v>
      </c>
    </row>
    <row r="28" spans="1:15" x14ac:dyDescent="0.35">
      <c r="A28" s="54" t="str">
        <f t="shared" ca="1" si="4"/>
        <v/>
      </c>
      <c r="B28" s="54" t="str">
        <f t="shared" ca="1" si="5"/>
        <v/>
      </c>
      <c r="C28" s="54">
        <f t="shared" ca="1" si="6"/>
        <v>25</v>
      </c>
      <c r="D28" s="54">
        <f t="shared" ca="1" si="7"/>
        <v>18</v>
      </c>
      <c r="E28" s="36" t="str">
        <f t="shared" ca="1" si="8"/>
        <v>A25</v>
      </c>
      <c r="G28" s="42" t="str">
        <f ca="1">IF(EXACT(E28,""),"",'Self-Assessment'!$B$4)</f>
        <v>Dick Dastardly</v>
      </c>
      <c r="H28" s="68" t="str">
        <f ca="1">IF(EXACT(E28,""),"",'Self-Assessment'!$G$4)</f>
        <v>Chief Troublemaker</v>
      </c>
      <c r="I28" s="42" t="str">
        <f t="shared" ca="1" si="1"/>
        <v>C</v>
      </c>
      <c r="J28" s="90" t="str">
        <f t="shared" ca="1" si="2"/>
        <v>F00</v>
      </c>
      <c r="K28" s="44" t="str">
        <f t="shared" ca="1" si="3"/>
        <v>Red</v>
      </c>
      <c r="L28" s="21">
        <f t="shared" ca="1" si="9"/>
        <v>1</v>
      </c>
      <c r="M28" s="21">
        <f t="shared" ca="1" si="10"/>
        <v>1</v>
      </c>
      <c r="N28" s="45">
        <f ca="1">IF(EXACT(E28,""),"",'Self-Assessment'!$I$4)</f>
        <v>43527</v>
      </c>
      <c r="O28" s="41">
        <f t="shared" ca="1" si="11"/>
        <v>44187</v>
      </c>
    </row>
    <row r="29" spans="1:15" x14ac:dyDescent="0.35">
      <c r="A29" s="54" t="str">
        <f t="shared" ca="1" si="4"/>
        <v/>
      </c>
      <c r="B29" s="54" t="str">
        <f t="shared" ca="1" si="5"/>
        <v/>
      </c>
      <c r="C29" s="54">
        <f t="shared" ca="1" si="6"/>
        <v>26</v>
      </c>
      <c r="D29" s="54">
        <f t="shared" ca="1" si="7"/>
        <v>18</v>
      </c>
      <c r="E29" s="36" t="str">
        <f t="shared" ca="1" si="8"/>
        <v>A26</v>
      </c>
      <c r="G29" s="42" t="str">
        <f ca="1">IF(EXACT(E29,""),"",'Self-Assessment'!$B$4)</f>
        <v>Dick Dastardly</v>
      </c>
      <c r="H29" s="68" t="str">
        <f ca="1">IF(EXACT(E29,""),"",'Self-Assessment'!$G$4)</f>
        <v>Chief Troublemaker</v>
      </c>
      <c r="I29" s="42" t="str">
        <f t="shared" ca="1" si="1"/>
        <v>C</v>
      </c>
      <c r="J29" s="90" t="str">
        <f t="shared" ca="1" si="2"/>
        <v>FF0</v>
      </c>
      <c r="K29" s="44" t="str">
        <f t="shared" ca="1" si="3"/>
        <v>Yellow</v>
      </c>
      <c r="L29" s="21">
        <f t="shared" ca="1" si="9"/>
        <v>3</v>
      </c>
      <c r="M29" s="21">
        <f t="shared" ca="1" si="10"/>
        <v>3</v>
      </c>
      <c r="N29" s="45">
        <f ca="1">IF(EXACT(E29,""),"",'Self-Assessment'!$I$4)</f>
        <v>43527</v>
      </c>
      <c r="O29" s="41">
        <f t="shared" ca="1" si="11"/>
        <v>44187</v>
      </c>
    </row>
    <row r="30" spans="1:15" x14ac:dyDescent="0.35">
      <c r="A30" s="54" t="str">
        <f t="shared" ca="1" si="4"/>
        <v/>
      </c>
      <c r="B30" s="54" t="str">
        <f t="shared" ca="1" si="5"/>
        <v/>
      </c>
      <c r="C30" s="54" t="str">
        <f t="shared" ca="1" si="6"/>
        <v/>
      </c>
      <c r="D30" s="54" t="str">
        <f t="shared" ca="1" si="7"/>
        <v/>
      </c>
      <c r="E30" s="36" t="str">
        <f t="shared" ca="1" si="8"/>
        <v/>
      </c>
      <c r="G30" s="42" t="str">
        <f ca="1">IF(EXACT(E30,""),"",'Self-Assessment'!$B$4)</f>
        <v/>
      </c>
      <c r="H30" s="68" t="str">
        <f ca="1">IF(EXACT(E30,""),"",'Self-Assessment'!$G$4)</f>
        <v/>
      </c>
      <c r="I30" s="42" t="str">
        <f t="shared" ca="1" si="1"/>
        <v/>
      </c>
      <c r="J30" s="90" t="str">
        <f t="shared" ca="1" si="2"/>
        <v/>
      </c>
      <c r="K30" s="44" t="str">
        <f t="shared" ca="1" si="3"/>
        <v/>
      </c>
      <c r="L30" s="21" t="str">
        <f t="shared" ca="1" si="9"/>
        <v/>
      </c>
      <c r="M30" s="21" t="str">
        <f t="shared" ca="1" si="10"/>
        <v/>
      </c>
      <c r="N30" s="45" t="str">
        <f ca="1">IF(EXACT(E30,""),"",'Self-Assessment'!$I$4)</f>
        <v/>
      </c>
      <c r="O30" s="41" t="str">
        <f t="shared" ca="1" si="11"/>
        <v/>
      </c>
    </row>
    <row r="31" spans="1:15" x14ac:dyDescent="0.35">
      <c r="A31" s="54" t="str">
        <f t="shared" ca="1" si="4"/>
        <v/>
      </c>
      <c r="B31" s="54" t="str">
        <f t="shared" ca="1" si="5"/>
        <v/>
      </c>
      <c r="C31" s="54" t="str">
        <f t="shared" ca="1" si="6"/>
        <v/>
      </c>
      <c r="D31" s="54" t="str">
        <f t="shared" ca="1" si="7"/>
        <v/>
      </c>
      <c r="E31" s="36" t="str">
        <f t="shared" ca="1" si="8"/>
        <v/>
      </c>
      <c r="G31" s="42" t="str">
        <f ca="1">IF(EXACT(E31,""),"",'Self-Assessment'!$B$4)</f>
        <v/>
      </c>
      <c r="H31" s="68" t="str">
        <f ca="1">IF(EXACT(E31,""),"",'Self-Assessment'!$G$4)</f>
        <v/>
      </c>
      <c r="I31" s="42" t="str">
        <f t="shared" ca="1" si="1"/>
        <v/>
      </c>
      <c r="J31" s="90" t="str">
        <f t="shared" ca="1" si="2"/>
        <v/>
      </c>
      <c r="K31" s="44" t="str">
        <f t="shared" ca="1" si="3"/>
        <v/>
      </c>
      <c r="L31" s="21" t="str">
        <f t="shared" ca="1" si="9"/>
        <v/>
      </c>
      <c r="M31" s="21" t="str">
        <f t="shared" ca="1" si="10"/>
        <v/>
      </c>
      <c r="N31" s="45" t="str">
        <f ca="1">IF(EXACT(E31,""),"",'Self-Assessment'!$I$4)</f>
        <v/>
      </c>
      <c r="O31" s="41" t="str">
        <f t="shared" ca="1" si="11"/>
        <v/>
      </c>
    </row>
    <row r="32" spans="1:15" x14ac:dyDescent="0.35">
      <c r="A32" s="54" t="str">
        <f t="shared" ca="1" si="4"/>
        <v/>
      </c>
      <c r="B32" s="54" t="str">
        <f t="shared" ca="1" si="5"/>
        <v/>
      </c>
      <c r="C32" s="54" t="str">
        <f t="shared" ca="1" si="6"/>
        <v/>
      </c>
      <c r="D32" s="54" t="str">
        <f t="shared" ca="1" si="7"/>
        <v/>
      </c>
      <c r="E32" s="36" t="str">
        <f t="shared" ca="1" si="8"/>
        <v/>
      </c>
      <c r="G32" s="42" t="str">
        <f ca="1">IF(EXACT(E32,""),"",'Self-Assessment'!$B$4)</f>
        <v/>
      </c>
      <c r="H32" s="68" t="str">
        <f ca="1">IF(EXACT(E32,""),"",'Self-Assessment'!$G$4)</f>
        <v/>
      </c>
      <c r="I32" s="42" t="str">
        <f t="shared" ca="1" si="1"/>
        <v/>
      </c>
      <c r="J32" s="90" t="str">
        <f t="shared" ca="1" si="2"/>
        <v/>
      </c>
      <c r="K32" s="44" t="str">
        <f t="shared" ca="1" si="3"/>
        <v/>
      </c>
      <c r="L32" s="21" t="str">
        <f t="shared" ca="1" si="9"/>
        <v/>
      </c>
      <c r="M32" s="21" t="str">
        <f t="shared" ca="1" si="10"/>
        <v/>
      </c>
      <c r="N32" s="45" t="str">
        <f ca="1">IF(EXACT(E32,""),"",'Self-Assessment'!$I$4)</f>
        <v/>
      </c>
      <c r="O32" s="41" t="str">
        <f t="shared" ca="1" si="11"/>
        <v/>
      </c>
    </row>
    <row r="33" spans="1:15" x14ac:dyDescent="0.35">
      <c r="A33" s="54" t="str">
        <f t="shared" ca="1" si="4"/>
        <v/>
      </c>
      <c r="B33" s="54" t="str">
        <f t="shared" ca="1" si="5"/>
        <v/>
      </c>
      <c r="C33" s="54" t="str">
        <f t="shared" ca="1" si="6"/>
        <v/>
      </c>
      <c r="D33" s="54" t="str">
        <f t="shared" ca="1" si="7"/>
        <v/>
      </c>
      <c r="E33" s="36" t="str">
        <f t="shared" ca="1" si="8"/>
        <v/>
      </c>
      <c r="G33" s="42" t="str">
        <f ca="1">IF(EXACT(E33,""),"",'Self-Assessment'!$B$4)</f>
        <v/>
      </c>
      <c r="H33" s="68" t="str">
        <f ca="1">IF(EXACT(E33,""),"",'Self-Assessment'!$G$4)</f>
        <v/>
      </c>
      <c r="I33" s="42" t="str">
        <f t="shared" ca="1" si="1"/>
        <v/>
      </c>
      <c r="J33" s="90" t="str">
        <f t="shared" ca="1" si="2"/>
        <v/>
      </c>
      <c r="K33" s="44" t="str">
        <f t="shared" ca="1" si="3"/>
        <v/>
      </c>
      <c r="L33" s="21" t="str">
        <f t="shared" ca="1" si="9"/>
        <v/>
      </c>
      <c r="M33" s="21" t="str">
        <f t="shared" ca="1" si="10"/>
        <v/>
      </c>
      <c r="N33" s="45" t="str">
        <f ca="1">IF(EXACT(E33,""),"",'Self-Assessment'!$I$4)</f>
        <v/>
      </c>
      <c r="O33" s="41" t="str">
        <f t="shared" ca="1" si="11"/>
        <v/>
      </c>
    </row>
    <row r="34" spans="1:15" x14ac:dyDescent="0.35">
      <c r="A34" s="54" t="str">
        <f t="shared" ca="1" si="4"/>
        <v/>
      </c>
      <c r="B34" s="54" t="str">
        <f t="shared" ca="1" si="5"/>
        <v/>
      </c>
      <c r="C34" s="54" t="str">
        <f t="shared" ca="1" si="6"/>
        <v/>
      </c>
      <c r="D34" s="54" t="str">
        <f t="shared" ca="1" si="7"/>
        <v/>
      </c>
      <c r="E34" s="36" t="str">
        <f t="shared" ca="1" si="8"/>
        <v/>
      </c>
      <c r="G34" s="42" t="str">
        <f ca="1">IF(EXACT(E34,""),"",'Self-Assessment'!$B$4)</f>
        <v/>
      </c>
      <c r="H34" s="68" t="str">
        <f ca="1">IF(EXACT(E34,""),"",'Self-Assessment'!$G$4)</f>
        <v/>
      </c>
      <c r="I34" s="42" t="str">
        <f t="shared" ca="1" si="1"/>
        <v/>
      </c>
      <c r="J34" s="90" t="str">
        <f t="shared" ca="1" si="2"/>
        <v/>
      </c>
      <c r="K34" s="44" t="str">
        <f t="shared" ca="1" si="3"/>
        <v/>
      </c>
      <c r="L34" s="21" t="str">
        <f t="shared" ca="1" si="9"/>
        <v/>
      </c>
      <c r="M34" s="21" t="str">
        <f t="shared" ca="1" si="10"/>
        <v/>
      </c>
      <c r="N34" s="45" t="str">
        <f ca="1">IF(EXACT(E34,""),"",'Self-Assessment'!$I$4)</f>
        <v/>
      </c>
      <c r="O34" s="41" t="str">
        <f t="shared" ca="1" si="11"/>
        <v/>
      </c>
    </row>
    <row r="35" spans="1:15" x14ac:dyDescent="0.35">
      <c r="A35" s="54" t="str">
        <f t="shared" ca="1" si="4"/>
        <v/>
      </c>
      <c r="B35" s="54" t="str">
        <f t="shared" ca="1" si="5"/>
        <v/>
      </c>
      <c r="C35" s="54" t="str">
        <f t="shared" ca="1" si="6"/>
        <v/>
      </c>
      <c r="D35" s="54" t="str">
        <f t="shared" ca="1" si="7"/>
        <v/>
      </c>
      <c r="E35" s="36" t="str">
        <f t="shared" ca="1" si="8"/>
        <v/>
      </c>
      <c r="G35" s="42" t="str">
        <f ca="1">IF(EXACT(E35,""),"",'Self-Assessment'!$B$4)</f>
        <v/>
      </c>
      <c r="H35" s="68" t="str">
        <f ca="1">IF(EXACT(E35,""),"",'Self-Assessment'!$G$4)</f>
        <v/>
      </c>
      <c r="I35" s="42" t="str">
        <f t="shared" ca="1" si="1"/>
        <v/>
      </c>
      <c r="J35" s="90" t="str">
        <f t="shared" ca="1" si="2"/>
        <v/>
      </c>
      <c r="K35" s="44" t="str">
        <f t="shared" ca="1" si="3"/>
        <v/>
      </c>
      <c r="L35" s="21" t="str">
        <f t="shared" ca="1" si="9"/>
        <v/>
      </c>
      <c r="M35" s="21" t="str">
        <f t="shared" ca="1" si="10"/>
        <v/>
      </c>
      <c r="N35" s="45" t="str">
        <f ca="1">IF(EXACT(E35,""),"",'Self-Assessment'!$I$4)</f>
        <v/>
      </c>
      <c r="O35" s="41" t="str">
        <f t="shared" ca="1" si="11"/>
        <v/>
      </c>
    </row>
    <row r="36" spans="1:15" x14ac:dyDescent="0.35">
      <c r="A36" s="54" t="str">
        <f t="shared" ca="1" si="4"/>
        <v/>
      </c>
      <c r="B36" s="54" t="str">
        <f t="shared" ca="1" si="5"/>
        <v/>
      </c>
      <c r="C36" s="54" t="str">
        <f t="shared" ca="1" si="6"/>
        <v/>
      </c>
      <c r="D36" s="54" t="str">
        <f t="shared" ca="1" si="7"/>
        <v/>
      </c>
      <c r="E36" s="36" t="str">
        <f t="shared" ca="1" si="8"/>
        <v/>
      </c>
      <c r="G36" s="42" t="str">
        <f ca="1">IF(EXACT(E36,""),"",'Self-Assessment'!$B$4)</f>
        <v/>
      </c>
      <c r="H36" s="68" t="str">
        <f ca="1">IF(EXACT(E36,""),"",'Self-Assessment'!$G$4)</f>
        <v/>
      </c>
      <c r="I36" s="42" t="str">
        <f t="shared" ca="1" si="1"/>
        <v/>
      </c>
      <c r="J36" s="90" t="str">
        <f t="shared" ca="1" si="2"/>
        <v/>
      </c>
      <c r="K36" s="44" t="str">
        <f t="shared" ca="1" si="3"/>
        <v/>
      </c>
      <c r="L36" s="21" t="str">
        <f t="shared" ca="1" si="9"/>
        <v/>
      </c>
      <c r="M36" s="21" t="str">
        <f t="shared" ca="1" si="10"/>
        <v/>
      </c>
      <c r="N36" s="45" t="str">
        <f ca="1">IF(EXACT(E36,""),"",'Self-Assessment'!$I$4)</f>
        <v/>
      </c>
      <c r="O36" s="41" t="str">
        <f t="shared" ca="1" si="11"/>
        <v/>
      </c>
    </row>
    <row r="37" spans="1:15" x14ac:dyDescent="0.35">
      <c r="A37" s="54" t="str">
        <f t="shared" ca="1" si="4"/>
        <v/>
      </c>
      <c r="B37" s="54" t="str">
        <f t="shared" ca="1" si="5"/>
        <v/>
      </c>
      <c r="C37" s="54" t="str">
        <f t="shared" ca="1" si="6"/>
        <v/>
      </c>
      <c r="D37" s="54" t="str">
        <f t="shared" ca="1" si="7"/>
        <v/>
      </c>
      <c r="E37" s="36" t="str">
        <f t="shared" ca="1" si="8"/>
        <v/>
      </c>
      <c r="G37" s="42" t="str">
        <f ca="1">IF(EXACT(E37,""),"",'Self-Assessment'!$B$4)</f>
        <v/>
      </c>
      <c r="H37" s="68" t="str">
        <f ca="1">IF(EXACT(E37,""),"",'Self-Assessment'!$G$4)</f>
        <v/>
      </c>
      <c r="I37" s="42" t="str">
        <f t="shared" ca="1" si="1"/>
        <v/>
      </c>
      <c r="J37" s="90" t="str">
        <f t="shared" ca="1" si="2"/>
        <v/>
      </c>
      <c r="K37" s="44" t="str">
        <f t="shared" ca="1" si="3"/>
        <v/>
      </c>
      <c r="L37" s="21" t="str">
        <f t="shared" ca="1" si="9"/>
        <v/>
      </c>
      <c r="M37" s="21" t="str">
        <f t="shared" ca="1" si="10"/>
        <v/>
      </c>
      <c r="N37" s="45" t="str">
        <f ca="1">IF(EXACT(E37,""),"",'Self-Assessment'!$I$4)</f>
        <v/>
      </c>
      <c r="O37" s="41" t="str">
        <f t="shared" ca="1" si="11"/>
        <v/>
      </c>
    </row>
    <row r="38" spans="1:15" x14ac:dyDescent="0.35">
      <c r="A38" s="54" t="str">
        <f t="shared" ca="1" si="4"/>
        <v/>
      </c>
      <c r="B38" s="54" t="str">
        <f t="shared" ca="1" si="5"/>
        <v/>
      </c>
      <c r="C38" s="54" t="str">
        <f t="shared" ca="1" si="6"/>
        <v/>
      </c>
      <c r="D38" s="54" t="str">
        <f t="shared" ca="1" si="7"/>
        <v/>
      </c>
      <c r="E38" s="36" t="str">
        <f t="shared" ca="1" si="8"/>
        <v/>
      </c>
      <c r="G38" s="42" t="str">
        <f ca="1">IF(EXACT(E38,""),"",'Self-Assessment'!$B$4)</f>
        <v/>
      </c>
      <c r="H38" s="68" t="str">
        <f ca="1">IF(EXACT(E38,""),"",'Self-Assessment'!$G$4)</f>
        <v/>
      </c>
      <c r="I38" s="42" t="str">
        <f t="shared" ca="1" si="1"/>
        <v/>
      </c>
      <c r="J38" s="90" t="str">
        <f t="shared" ca="1" si="2"/>
        <v/>
      </c>
      <c r="K38" s="44" t="str">
        <f t="shared" ca="1" si="3"/>
        <v/>
      </c>
      <c r="L38" s="21" t="str">
        <f t="shared" ca="1" si="9"/>
        <v/>
      </c>
      <c r="M38" s="21" t="str">
        <f t="shared" ca="1" si="10"/>
        <v/>
      </c>
      <c r="N38" s="45" t="str">
        <f ca="1">IF(EXACT(E38,""),"",'Self-Assessment'!$I$4)</f>
        <v/>
      </c>
      <c r="O38" s="41" t="str">
        <f t="shared" ca="1" si="11"/>
        <v/>
      </c>
    </row>
    <row r="39" spans="1:15" x14ac:dyDescent="0.35">
      <c r="A39" s="54" t="str">
        <f t="shared" ca="1" si="4"/>
        <v/>
      </c>
      <c r="B39" s="54" t="str">
        <f t="shared" ca="1" si="5"/>
        <v/>
      </c>
      <c r="C39" s="54" t="str">
        <f t="shared" ca="1" si="6"/>
        <v/>
      </c>
      <c r="D39" s="54" t="str">
        <f t="shared" ca="1" si="7"/>
        <v/>
      </c>
      <c r="E39" s="36" t="str">
        <f t="shared" ca="1" si="8"/>
        <v/>
      </c>
      <c r="G39" s="42" t="str">
        <f ca="1">IF(EXACT(E39,""),"",'Self-Assessment'!$B$4)</f>
        <v/>
      </c>
      <c r="H39" s="68" t="str">
        <f ca="1">IF(EXACT(E39,""),"",'Self-Assessment'!$G$4)</f>
        <v/>
      </c>
      <c r="I39" s="42" t="str">
        <f t="shared" ca="1" si="1"/>
        <v/>
      </c>
      <c r="J39" s="90" t="str">
        <f t="shared" ca="1" si="2"/>
        <v/>
      </c>
      <c r="K39" s="44" t="str">
        <f t="shared" ca="1" si="3"/>
        <v/>
      </c>
      <c r="L39" s="21" t="str">
        <f t="shared" ca="1" si="9"/>
        <v/>
      </c>
      <c r="M39" s="21" t="str">
        <f t="shared" ca="1" si="10"/>
        <v/>
      </c>
      <c r="N39" s="45" t="str">
        <f ca="1">IF(EXACT(E39,""),"",'Self-Assessment'!$I$4)</f>
        <v/>
      </c>
      <c r="O39" s="41" t="str">
        <f t="shared" ca="1" si="11"/>
        <v/>
      </c>
    </row>
    <row r="40" spans="1:15" x14ac:dyDescent="0.35">
      <c r="A40" s="54" t="str">
        <f t="shared" ca="1" si="4"/>
        <v/>
      </c>
      <c r="B40" s="54" t="str">
        <f t="shared" ca="1" si="5"/>
        <v/>
      </c>
      <c r="C40" s="54" t="str">
        <f t="shared" ca="1" si="6"/>
        <v/>
      </c>
      <c r="D40" s="54" t="str">
        <f t="shared" ca="1" si="7"/>
        <v/>
      </c>
      <c r="E40" s="36" t="str">
        <f t="shared" ca="1" si="8"/>
        <v/>
      </c>
      <c r="G40" s="42" t="str">
        <f ca="1">IF(EXACT(E40,""),"",'Self-Assessment'!$B$4)</f>
        <v/>
      </c>
      <c r="H40" s="68" t="str">
        <f ca="1">IF(EXACT(E40,""),"",'Self-Assessment'!$G$4)</f>
        <v/>
      </c>
      <c r="I40" s="42" t="str">
        <f t="shared" ca="1" si="1"/>
        <v/>
      </c>
      <c r="J40" s="90" t="str">
        <f t="shared" ca="1" si="2"/>
        <v/>
      </c>
      <c r="K40" s="44" t="str">
        <f t="shared" ca="1" si="3"/>
        <v/>
      </c>
      <c r="L40" s="21" t="str">
        <f t="shared" ca="1" si="9"/>
        <v/>
      </c>
      <c r="M40" s="21" t="str">
        <f t="shared" ca="1" si="10"/>
        <v/>
      </c>
      <c r="N40" s="45" t="str">
        <f ca="1">IF(EXACT(E40,""),"",'Self-Assessment'!$I$4)</f>
        <v/>
      </c>
      <c r="O40" s="41" t="str">
        <f t="shared" ca="1" si="11"/>
        <v/>
      </c>
    </row>
    <row r="41" spans="1:15" x14ac:dyDescent="0.35">
      <c r="A41" s="54" t="str">
        <f t="shared" ca="1" si="4"/>
        <v/>
      </c>
      <c r="B41" s="54" t="str">
        <f t="shared" ca="1" si="5"/>
        <v/>
      </c>
      <c r="C41" s="54" t="str">
        <f t="shared" ca="1" si="6"/>
        <v/>
      </c>
      <c r="D41" s="54" t="str">
        <f t="shared" ca="1" si="7"/>
        <v/>
      </c>
      <c r="E41" s="36" t="str">
        <f t="shared" ca="1" si="8"/>
        <v/>
      </c>
      <c r="G41" s="42" t="str">
        <f ca="1">IF(EXACT(E41,""),"",'Self-Assessment'!$B$4)</f>
        <v/>
      </c>
      <c r="H41" s="68" t="str">
        <f ca="1">IF(EXACT(E41,""),"",'Self-Assessment'!$G$4)</f>
        <v/>
      </c>
      <c r="I41" s="42" t="str">
        <f t="shared" ca="1" si="1"/>
        <v/>
      </c>
      <c r="J41" s="90" t="str">
        <f t="shared" ca="1" si="2"/>
        <v/>
      </c>
      <c r="K41" s="44" t="str">
        <f t="shared" ca="1" si="3"/>
        <v/>
      </c>
      <c r="L41" s="21" t="str">
        <f t="shared" ca="1" si="9"/>
        <v/>
      </c>
      <c r="M41" s="21" t="str">
        <f t="shared" ca="1" si="10"/>
        <v/>
      </c>
      <c r="N41" s="45" t="str">
        <f ca="1">IF(EXACT(E41,""),"",'Self-Assessment'!$I$4)</f>
        <v/>
      </c>
      <c r="O41" s="41" t="str">
        <f t="shared" ca="1" si="11"/>
        <v/>
      </c>
    </row>
    <row r="42" spans="1:15" x14ac:dyDescent="0.35">
      <c r="A42" s="54" t="str">
        <f t="shared" ca="1" si="4"/>
        <v/>
      </c>
      <c r="B42" s="54" t="str">
        <f t="shared" ca="1" si="5"/>
        <v/>
      </c>
      <c r="C42" s="54" t="str">
        <f t="shared" ca="1" si="6"/>
        <v/>
      </c>
      <c r="D42" s="54" t="str">
        <f t="shared" ca="1" si="7"/>
        <v/>
      </c>
      <c r="E42" s="36" t="str">
        <f t="shared" ca="1" si="8"/>
        <v/>
      </c>
      <c r="G42" s="42" t="str">
        <f ca="1">IF(EXACT(E42,""),"",'Self-Assessment'!$B$4)</f>
        <v/>
      </c>
      <c r="H42" s="68" t="str">
        <f ca="1">IF(EXACT(E42,""),"",'Self-Assessment'!$G$4)</f>
        <v/>
      </c>
      <c r="I42" s="42" t="str">
        <f t="shared" ca="1" si="1"/>
        <v/>
      </c>
      <c r="J42" s="90" t="str">
        <f t="shared" ca="1" si="2"/>
        <v/>
      </c>
      <c r="K42" s="44" t="str">
        <f t="shared" ca="1" si="3"/>
        <v/>
      </c>
      <c r="L42" s="21" t="str">
        <f t="shared" ca="1" si="9"/>
        <v/>
      </c>
      <c r="M42" s="21" t="str">
        <f t="shared" ca="1" si="10"/>
        <v/>
      </c>
      <c r="N42" s="45" t="str">
        <f ca="1">IF(EXACT(E42,""),"",'Self-Assessment'!$I$4)</f>
        <v/>
      </c>
      <c r="O42" s="41" t="str">
        <f t="shared" ca="1" si="11"/>
        <v/>
      </c>
    </row>
    <row r="43" spans="1:15" x14ac:dyDescent="0.35">
      <c r="A43" s="54" t="str">
        <f t="shared" ca="1" si="4"/>
        <v/>
      </c>
      <c r="B43" s="54" t="str">
        <f t="shared" ca="1" si="5"/>
        <v/>
      </c>
      <c r="C43" s="54" t="str">
        <f t="shared" ca="1" si="6"/>
        <v/>
      </c>
      <c r="D43" s="54" t="str">
        <f t="shared" ca="1" si="7"/>
        <v/>
      </c>
      <c r="E43" s="36" t="str">
        <f t="shared" ca="1" si="8"/>
        <v/>
      </c>
      <c r="G43" s="42" t="str">
        <f ca="1">IF(EXACT(E43,""),"",'Self-Assessment'!$B$4)</f>
        <v/>
      </c>
      <c r="H43" s="68" t="str">
        <f ca="1">IF(EXACT(E43,""),"",'Self-Assessment'!$G$4)</f>
        <v/>
      </c>
      <c r="I43" s="42" t="str">
        <f t="shared" ca="1" si="1"/>
        <v/>
      </c>
      <c r="J43" s="90" t="str">
        <f t="shared" ca="1" si="2"/>
        <v/>
      </c>
      <c r="K43" s="44" t="str">
        <f t="shared" ca="1" si="3"/>
        <v/>
      </c>
      <c r="L43" s="21" t="str">
        <f t="shared" ca="1" si="9"/>
        <v/>
      </c>
      <c r="M43" s="21" t="str">
        <f t="shared" ca="1" si="10"/>
        <v/>
      </c>
      <c r="N43" s="45" t="str">
        <f ca="1">IF(EXACT(E43,""),"",'Self-Assessment'!$I$4)</f>
        <v/>
      </c>
      <c r="O43" s="41" t="str">
        <f t="shared" ca="1" si="11"/>
        <v/>
      </c>
    </row>
    <row r="44" spans="1:15" x14ac:dyDescent="0.35">
      <c r="A44" s="54" t="str">
        <f t="shared" ca="1" si="4"/>
        <v/>
      </c>
      <c r="B44" s="54" t="str">
        <f t="shared" ca="1" si="5"/>
        <v/>
      </c>
      <c r="C44" s="54" t="str">
        <f t="shared" ca="1" si="6"/>
        <v/>
      </c>
      <c r="D44" s="54" t="str">
        <f t="shared" ca="1" si="7"/>
        <v/>
      </c>
      <c r="E44" s="36" t="str">
        <f t="shared" ca="1" si="8"/>
        <v/>
      </c>
      <c r="G44" s="42" t="str">
        <f ca="1">IF(EXACT(E44,""),"",'Self-Assessment'!$B$4)</f>
        <v/>
      </c>
      <c r="H44" s="68" t="str">
        <f ca="1">IF(EXACT(E44,""),"",'Self-Assessment'!$G$4)</f>
        <v/>
      </c>
      <c r="I44" s="42" t="str">
        <f t="shared" ca="1" si="1"/>
        <v/>
      </c>
      <c r="J44" s="90" t="str">
        <f t="shared" ca="1" si="2"/>
        <v/>
      </c>
      <c r="K44" s="44" t="str">
        <f t="shared" ca="1" si="3"/>
        <v/>
      </c>
      <c r="L44" s="21" t="str">
        <f t="shared" ca="1" si="9"/>
        <v/>
      </c>
      <c r="M44" s="21" t="str">
        <f t="shared" ca="1" si="10"/>
        <v/>
      </c>
      <c r="N44" s="45" t="str">
        <f ca="1">IF(EXACT(E44,""),"",'Self-Assessment'!$I$4)</f>
        <v/>
      </c>
      <c r="O44" s="41" t="str">
        <f t="shared" ca="1" si="11"/>
        <v/>
      </c>
    </row>
    <row r="45" spans="1:15" x14ac:dyDescent="0.35">
      <c r="A45" s="54" t="str">
        <f t="shared" ca="1" si="4"/>
        <v/>
      </c>
      <c r="B45" s="54" t="str">
        <f t="shared" ca="1" si="5"/>
        <v/>
      </c>
      <c r="C45" s="54" t="str">
        <f t="shared" ca="1" si="6"/>
        <v/>
      </c>
      <c r="D45" s="54" t="str">
        <f t="shared" ca="1" si="7"/>
        <v/>
      </c>
      <c r="E45" s="36" t="str">
        <f t="shared" ca="1" si="8"/>
        <v/>
      </c>
      <c r="G45" s="42" t="str">
        <f ca="1">IF(EXACT(E45,""),"",'Self-Assessment'!$B$4)</f>
        <v/>
      </c>
      <c r="H45" s="68" t="str">
        <f ca="1">IF(EXACT(E45,""),"",'Self-Assessment'!$G$4)</f>
        <v/>
      </c>
      <c r="I45" s="42" t="str">
        <f t="shared" ca="1" si="1"/>
        <v/>
      </c>
      <c r="J45" s="90" t="str">
        <f t="shared" ca="1" si="2"/>
        <v/>
      </c>
      <c r="K45" s="44" t="str">
        <f t="shared" ca="1" si="3"/>
        <v/>
      </c>
      <c r="L45" s="21" t="str">
        <f t="shared" ca="1" si="9"/>
        <v/>
      </c>
      <c r="M45" s="21" t="str">
        <f t="shared" ca="1" si="10"/>
        <v/>
      </c>
      <c r="N45" s="45" t="str">
        <f ca="1">IF(EXACT(E45,""),"",'Self-Assessment'!$I$4)</f>
        <v/>
      </c>
      <c r="O45" s="41" t="str">
        <f t="shared" ca="1" si="11"/>
        <v/>
      </c>
    </row>
  </sheetData>
  <mergeCells count="7">
    <mergeCell ref="I8:I9"/>
    <mergeCell ref="J8:K8"/>
    <mergeCell ref="G8:G9"/>
    <mergeCell ref="L8:M8"/>
    <mergeCell ref="O8:O9"/>
    <mergeCell ref="H8:H9"/>
    <mergeCell ref="N8:N9"/>
  </mergeCells>
  <conditionalFormatting sqref="A10:D45">
    <cfRule type="expression" dxfId="109" priority="43">
      <formula>OR(EXACT(A10,""),EXACT(A10,A9))</formula>
    </cfRule>
  </conditionalFormatting>
  <conditionalFormatting sqref="A1">
    <cfRule type="expression" dxfId="108" priority="36">
      <formula>AND(ISBLANK(A1),ROW(A1)&gt;ROW(A$4),MATCH("-end-",A$2:A$1019,0)&gt;ROW(A1)-1)</formula>
    </cfRule>
    <cfRule type="expression" dxfId="107" priority="37">
      <formula>AND(NOT(ISBLANK(A1)),ROW(A1)&gt;ROW(A$4),MATCH("-end-",A$2:A$1019,0)&gt;ROW(A1)-1)</formula>
    </cfRule>
    <cfRule type="expression" dxfId="106" priority="38">
      <formula>MATCH("-end-",A1:A$2,0)</formula>
    </cfRule>
  </conditionalFormatting>
  <conditionalFormatting sqref="G1">
    <cfRule type="expression" dxfId="105" priority="33">
      <formula>AND(ISBLANK(G1),ROW(G1)&gt;ROW(G$4),MATCH("-end-",G$2:G$1019,0)&gt;ROW(G1)-1)</formula>
    </cfRule>
    <cfRule type="expression" dxfId="104" priority="34">
      <formula>AND(NOT(ISBLANK(G1)),ROW(G1)&gt;ROW(G$4),MATCH("-end-",G$2:G$1019,0)&gt;ROW(G1)-1)</formula>
    </cfRule>
    <cfRule type="expression" dxfId="103" priority="35">
      <formula>MATCH("-end-",G1:G$2,0)</formula>
    </cfRule>
  </conditionalFormatting>
  <conditionalFormatting sqref="F1">
    <cfRule type="expression" dxfId="102" priority="30">
      <formula>AND(ISBLANK(F1),ROW(F1)&gt;ROW(F$4),MATCH("-end-",F$2:F$1019,0)&gt;ROW(F1)-1)</formula>
    </cfRule>
    <cfRule type="expression" dxfId="101" priority="31">
      <formula>AND(NOT(ISBLANK(F1)),ROW(F1)&gt;ROW(F$4),MATCH("-end-",F$2:F$1019,0)&gt;ROW(F1)-1)</formula>
    </cfRule>
    <cfRule type="expression" dxfId="100" priority="32">
      <formula>MATCH("-end-",F1:F$2,0)</formula>
    </cfRule>
  </conditionalFormatting>
  <conditionalFormatting sqref="H1">
    <cfRule type="expression" dxfId="99" priority="27">
      <formula>AND(ISBLANK(H1),ROW(H1)&gt;ROW(H$4),MATCH("-end-",H$2:H$1019,0)&gt;ROW(H1)-1)</formula>
    </cfRule>
    <cfRule type="expression" dxfId="98" priority="28">
      <formula>AND(NOT(ISBLANK(H1)),ROW(H1)&gt;ROW(H$4),MATCH("-end-",H$2:H$1019,0)&gt;ROW(H1)-1)</formula>
    </cfRule>
    <cfRule type="expression" dxfId="97" priority="29">
      <formula>MATCH("-end-",H1:H$2,0)</formula>
    </cfRule>
  </conditionalFormatting>
  <conditionalFormatting sqref="I10:I45">
    <cfRule type="beginsWith" dxfId="96" priority="23" operator="beginsWith" text="D">
      <formula>LEFT(I10,LEN("D"))="D"</formula>
    </cfRule>
    <cfRule type="beginsWith" dxfId="95" priority="24" operator="beginsWith" text="C">
      <formula>LEFT(I10,LEN("C"))="C"</formula>
    </cfRule>
    <cfRule type="beginsWith" dxfId="94" priority="25" operator="beginsWith" text="B">
      <formula>LEFT(I10,LEN("B"))="B"</formula>
    </cfRule>
    <cfRule type="beginsWith" dxfId="93" priority="26" operator="beginsWith" text="A">
      <formula>LEFT(I10,LEN("A"))="A"</formula>
    </cfRule>
  </conditionalFormatting>
  <conditionalFormatting sqref="L10:L45">
    <cfRule type="cellIs" dxfId="92" priority="12" stopIfTrue="1" operator="equal">
      <formula>10</formula>
    </cfRule>
    <cfRule type="cellIs" dxfId="91" priority="13" stopIfTrue="1" operator="equal">
      <formula>9</formula>
    </cfRule>
    <cfRule type="cellIs" dxfId="90" priority="14" stopIfTrue="1" operator="equal">
      <formula>8</formula>
    </cfRule>
    <cfRule type="cellIs" dxfId="89" priority="15" stopIfTrue="1" operator="equal">
      <formula>7</formula>
    </cfRule>
    <cfRule type="cellIs" dxfId="88" priority="16" stopIfTrue="1" operator="equal">
      <formula>6</formula>
    </cfRule>
    <cfRule type="cellIs" dxfId="87" priority="17" stopIfTrue="1" operator="equal">
      <formula>5</formula>
    </cfRule>
    <cfRule type="cellIs" dxfId="86" priority="18" stopIfTrue="1" operator="equal">
      <formula>4</formula>
    </cfRule>
    <cfRule type="cellIs" dxfId="85" priority="19" stopIfTrue="1" operator="equal">
      <formula>3</formula>
    </cfRule>
    <cfRule type="cellIs" dxfId="84" priority="20" stopIfTrue="1" operator="equal">
      <formula>2</formula>
    </cfRule>
    <cfRule type="cellIs" dxfId="83" priority="21" stopIfTrue="1" operator="equal">
      <formula>1</formula>
    </cfRule>
    <cfRule type="expression" dxfId="82" priority="22" stopIfTrue="1">
      <formula>AND(L10=0,ISNUMBER(L10))</formula>
    </cfRule>
  </conditionalFormatting>
  <conditionalFormatting sqref="M10:M45">
    <cfRule type="cellIs" dxfId="81" priority="1" stopIfTrue="1" operator="equal">
      <formula>10</formula>
    </cfRule>
    <cfRule type="cellIs" dxfId="80" priority="2" stopIfTrue="1" operator="equal">
      <formula>9</formula>
    </cfRule>
    <cfRule type="cellIs" dxfId="79" priority="3" stopIfTrue="1" operator="equal">
      <formula>8</formula>
    </cfRule>
    <cfRule type="cellIs" dxfId="78" priority="4" stopIfTrue="1" operator="equal">
      <formula>7</formula>
    </cfRule>
    <cfRule type="cellIs" dxfId="77" priority="5" stopIfTrue="1" operator="equal">
      <formula>6</formula>
    </cfRule>
    <cfRule type="cellIs" dxfId="76" priority="6" stopIfTrue="1" operator="equal">
      <formula>5</formula>
    </cfRule>
    <cfRule type="cellIs" dxfId="75" priority="7" stopIfTrue="1" operator="equal">
      <formula>4</formula>
    </cfRule>
    <cfRule type="cellIs" dxfId="74" priority="8" stopIfTrue="1" operator="equal">
      <formula>3</formula>
    </cfRule>
    <cfRule type="cellIs" dxfId="73" priority="9" stopIfTrue="1" operator="equal">
      <formula>2</formula>
    </cfRule>
    <cfRule type="cellIs" dxfId="72" priority="10" stopIfTrue="1" operator="equal">
      <formula>1</formula>
    </cfRule>
    <cfRule type="expression" dxfId="71" priority="11" stopIfTrue="1">
      <formula>AND(M10=0,ISNUMBER(M10))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4FF3-AE67-4BEB-B88D-0B4BD0F9B6CB}">
  <sheetPr>
    <tabColor theme="1" tint="0.249977111117893"/>
  </sheetPr>
  <dimension ref="A1:O3042"/>
  <sheetViews>
    <sheetView workbookViewId="0">
      <selection activeCell="A6" sqref="A6"/>
    </sheetView>
  </sheetViews>
  <sheetFormatPr defaultRowHeight="14.5" x14ac:dyDescent="0.35"/>
  <cols>
    <col min="1" max="1" width="1.36328125" style="12" customWidth="1"/>
    <col min="2" max="2" width="18.1796875" style="42" customWidth="1"/>
    <col min="3" max="3" width="18.1796875" style="71" customWidth="1"/>
    <col min="4" max="4" width="6.453125" style="42" customWidth="1"/>
    <col min="5" max="5" width="8.7265625" style="43"/>
    <col min="6" max="6" width="36" style="70" customWidth="1"/>
    <col min="7" max="8" width="8.7265625" style="77"/>
    <col min="9" max="10" width="11.54296875" style="45" customWidth="1"/>
    <col min="11" max="11" width="1.36328125" style="12" customWidth="1"/>
    <col min="12" max="12" width="22" style="12" customWidth="1"/>
    <col min="13" max="13" width="34.26953125" style="12" customWidth="1"/>
    <col min="14" max="14" width="4.6328125" style="12" customWidth="1"/>
    <col min="15" max="15" width="21.81640625" style="12" customWidth="1"/>
    <col min="16" max="16384" width="8.7265625" style="12"/>
  </cols>
  <sheetData>
    <row r="1" spans="1:15" s="545" customFormat="1" ht="30" customHeight="1" thickBot="1" x14ac:dyDescent="0.4">
      <c r="A1" s="540" t="s">
        <v>25</v>
      </c>
      <c r="B1" s="541"/>
      <c r="C1" s="542" t="s">
        <v>465</v>
      </c>
      <c r="D1" s="543"/>
      <c r="E1" s="544"/>
      <c r="G1" s="546"/>
      <c r="H1" s="546"/>
      <c r="I1" s="547"/>
      <c r="J1" s="547"/>
    </row>
    <row r="2" spans="1:15" ht="6" customHeight="1" x14ac:dyDescent="0.35">
      <c r="B2" s="74"/>
      <c r="C2" s="72"/>
      <c r="D2" s="175"/>
      <c r="E2" s="73"/>
      <c r="F2" s="7"/>
      <c r="G2" s="76"/>
      <c r="H2" s="76"/>
      <c r="I2" s="91"/>
      <c r="J2" s="91"/>
    </row>
    <row r="3" spans="1:15" ht="29" x14ac:dyDescent="0.35">
      <c r="B3" s="34" t="s">
        <v>14</v>
      </c>
      <c r="C3" s="34" t="s">
        <v>1</v>
      </c>
      <c r="D3" s="134" t="s">
        <v>13</v>
      </c>
      <c r="E3" s="34" t="s">
        <v>11</v>
      </c>
      <c r="F3" s="34" t="s">
        <v>12</v>
      </c>
      <c r="G3" s="34" t="s">
        <v>15</v>
      </c>
      <c r="H3" s="34" t="s">
        <v>4</v>
      </c>
      <c r="I3" s="75" t="s">
        <v>18</v>
      </c>
      <c r="J3" s="75" t="s">
        <v>17</v>
      </c>
      <c r="L3" s="106" t="s">
        <v>35</v>
      </c>
      <c r="M3" s="105"/>
    </row>
    <row r="4" spans="1:15" x14ac:dyDescent="0.35">
      <c r="B4" s="38" t="s">
        <v>53</v>
      </c>
      <c r="C4" s="67" t="s">
        <v>91</v>
      </c>
      <c r="D4" s="38" t="s">
        <v>7</v>
      </c>
      <c r="E4" s="39" t="s">
        <v>26</v>
      </c>
      <c r="F4" s="40" t="s">
        <v>62</v>
      </c>
      <c r="G4" s="21">
        <v>0</v>
      </c>
      <c r="H4" s="21">
        <v>6</v>
      </c>
      <c r="I4" s="41">
        <v>43101</v>
      </c>
      <c r="J4" s="41">
        <v>43114</v>
      </c>
      <c r="L4" s="81" t="str">
        <f t="shared" ref="L4:L67" si="0">IF(EXACT(B4,""),"",IF(COUNTIFS(B:B,B4,D:D,D4,E:E,E4,J:J,"&gt;"&amp;J4)=0,B4&amp;"|"&amp;D4&amp;":"&amp;E4&amp;"|","-"))</f>
        <v>-</v>
      </c>
      <c r="M4" s="82" t="str">
        <f>IF(EXACT(B4,""),"",IF(COUNTIFS(B:B,B4,J:J,"&gt;"&amp;J4)=0,IFERROR(IF(MATCH(B4&amp;"|*",M$3:M3,0),"-",""),B4&amp;"|"&amp;C4&amp;"|"),"-"))</f>
        <v>-</v>
      </c>
      <c r="N4" s="183" t="str">
        <f t="shared" ref="N4:N67" si="1">IF(OR(EXACT(M4,""),EXACT(M4,"-")),"",COUNTIFS(M$4:M$4000,"&gt;-",M$4:M$4000,"&lt;="&amp;M4))</f>
        <v/>
      </c>
      <c r="O4" s="81" t="str">
        <f t="shared" ref="O4:O67" si="2">IF(EXACT(B4,""),"",IF(OR(AND(COUNTIFS(B:B,B4,D:D,D4,E:E,E4,J:J,"&gt;"&amp;J4)=1,COUNTIFS(B:B,B4,J:J,"&gt;"&amp;J4)&gt;1),AND(COUNTIFS(B:B,B4,D:D,D4,E:E,E4,J:J,"&gt;"&amp;J4)=0,COUNTIFS(B:B,B4,J:J,"&gt;"&amp;J4)&gt;1)),B4&amp;"|"&amp;D4&amp;":"&amp;E4&amp;"|","-"))</f>
        <v>Danny|A:1|</v>
      </c>
    </row>
    <row r="5" spans="1:15" x14ac:dyDescent="0.35">
      <c r="B5" s="42" t="s">
        <v>53</v>
      </c>
      <c r="C5" s="67" t="s">
        <v>91</v>
      </c>
      <c r="D5" s="42" t="s">
        <v>7</v>
      </c>
      <c r="E5" s="43" t="s">
        <v>27</v>
      </c>
      <c r="F5" s="44" t="s">
        <v>60</v>
      </c>
      <c r="G5" s="21">
        <v>0</v>
      </c>
      <c r="H5" s="21">
        <v>0</v>
      </c>
      <c r="I5" s="45">
        <v>43101</v>
      </c>
      <c r="J5" s="41">
        <v>43114</v>
      </c>
      <c r="L5" s="81" t="str">
        <f t="shared" si="0"/>
        <v>-</v>
      </c>
      <c r="M5" s="82" t="str">
        <f>IF(EXACT(B5,""),"",IF(COUNTIFS(B:B,B5,J:J,"&gt;"&amp;J5)=0,IFERROR(IF(MATCH(B5&amp;"|*",M$3:M4,0),"-",""),B5&amp;"|"&amp;C5&amp;"|"),"-"))</f>
        <v>-</v>
      </c>
      <c r="N5" s="183" t="str">
        <f t="shared" si="1"/>
        <v/>
      </c>
      <c r="O5" s="81" t="str">
        <f t="shared" si="2"/>
        <v>Danny|A:2|</v>
      </c>
    </row>
    <row r="6" spans="1:15" x14ac:dyDescent="0.35">
      <c r="B6" s="42" t="s">
        <v>53</v>
      </c>
      <c r="C6" s="67" t="s">
        <v>91</v>
      </c>
      <c r="D6" s="42" t="s">
        <v>7</v>
      </c>
      <c r="E6" s="43" t="s">
        <v>28</v>
      </c>
      <c r="F6" s="44" t="s">
        <v>61</v>
      </c>
      <c r="G6" s="21">
        <v>0</v>
      </c>
      <c r="H6" s="21">
        <v>0</v>
      </c>
      <c r="I6" s="45">
        <v>43101</v>
      </c>
      <c r="J6" s="41">
        <v>43114</v>
      </c>
      <c r="L6" s="81" t="str">
        <f t="shared" si="0"/>
        <v>-</v>
      </c>
      <c r="M6" s="82" t="str">
        <f>IF(EXACT(B6,""),"",IF(COUNTIFS(B:B,B6,J:J,"&gt;"&amp;J6)=0,IFERROR(IF(MATCH(B6&amp;"|*",M$3:M5,0),"-",""),B6&amp;"|"&amp;C6&amp;"|"),"-"))</f>
        <v>-</v>
      </c>
      <c r="N6" s="183" t="str">
        <f t="shared" si="1"/>
        <v/>
      </c>
      <c r="O6" s="81" t="str">
        <f t="shared" si="2"/>
        <v>Danny|A:3|</v>
      </c>
    </row>
    <row r="7" spans="1:15" x14ac:dyDescent="0.35">
      <c r="B7" s="42" t="s">
        <v>53</v>
      </c>
      <c r="C7" s="67" t="s">
        <v>91</v>
      </c>
      <c r="D7" s="42" t="s">
        <v>7</v>
      </c>
      <c r="E7" s="43" t="s">
        <v>29</v>
      </c>
      <c r="F7" s="44" t="s">
        <v>71</v>
      </c>
      <c r="G7" s="21">
        <v>1</v>
      </c>
      <c r="H7" s="21">
        <v>3</v>
      </c>
      <c r="I7" s="45">
        <v>43101</v>
      </c>
      <c r="J7" s="41">
        <v>43114</v>
      </c>
      <c r="L7" s="81" t="str">
        <f t="shared" si="0"/>
        <v>-</v>
      </c>
      <c r="M7" s="82" t="str">
        <f>IF(EXACT(B7,""),"",IF(COUNTIFS(B:B,B7,J:J,"&gt;"&amp;J7)=0,IFERROR(IF(MATCH(B7&amp;"|*",M$3:M6,0),"-",""),B7&amp;"|"&amp;C7&amp;"|"),"-"))</f>
        <v>-</v>
      </c>
      <c r="N7" s="183" t="str">
        <f t="shared" si="1"/>
        <v/>
      </c>
      <c r="O7" s="81" t="str">
        <f t="shared" si="2"/>
        <v>Danny|A:4|</v>
      </c>
    </row>
    <row r="8" spans="1:15" x14ac:dyDescent="0.35">
      <c r="B8" s="42" t="s">
        <v>53</v>
      </c>
      <c r="C8" s="67" t="s">
        <v>91</v>
      </c>
      <c r="D8" s="42" t="s">
        <v>7</v>
      </c>
      <c r="E8" s="43" t="s">
        <v>31</v>
      </c>
      <c r="F8" s="44" t="s">
        <v>81</v>
      </c>
      <c r="G8" s="21">
        <v>4</v>
      </c>
      <c r="H8" s="21">
        <v>6</v>
      </c>
      <c r="I8" s="45">
        <v>43101</v>
      </c>
      <c r="J8" s="41">
        <v>43114</v>
      </c>
      <c r="L8" s="81" t="str">
        <f t="shared" si="0"/>
        <v>-</v>
      </c>
      <c r="M8" s="82" t="str">
        <f>IF(EXACT(B8,""),"",IF(COUNTIFS(B:B,B8,J:J,"&gt;"&amp;J8)=0,IFERROR(IF(MATCH(B8&amp;"|*",M$3:M7,0),"-",""),B8&amp;"|"&amp;C8&amp;"|"),"-"))</f>
        <v>-</v>
      </c>
      <c r="N8" s="183" t="str">
        <f t="shared" si="1"/>
        <v/>
      </c>
      <c r="O8" s="81" t="str">
        <f t="shared" si="2"/>
        <v>Danny|A:6|</v>
      </c>
    </row>
    <row r="9" spans="1:15" x14ac:dyDescent="0.35">
      <c r="B9" s="42" t="s">
        <v>53</v>
      </c>
      <c r="C9" s="67" t="s">
        <v>91</v>
      </c>
      <c r="D9" s="42" t="s">
        <v>8</v>
      </c>
      <c r="E9" s="43" t="s">
        <v>26</v>
      </c>
      <c r="F9" s="44" t="s">
        <v>63</v>
      </c>
      <c r="G9" s="21">
        <v>0</v>
      </c>
      <c r="H9" s="21">
        <v>0</v>
      </c>
      <c r="I9" s="45">
        <v>43101</v>
      </c>
      <c r="J9" s="41">
        <v>43114</v>
      </c>
      <c r="L9" s="81" t="str">
        <f t="shared" si="0"/>
        <v>-</v>
      </c>
      <c r="M9" s="82" t="str">
        <f>IF(EXACT(B9,""),"",IF(COUNTIFS(B:B,B9,J:J,"&gt;"&amp;J9)=0,IFERROR(IF(MATCH(B9&amp;"|*",M$3:M8,0),"-",""),B9&amp;"|"&amp;C9&amp;"|"),"-"))</f>
        <v>-</v>
      </c>
      <c r="N9" s="183" t="str">
        <f t="shared" si="1"/>
        <v/>
      </c>
      <c r="O9" s="81" t="str">
        <f t="shared" si="2"/>
        <v>Danny|B:1|</v>
      </c>
    </row>
    <row r="10" spans="1:15" x14ac:dyDescent="0.35">
      <c r="B10" s="42" t="s">
        <v>53</v>
      </c>
      <c r="C10" s="67" t="s">
        <v>91</v>
      </c>
      <c r="D10" s="42" t="s">
        <v>8</v>
      </c>
      <c r="E10" s="43" t="s">
        <v>27</v>
      </c>
      <c r="F10" s="44" t="s">
        <v>66</v>
      </c>
      <c r="G10" s="21">
        <v>2</v>
      </c>
      <c r="H10" s="21">
        <v>3</v>
      </c>
      <c r="I10" s="45">
        <v>43101</v>
      </c>
      <c r="J10" s="41">
        <v>43114</v>
      </c>
      <c r="L10" s="81" t="str">
        <f t="shared" si="0"/>
        <v>-</v>
      </c>
      <c r="M10" s="82" t="str">
        <f>IF(EXACT(B10,""),"",IF(COUNTIFS(B:B,B10,J:J,"&gt;"&amp;J10)=0,IFERROR(IF(MATCH(B10&amp;"|*",M$3:M9,0),"-",""),B10&amp;"|"&amp;C10&amp;"|"),"-"))</f>
        <v>-</v>
      </c>
      <c r="N10" s="183" t="str">
        <f t="shared" si="1"/>
        <v/>
      </c>
      <c r="O10" s="81" t="str">
        <f t="shared" si="2"/>
        <v>Danny|B:2|</v>
      </c>
    </row>
    <row r="11" spans="1:15" x14ac:dyDescent="0.35">
      <c r="B11" s="42" t="s">
        <v>53</v>
      </c>
      <c r="C11" s="67" t="s">
        <v>91</v>
      </c>
      <c r="D11" s="42" t="s">
        <v>8</v>
      </c>
      <c r="E11" s="43" t="s">
        <v>28</v>
      </c>
      <c r="F11" s="44" t="s">
        <v>65</v>
      </c>
      <c r="G11" s="21">
        <v>3</v>
      </c>
      <c r="H11" s="21">
        <v>6</v>
      </c>
      <c r="I11" s="45">
        <v>43101</v>
      </c>
      <c r="J11" s="41">
        <v>43114</v>
      </c>
      <c r="L11" s="81" t="str">
        <f t="shared" si="0"/>
        <v>-</v>
      </c>
      <c r="M11" s="82" t="str">
        <f>IF(EXACT(B11,""),"",IF(COUNTIFS(B:B,B11,J:J,"&gt;"&amp;J11)=0,IFERROR(IF(MATCH(B11&amp;"|*",M$3:M10,0),"-",""),B11&amp;"|"&amp;C11&amp;"|"),"-"))</f>
        <v>-</v>
      </c>
      <c r="N11" s="183" t="str">
        <f t="shared" si="1"/>
        <v/>
      </c>
      <c r="O11" s="81" t="str">
        <f t="shared" si="2"/>
        <v>Danny|B:3|</v>
      </c>
    </row>
    <row r="12" spans="1:15" x14ac:dyDescent="0.35">
      <c r="B12" s="42" t="s">
        <v>53</v>
      </c>
      <c r="C12" s="67" t="s">
        <v>91</v>
      </c>
      <c r="D12" s="42" t="s">
        <v>8</v>
      </c>
      <c r="E12" s="43" t="s">
        <v>29</v>
      </c>
      <c r="F12" s="44" t="s">
        <v>67</v>
      </c>
      <c r="G12" s="21">
        <v>1</v>
      </c>
      <c r="H12" s="21">
        <v>3</v>
      </c>
      <c r="I12" s="45">
        <v>43101</v>
      </c>
      <c r="J12" s="41">
        <v>43114</v>
      </c>
      <c r="L12" s="81" t="str">
        <f t="shared" si="0"/>
        <v>-</v>
      </c>
      <c r="M12" s="82" t="str">
        <f>IF(EXACT(B12,""),"",IF(COUNTIFS(B:B,B12,J:J,"&gt;"&amp;J12)=0,IFERROR(IF(MATCH(B12&amp;"|*",M$3:M11,0),"-",""),B12&amp;"|"&amp;C12&amp;"|"),"-"))</f>
        <v>-</v>
      </c>
      <c r="N12" s="183" t="str">
        <f t="shared" si="1"/>
        <v/>
      </c>
      <c r="O12" s="81" t="str">
        <f t="shared" si="2"/>
        <v>Danny|B:4|</v>
      </c>
    </row>
    <row r="13" spans="1:15" x14ac:dyDescent="0.35">
      <c r="B13" s="42" t="s">
        <v>53</v>
      </c>
      <c r="C13" s="67" t="s">
        <v>91</v>
      </c>
      <c r="D13" s="42" t="s">
        <v>8</v>
      </c>
      <c r="E13" s="43" t="s">
        <v>32</v>
      </c>
      <c r="F13" s="44" t="s">
        <v>84</v>
      </c>
      <c r="G13" s="21">
        <v>0</v>
      </c>
      <c r="H13" s="21">
        <v>0</v>
      </c>
      <c r="I13" s="45">
        <v>43101</v>
      </c>
      <c r="J13" s="41">
        <v>43114</v>
      </c>
      <c r="L13" s="81" t="str">
        <f t="shared" si="0"/>
        <v>-</v>
      </c>
      <c r="M13" s="82" t="str">
        <f>IF(EXACT(B13,""),"",IF(COUNTIFS(B:B,B13,J:J,"&gt;"&amp;J13)=0,IFERROR(IF(MATCH(B13&amp;"|*",M$3:M12,0),"-",""),B13&amp;"|"&amp;C13&amp;"|"),"-"))</f>
        <v>-</v>
      </c>
      <c r="N13" s="183" t="str">
        <f t="shared" si="1"/>
        <v/>
      </c>
      <c r="O13" s="81" t="str">
        <f t="shared" si="2"/>
        <v>Danny|B:7|</v>
      </c>
    </row>
    <row r="14" spans="1:15" x14ac:dyDescent="0.35">
      <c r="B14" s="42" t="s">
        <v>53</v>
      </c>
      <c r="C14" s="67" t="s">
        <v>91</v>
      </c>
      <c r="D14" s="42" t="s">
        <v>9</v>
      </c>
      <c r="E14" s="43" t="s">
        <v>96</v>
      </c>
      <c r="F14" s="44" t="s">
        <v>74</v>
      </c>
      <c r="G14" s="21">
        <v>2</v>
      </c>
      <c r="H14" s="21">
        <v>0</v>
      </c>
      <c r="I14" s="45">
        <v>43101</v>
      </c>
      <c r="J14" s="41">
        <v>43114</v>
      </c>
      <c r="L14" s="81" t="str">
        <f t="shared" si="0"/>
        <v>-</v>
      </c>
      <c r="M14" s="82" t="str">
        <f>IF(EXACT(B14,""),"",IF(COUNTIFS(B:B,B14,J:J,"&gt;"&amp;J14)=0,IFERROR(IF(MATCH(B14&amp;"|*",M$3:M13,0),"-",""),B14&amp;"|"&amp;C14&amp;"|"),"-"))</f>
        <v>-</v>
      </c>
      <c r="N14" s="183" t="str">
        <f t="shared" si="1"/>
        <v/>
      </c>
      <c r="O14" s="81" t="str">
        <f t="shared" si="2"/>
        <v>Danny|C:00F|</v>
      </c>
    </row>
    <row r="15" spans="1:15" x14ac:dyDescent="0.35">
      <c r="B15" s="42" t="s">
        <v>53</v>
      </c>
      <c r="C15" s="68" t="s">
        <v>91</v>
      </c>
      <c r="D15" s="42" t="s">
        <v>9</v>
      </c>
      <c r="E15" s="43" t="s">
        <v>101</v>
      </c>
      <c r="F15" s="44" t="s">
        <v>85</v>
      </c>
      <c r="G15" s="21">
        <v>0</v>
      </c>
      <c r="H15" s="21">
        <v>0</v>
      </c>
      <c r="I15" s="45">
        <v>43101</v>
      </c>
      <c r="J15" s="41">
        <v>43114</v>
      </c>
      <c r="L15" s="81" t="str">
        <f t="shared" si="0"/>
        <v>-</v>
      </c>
      <c r="M15" s="82" t="str">
        <f>IF(EXACT(B15,""),"",IF(COUNTIFS(B:B,B15,J:J,"&gt;"&amp;J15)=0,IFERROR(IF(MATCH(B15&amp;"|*",M$3:M14,0),"-",""),B15&amp;"|"&amp;C15&amp;"|"),"-"))</f>
        <v>-</v>
      </c>
      <c r="N15" s="183" t="str">
        <f t="shared" si="1"/>
        <v/>
      </c>
      <c r="O15" s="81" t="str">
        <f t="shared" si="2"/>
        <v>Danny|C:642|</v>
      </c>
    </row>
    <row r="16" spans="1:15" x14ac:dyDescent="0.35">
      <c r="B16" s="42" t="s">
        <v>53</v>
      </c>
      <c r="C16" s="71" t="s">
        <v>91</v>
      </c>
      <c r="D16" s="42" t="s">
        <v>9</v>
      </c>
      <c r="E16" s="43" t="s">
        <v>100</v>
      </c>
      <c r="F16" s="70" t="s">
        <v>77</v>
      </c>
      <c r="G16" s="77">
        <v>0</v>
      </c>
      <c r="H16" s="77">
        <v>0</v>
      </c>
      <c r="I16" s="45">
        <v>43101</v>
      </c>
      <c r="J16" s="41">
        <v>43114</v>
      </c>
      <c r="L16" s="81" t="str">
        <f t="shared" si="0"/>
        <v>-</v>
      </c>
      <c r="M16" s="82" t="str">
        <f>IF(EXACT(B16,""),"",IF(COUNTIFS(B:B,B16,J:J,"&gt;"&amp;J16)=0,IFERROR(IF(MATCH(B16&amp;"|*",M$3:M15,0),"-",""),B16&amp;"|"&amp;C16&amp;"|"),"-"))</f>
        <v>-</v>
      </c>
      <c r="N16" s="183" t="str">
        <f t="shared" si="1"/>
        <v/>
      </c>
      <c r="O16" s="81" t="str">
        <f t="shared" si="2"/>
        <v>Danny|C:0F0|</v>
      </c>
    </row>
    <row r="17" spans="2:15" x14ac:dyDescent="0.35">
      <c r="B17" s="42" t="s">
        <v>53</v>
      </c>
      <c r="C17" s="71" t="s">
        <v>91</v>
      </c>
      <c r="D17" s="42" t="s">
        <v>9</v>
      </c>
      <c r="E17" s="43" t="s">
        <v>98</v>
      </c>
      <c r="F17" s="70" t="s">
        <v>95</v>
      </c>
      <c r="G17" s="77">
        <v>5</v>
      </c>
      <c r="H17" s="77">
        <v>9</v>
      </c>
      <c r="I17" s="45">
        <v>43101</v>
      </c>
      <c r="J17" s="41">
        <v>43114</v>
      </c>
      <c r="L17" s="81" t="str">
        <f t="shared" si="0"/>
        <v>-</v>
      </c>
      <c r="M17" s="82" t="str">
        <f>IF(EXACT(B17,""),"",IF(COUNTIFS(B:B,B17,J:J,"&gt;"&amp;J17)=0,IFERROR(IF(MATCH(B17&amp;"|*",M$3:M16,0),"-",""),B17&amp;"|"&amp;C17&amp;"|"),"-"))</f>
        <v>-</v>
      </c>
      <c r="N17" s="183" t="str">
        <f t="shared" si="1"/>
        <v/>
      </c>
      <c r="O17" s="81" t="str">
        <f t="shared" si="2"/>
        <v>Danny|C:111|</v>
      </c>
    </row>
    <row r="18" spans="2:15" x14ac:dyDescent="0.35">
      <c r="B18" s="42" t="s">
        <v>53</v>
      </c>
      <c r="C18" s="71" t="s">
        <v>91</v>
      </c>
      <c r="D18" s="42" t="s">
        <v>9</v>
      </c>
      <c r="E18" s="43" t="s">
        <v>97</v>
      </c>
      <c r="F18" s="70" t="s">
        <v>75</v>
      </c>
      <c r="G18" s="77">
        <v>0</v>
      </c>
      <c r="H18" s="77">
        <v>0</v>
      </c>
      <c r="I18" s="45">
        <v>43101</v>
      </c>
      <c r="J18" s="41">
        <v>43114</v>
      </c>
      <c r="L18" s="81" t="str">
        <f t="shared" si="0"/>
        <v>-</v>
      </c>
      <c r="M18" s="82" t="str">
        <f>IF(EXACT(B18,""),"",IF(COUNTIFS(B:B,B18,J:J,"&gt;"&amp;J18)=0,IFERROR(IF(MATCH(B18&amp;"|*",M$3:M17,0),"-",""),B18&amp;"|"&amp;C18&amp;"|"),"-"))</f>
        <v>-</v>
      </c>
      <c r="N18" s="183" t="str">
        <f t="shared" si="1"/>
        <v/>
      </c>
      <c r="O18" s="81" t="str">
        <f t="shared" si="2"/>
        <v>Danny|C:FFF|</v>
      </c>
    </row>
    <row r="19" spans="2:15" x14ac:dyDescent="0.35">
      <c r="B19" s="42" t="s">
        <v>53</v>
      </c>
      <c r="C19" s="71" t="s">
        <v>91</v>
      </c>
      <c r="D19" s="42" t="s">
        <v>9</v>
      </c>
      <c r="E19" s="43" t="s">
        <v>102</v>
      </c>
      <c r="F19" s="70" t="s">
        <v>79</v>
      </c>
      <c r="G19" s="77">
        <v>2</v>
      </c>
      <c r="H19" s="77">
        <v>3</v>
      </c>
      <c r="I19" s="45">
        <v>43101</v>
      </c>
      <c r="J19" s="41">
        <v>43114</v>
      </c>
      <c r="L19" s="81" t="str">
        <f t="shared" si="0"/>
        <v>-</v>
      </c>
      <c r="M19" s="82" t="str">
        <f>IF(EXACT(B19,""),"",IF(COUNTIFS(B:B,B19,J:J,"&gt;"&amp;J19)=0,IFERROR(IF(MATCH(B19&amp;"|*",M$3:M18,0),"-",""),B19&amp;"|"&amp;C19&amp;"|"),"-"))</f>
        <v>-</v>
      </c>
      <c r="N19" s="183" t="str">
        <f t="shared" si="1"/>
        <v/>
      </c>
      <c r="O19" s="81" t="str">
        <f t="shared" si="2"/>
        <v>Danny|C:FA0|</v>
      </c>
    </row>
    <row r="20" spans="2:15" x14ac:dyDescent="0.35">
      <c r="B20" s="42" t="s">
        <v>41</v>
      </c>
      <c r="C20" s="71" t="s">
        <v>83</v>
      </c>
      <c r="D20" s="42" t="s">
        <v>7</v>
      </c>
      <c r="E20" s="43" t="s">
        <v>26</v>
      </c>
      <c r="F20" s="70" t="s">
        <v>62</v>
      </c>
      <c r="G20" s="77">
        <v>1</v>
      </c>
      <c r="H20" s="77">
        <v>5</v>
      </c>
      <c r="I20" s="45">
        <v>43101</v>
      </c>
      <c r="J20" s="41">
        <v>43114</v>
      </c>
      <c r="L20" s="81" t="str">
        <f t="shared" si="0"/>
        <v>-</v>
      </c>
      <c r="M20" s="82" t="str">
        <f>IF(EXACT(B20,""),"",IF(COUNTIFS(B:B,B20,J:J,"&gt;"&amp;J20)=0,IFERROR(IF(MATCH(B20&amp;"|*",M$3:M19,0),"-",""),B20&amp;"|"&amp;C20&amp;"|"),"-"))</f>
        <v>-</v>
      </c>
      <c r="N20" s="183" t="str">
        <f t="shared" si="1"/>
        <v/>
      </c>
      <c r="O20" s="81" t="str">
        <f t="shared" si="2"/>
        <v>Little Gruesome|A:1|</v>
      </c>
    </row>
    <row r="21" spans="2:15" x14ac:dyDescent="0.35">
      <c r="B21" s="42" t="s">
        <v>41</v>
      </c>
      <c r="C21" s="71" t="s">
        <v>83</v>
      </c>
      <c r="D21" s="42" t="s">
        <v>7</v>
      </c>
      <c r="E21" s="43" t="s">
        <v>27</v>
      </c>
      <c r="F21" s="70" t="s">
        <v>60</v>
      </c>
      <c r="G21" s="77">
        <v>0</v>
      </c>
      <c r="H21" s="77">
        <v>1</v>
      </c>
      <c r="I21" s="45">
        <v>43101</v>
      </c>
      <c r="J21" s="41">
        <v>43114</v>
      </c>
      <c r="L21" s="81" t="str">
        <f t="shared" si="0"/>
        <v>-</v>
      </c>
      <c r="M21" s="82" t="str">
        <f>IF(EXACT(B21,""),"",IF(COUNTIFS(B:B,B21,J:J,"&gt;"&amp;J21)=0,IFERROR(IF(MATCH(B21&amp;"|*",M$3:M20,0),"-",""),B21&amp;"|"&amp;C21&amp;"|"),"-"))</f>
        <v>-</v>
      </c>
      <c r="N21" s="183" t="str">
        <f t="shared" si="1"/>
        <v/>
      </c>
      <c r="O21" s="81" t="str">
        <f t="shared" si="2"/>
        <v>Little Gruesome|A:2|</v>
      </c>
    </row>
    <row r="22" spans="2:15" x14ac:dyDescent="0.35">
      <c r="B22" s="42" t="s">
        <v>41</v>
      </c>
      <c r="C22" s="71" t="s">
        <v>83</v>
      </c>
      <c r="D22" s="42" t="s">
        <v>7</v>
      </c>
      <c r="E22" s="43" t="s">
        <v>28</v>
      </c>
      <c r="F22" s="70" t="s">
        <v>61</v>
      </c>
      <c r="G22" s="77">
        <v>5</v>
      </c>
      <c r="H22" s="77">
        <v>10</v>
      </c>
      <c r="I22" s="45">
        <v>43101</v>
      </c>
      <c r="J22" s="41">
        <v>43114</v>
      </c>
      <c r="L22" s="81" t="str">
        <f t="shared" si="0"/>
        <v>-</v>
      </c>
      <c r="M22" s="82" t="str">
        <f>IF(EXACT(B22,""),"",IF(COUNTIFS(B:B,B22,J:J,"&gt;"&amp;J22)=0,IFERROR(IF(MATCH(B22&amp;"|*",M$3:M21,0),"-",""),B22&amp;"|"&amp;C22&amp;"|"),"-"))</f>
        <v>-</v>
      </c>
      <c r="N22" s="183" t="str">
        <f t="shared" si="1"/>
        <v/>
      </c>
      <c r="O22" s="81" t="str">
        <f t="shared" si="2"/>
        <v>Little Gruesome|A:3|</v>
      </c>
    </row>
    <row r="23" spans="2:15" x14ac:dyDescent="0.35">
      <c r="B23" s="42" t="s">
        <v>41</v>
      </c>
      <c r="C23" s="71" t="s">
        <v>83</v>
      </c>
      <c r="D23" s="42" t="s">
        <v>7</v>
      </c>
      <c r="E23" s="43" t="s">
        <v>30</v>
      </c>
      <c r="F23" s="70" t="s">
        <v>64</v>
      </c>
      <c r="G23" s="77">
        <v>1</v>
      </c>
      <c r="H23" s="77">
        <v>3</v>
      </c>
      <c r="I23" s="45">
        <v>43101</v>
      </c>
      <c r="J23" s="41">
        <v>43114</v>
      </c>
      <c r="L23" s="81" t="str">
        <f t="shared" si="0"/>
        <v>-</v>
      </c>
      <c r="M23" s="82" t="str">
        <f>IF(EXACT(B23,""),"",IF(COUNTIFS(B:B,B23,J:J,"&gt;"&amp;J23)=0,IFERROR(IF(MATCH(B23&amp;"|*",M$3:M22,0),"-",""),B23&amp;"|"&amp;C23&amp;"|"),"-"))</f>
        <v>-</v>
      </c>
      <c r="N23" s="183" t="str">
        <f t="shared" si="1"/>
        <v/>
      </c>
      <c r="O23" s="81" t="str">
        <f t="shared" si="2"/>
        <v>Little Gruesome|A:5|</v>
      </c>
    </row>
    <row r="24" spans="2:15" x14ac:dyDescent="0.35">
      <c r="B24" s="42" t="s">
        <v>41</v>
      </c>
      <c r="C24" s="71" t="s">
        <v>83</v>
      </c>
      <c r="D24" s="42" t="s">
        <v>7</v>
      </c>
      <c r="E24" s="43" t="s">
        <v>31</v>
      </c>
      <c r="F24" s="70" t="s">
        <v>81</v>
      </c>
      <c r="G24" s="77">
        <v>1</v>
      </c>
      <c r="H24" s="77">
        <v>3</v>
      </c>
      <c r="I24" s="45">
        <v>43101</v>
      </c>
      <c r="J24" s="41">
        <v>43114</v>
      </c>
      <c r="L24" s="81" t="str">
        <f t="shared" si="0"/>
        <v>-</v>
      </c>
      <c r="M24" s="82" t="str">
        <f>IF(EXACT(B24,""),"",IF(COUNTIFS(B:B,B24,J:J,"&gt;"&amp;J24)=0,IFERROR(IF(MATCH(B24&amp;"|*",M$3:M23,0),"-",""),B24&amp;"|"&amp;C24&amp;"|"),"-"))</f>
        <v>-</v>
      </c>
      <c r="N24" s="183" t="str">
        <f t="shared" si="1"/>
        <v/>
      </c>
      <c r="O24" s="81" t="str">
        <f t="shared" si="2"/>
        <v>Little Gruesome|A:6|</v>
      </c>
    </row>
    <row r="25" spans="2:15" x14ac:dyDescent="0.35">
      <c r="B25" s="42" t="s">
        <v>41</v>
      </c>
      <c r="C25" s="71" t="s">
        <v>83</v>
      </c>
      <c r="D25" s="42" t="s">
        <v>8</v>
      </c>
      <c r="E25" s="43" t="s">
        <v>26</v>
      </c>
      <c r="F25" s="70" t="s">
        <v>63</v>
      </c>
      <c r="G25" s="77">
        <v>0</v>
      </c>
      <c r="H25" s="77">
        <v>3</v>
      </c>
      <c r="I25" s="45">
        <v>43101</v>
      </c>
      <c r="J25" s="41">
        <v>43114</v>
      </c>
      <c r="L25" s="81" t="str">
        <f t="shared" si="0"/>
        <v>-</v>
      </c>
      <c r="M25" s="82" t="str">
        <f>IF(EXACT(B25,""),"",IF(COUNTIFS(B:B,B25,J:J,"&gt;"&amp;J25)=0,IFERROR(IF(MATCH(B25&amp;"|*",M$3:M24,0),"-",""),B25&amp;"|"&amp;C25&amp;"|"),"-"))</f>
        <v>-</v>
      </c>
      <c r="N25" s="183" t="str">
        <f t="shared" si="1"/>
        <v/>
      </c>
      <c r="O25" s="81" t="str">
        <f t="shared" si="2"/>
        <v>Little Gruesome|B:1|</v>
      </c>
    </row>
    <row r="26" spans="2:15" x14ac:dyDescent="0.35">
      <c r="B26" s="42" t="s">
        <v>41</v>
      </c>
      <c r="C26" s="71" t="s">
        <v>83</v>
      </c>
      <c r="D26" s="42" t="s">
        <v>8</v>
      </c>
      <c r="E26" s="43" t="s">
        <v>27</v>
      </c>
      <c r="F26" s="70" t="s">
        <v>66</v>
      </c>
      <c r="G26" s="77">
        <v>3</v>
      </c>
      <c r="H26" s="77">
        <v>1</v>
      </c>
      <c r="I26" s="45">
        <v>43101</v>
      </c>
      <c r="J26" s="41">
        <v>43114</v>
      </c>
      <c r="L26" s="81" t="str">
        <f t="shared" si="0"/>
        <v>Little Gruesome|B:2|</v>
      </c>
      <c r="M26" s="82" t="str">
        <f>IF(EXACT(B26,""),"",IF(COUNTIFS(B:B,B26,J:J,"&gt;"&amp;J26)=0,IFERROR(IF(MATCH(B26&amp;"|*",M$3:M25,0),"-",""),B26&amp;"|"&amp;C26&amp;"|"),"-"))</f>
        <v>-</v>
      </c>
      <c r="N26" s="183" t="str">
        <f t="shared" si="1"/>
        <v/>
      </c>
      <c r="O26" s="81" t="str">
        <f t="shared" si="2"/>
        <v>Little Gruesome|B:2|</v>
      </c>
    </row>
    <row r="27" spans="2:15" x14ac:dyDescent="0.35">
      <c r="B27" s="42" t="s">
        <v>41</v>
      </c>
      <c r="C27" s="71" t="s">
        <v>83</v>
      </c>
      <c r="D27" s="42" t="s">
        <v>8</v>
      </c>
      <c r="E27" s="43" t="s">
        <v>28</v>
      </c>
      <c r="F27" s="70" t="s">
        <v>65</v>
      </c>
      <c r="G27" s="77">
        <v>0</v>
      </c>
      <c r="H27" s="77">
        <v>0</v>
      </c>
      <c r="I27" s="45">
        <v>43101</v>
      </c>
      <c r="J27" s="41">
        <v>43114</v>
      </c>
      <c r="L27" s="81" t="str">
        <f t="shared" si="0"/>
        <v>-</v>
      </c>
      <c r="M27" s="82" t="str">
        <f>IF(EXACT(B27,""),"",IF(COUNTIFS(B:B,B27,J:J,"&gt;"&amp;J27)=0,IFERROR(IF(MATCH(B27&amp;"|*",M$3:M26,0),"-",""),B27&amp;"|"&amp;C27&amp;"|"),"-"))</f>
        <v>-</v>
      </c>
      <c r="N27" s="183" t="str">
        <f t="shared" si="1"/>
        <v/>
      </c>
      <c r="O27" s="81" t="str">
        <f t="shared" si="2"/>
        <v>Little Gruesome|B:3|</v>
      </c>
    </row>
    <row r="28" spans="2:15" x14ac:dyDescent="0.35">
      <c r="B28" s="42" t="s">
        <v>41</v>
      </c>
      <c r="C28" s="71" t="s">
        <v>83</v>
      </c>
      <c r="D28" s="42" t="s">
        <v>8</v>
      </c>
      <c r="E28" s="43" t="s">
        <v>29</v>
      </c>
      <c r="F28" s="70" t="s">
        <v>67</v>
      </c>
      <c r="G28" s="77">
        <v>3</v>
      </c>
      <c r="H28" s="77">
        <v>6</v>
      </c>
      <c r="I28" s="45">
        <v>43101</v>
      </c>
      <c r="J28" s="41">
        <v>43114</v>
      </c>
      <c r="L28" s="81" t="str">
        <f t="shared" si="0"/>
        <v>-</v>
      </c>
      <c r="M28" s="82" t="str">
        <f>IF(EXACT(B28,""),"",IF(COUNTIFS(B:B,B28,J:J,"&gt;"&amp;J28)=0,IFERROR(IF(MATCH(B28&amp;"|*",M$3:M27,0),"-",""),B28&amp;"|"&amp;C28&amp;"|"),"-"))</f>
        <v>-</v>
      </c>
      <c r="N28" s="183" t="str">
        <f t="shared" si="1"/>
        <v/>
      </c>
      <c r="O28" s="81" t="str">
        <f t="shared" si="2"/>
        <v>Little Gruesome|B:4|</v>
      </c>
    </row>
    <row r="29" spans="2:15" x14ac:dyDescent="0.35">
      <c r="B29" s="42" t="s">
        <v>41</v>
      </c>
      <c r="C29" s="71" t="s">
        <v>83</v>
      </c>
      <c r="D29" s="42" t="s">
        <v>8</v>
      </c>
      <c r="E29" s="43" t="s">
        <v>30</v>
      </c>
      <c r="F29" s="70" t="s">
        <v>59</v>
      </c>
      <c r="G29" s="77">
        <v>1</v>
      </c>
      <c r="H29" s="77">
        <v>3</v>
      </c>
      <c r="I29" s="45">
        <v>43101</v>
      </c>
      <c r="J29" s="41">
        <v>43114</v>
      </c>
      <c r="L29" s="81" t="str">
        <f t="shared" si="0"/>
        <v>-</v>
      </c>
      <c r="M29" s="82" t="str">
        <f>IF(EXACT(B29,""),"",IF(COUNTIFS(B:B,B29,J:J,"&gt;"&amp;J29)=0,IFERROR(IF(MATCH(B29&amp;"|*",M$3:M28,0),"-",""),B29&amp;"|"&amp;C29&amp;"|"),"-"))</f>
        <v>-</v>
      </c>
      <c r="N29" s="183" t="str">
        <f t="shared" si="1"/>
        <v/>
      </c>
      <c r="O29" s="81" t="str">
        <f t="shared" si="2"/>
        <v>Little Gruesome|B:5|</v>
      </c>
    </row>
    <row r="30" spans="2:15" x14ac:dyDescent="0.35">
      <c r="B30" s="42" t="s">
        <v>41</v>
      </c>
      <c r="C30" s="71" t="s">
        <v>83</v>
      </c>
      <c r="D30" s="42" t="s">
        <v>8</v>
      </c>
      <c r="E30" s="43" t="s">
        <v>32</v>
      </c>
      <c r="F30" s="70" t="s">
        <v>84</v>
      </c>
      <c r="G30" s="77">
        <v>4</v>
      </c>
      <c r="H30" s="77">
        <v>3</v>
      </c>
      <c r="I30" s="45">
        <v>43101</v>
      </c>
      <c r="J30" s="41">
        <v>43114</v>
      </c>
      <c r="L30" s="81" t="str">
        <f t="shared" si="0"/>
        <v>-</v>
      </c>
      <c r="M30" s="82" t="str">
        <f>IF(EXACT(B30,""),"",IF(COUNTIFS(B:B,B30,J:J,"&gt;"&amp;J30)=0,IFERROR(IF(MATCH(B30&amp;"|*",M$3:M29,0),"-",""),B30&amp;"|"&amp;C30&amp;"|"),"-"))</f>
        <v>-</v>
      </c>
      <c r="N30" s="183" t="str">
        <f t="shared" si="1"/>
        <v/>
      </c>
      <c r="O30" s="81" t="str">
        <f t="shared" si="2"/>
        <v>Little Gruesome|B:7|</v>
      </c>
    </row>
    <row r="31" spans="2:15" x14ac:dyDescent="0.35">
      <c r="B31" s="42" t="s">
        <v>41</v>
      </c>
      <c r="C31" s="71" t="s">
        <v>83</v>
      </c>
      <c r="D31" s="42" t="s">
        <v>9</v>
      </c>
      <c r="E31" s="43" t="s">
        <v>96</v>
      </c>
      <c r="F31" s="70" t="s">
        <v>74</v>
      </c>
      <c r="G31" s="77">
        <v>1</v>
      </c>
      <c r="H31" s="77">
        <v>10</v>
      </c>
      <c r="I31" s="45">
        <v>43101</v>
      </c>
      <c r="J31" s="41">
        <v>43114</v>
      </c>
      <c r="L31" s="81" t="str">
        <f t="shared" si="0"/>
        <v>-</v>
      </c>
      <c r="M31" s="82" t="str">
        <f>IF(EXACT(B31,""),"",IF(COUNTIFS(B:B,B31,J:J,"&gt;"&amp;J31)=0,IFERROR(IF(MATCH(B31&amp;"|*",M$3:M30,0),"-",""),B31&amp;"|"&amp;C31&amp;"|"),"-"))</f>
        <v>-</v>
      </c>
      <c r="N31" s="183" t="str">
        <f t="shared" si="1"/>
        <v/>
      </c>
      <c r="O31" s="81" t="str">
        <f t="shared" si="2"/>
        <v>Little Gruesome|C:00F|</v>
      </c>
    </row>
    <row r="32" spans="2:15" x14ac:dyDescent="0.35">
      <c r="B32" s="42" t="s">
        <v>41</v>
      </c>
      <c r="C32" s="71" t="s">
        <v>83</v>
      </c>
      <c r="D32" s="42" t="s">
        <v>9</v>
      </c>
      <c r="E32" s="43" t="s">
        <v>101</v>
      </c>
      <c r="F32" s="70" t="s">
        <v>85</v>
      </c>
      <c r="G32" s="77">
        <v>0</v>
      </c>
      <c r="H32" s="77">
        <v>0</v>
      </c>
      <c r="I32" s="45">
        <v>43101</v>
      </c>
      <c r="J32" s="41">
        <v>43114</v>
      </c>
      <c r="L32" s="81" t="str">
        <f t="shared" si="0"/>
        <v>-</v>
      </c>
      <c r="M32" s="82" t="str">
        <f>IF(EXACT(B32,""),"",IF(COUNTIFS(B:B,B32,J:J,"&gt;"&amp;J32)=0,IFERROR(IF(MATCH(B32&amp;"|*",M$3:M31,0),"-",""),B32&amp;"|"&amp;C32&amp;"|"),"-"))</f>
        <v>-</v>
      </c>
      <c r="N32" s="183" t="str">
        <f t="shared" si="1"/>
        <v/>
      </c>
      <c r="O32" s="81" t="str">
        <f t="shared" si="2"/>
        <v>Little Gruesome|C:642|</v>
      </c>
    </row>
    <row r="33" spans="2:15" x14ac:dyDescent="0.35">
      <c r="B33" s="42" t="s">
        <v>41</v>
      </c>
      <c r="C33" s="71" t="s">
        <v>83</v>
      </c>
      <c r="D33" s="42" t="s">
        <v>9</v>
      </c>
      <c r="E33" s="43" t="s">
        <v>100</v>
      </c>
      <c r="F33" s="70" t="s">
        <v>77</v>
      </c>
      <c r="G33" s="77">
        <v>0</v>
      </c>
      <c r="H33" s="77">
        <v>0</v>
      </c>
      <c r="I33" s="45">
        <v>43101</v>
      </c>
      <c r="J33" s="41">
        <v>43114</v>
      </c>
      <c r="L33" s="81" t="str">
        <f t="shared" si="0"/>
        <v>-</v>
      </c>
      <c r="M33" s="82" t="str">
        <f>IF(EXACT(B33,""),"",IF(COUNTIFS(B:B,B33,J:J,"&gt;"&amp;J33)=0,IFERROR(IF(MATCH(B33&amp;"|*",M$3:M32,0),"-",""),B33&amp;"|"&amp;C33&amp;"|"),"-"))</f>
        <v>-</v>
      </c>
      <c r="N33" s="183" t="str">
        <f t="shared" si="1"/>
        <v/>
      </c>
      <c r="O33" s="81" t="str">
        <f t="shared" si="2"/>
        <v>Little Gruesome|C:0F0|</v>
      </c>
    </row>
    <row r="34" spans="2:15" x14ac:dyDescent="0.35">
      <c r="B34" s="42" t="s">
        <v>41</v>
      </c>
      <c r="C34" s="71" t="s">
        <v>83</v>
      </c>
      <c r="D34" s="42" t="s">
        <v>9</v>
      </c>
      <c r="E34" s="43" t="s">
        <v>98</v>
      </c>
      <c r="F34" s="70" t="s">
        <v>95</v>
      </c>
      <c r="G34" s="77">
        <v>4</v>
      </c>
      <c r="H34" s="77">
        <v>8</v>
      </c>
      <c r="I34" s="45">
        <v>43101</v>
      </c>
      <c r="J34" s="41">
        <v>43114</v>
      </c>
      <c r="L34" s="81" t="str">
        <f t="shared" si="0"/>
        <v>-</v>
      </c>
      <c r="M34" s="82" t="str">
        <f>IF(EXACT(B34,""),"",IF(COUNTIFS(B:B,B34,J:J,"&gt;"&amp;J34)=0,IFERROR(IF(MATCH(B34&amp;"|*",M$3:M33,0),"-",""),B34&amp;"|"&amp;C34&amp;"|"),"-"))</f>
        <v>-</v>
      </c>
      <c r="N34" s="183" t="str">
        <f t="shared" si="1"/>
        <v/>
      </c>
      <c r="O34" s="81" t="str">
        <f t="shared" si="2"/>
        <v>Little Gruesome|C:111|</v>
      </c>
    </row>
    <row r="35" spans="2:15" x14ac:dyDescent="0.35">
      <c r="B35" s="42" t="s">
        <v>41</v>
      </c>
      <c r="C35" s="71" t="s">
        <v>83</v>
      </c>
      <c r="D35" s="42" t="s">
        <v>9</v>
      </c>
      <c r="E35" s="43" t="s">
        <v>97</v>
      </c>
      <c r="F35" s="70" t="s">
        <v>75</v>
      </c>
      <c r="G35" s="77">
        <v>0</v>
      </c>
      <c r="H35" s="77">
        <v>0</v>
      </c>
      <c r="I35" s="45">
        <v>43101</v>
      </c>
      <c r="J35" s="41">
        <v>43114</v>
      </c>
      <c r="L35" s="81" t="str">
        <f t="shared" si="0"/>
        <v>-</v>
      </c>
      <c r="M35" s="82" t="str">
        <f>IF(EXACT(B35,""),"",IF(COUNTIFS(B:B,B35,J:J,"&gt;"&amp;J35)=0,IFERROR(IF(MATCH(B35&amp;"|*",M$3:M34,0),"-",""),B35&amp;"|"&amp;C35&amp;"|"),"-"))</f>
        <v>-</v>
      </c>
      <c r="N35" s="183" t="str">
        <f t="shared" si="1"/>
        <v/>
      </c>
      <c r="O35" s="81" t="str">
        <f t="shared" si="2"/>
        <v>Little Gruesome|C:FFF|</v>
      </c>
    </row>
    <row r="36" spans="2:15" x14ac:dyDescent="0.35">
      <c r="B36" s="42" t="s">
        <v>41</v>
      </c>
      <c r="C36" s="71" t="s">
        <v>83</v>
      </c>
      <c r="D36" s="42" t="s">
        <v>9</v>
      </c>
      <c r="E36" s="43" t="s">
        <v>102</v>
      </c>
      <c r="F36" s="70" t="s">
        <v>79</v>
      </c>
      <c r="G36" s="77">
        <v>2</v>
      </c>
      <c r="H36" s="77">
        <v>6</v>
      </c>
      <c r="I36" s="45">
        <v>43101</v>
      </c>
      <c r="J36" s="41">
        <v>43114</v>
      </c>
      <c r="L36" s="81" t="str">
        <f t="shared" si="0"/>
        <v>-</v>
      </c>
      <c r="M36" s="82" t="str">
        <f>IF(EXACT(B36,""),"",IF(COUNTIFS(B:B,B36,J:J,"&gt;"&amp;J36)=0,IFERROR(IF(MATCH(B36&amp;"|*",M$3:M35,0),"-",""),B36&amp;"|"&amp;C36&amp;"|"),"-"))</f>
        <v>-</v>
      </c>
      <c r="N36" s="183" t="str">
        <f t="shared" si="1"/>
        <v/>
      </c>
      <c r="O36" s="81" t="str">
        <f t="shared" si="2"/>
        <v>Little Gruesome|C:FA0|</v>
      </c>
    </row>
    <row r="37" spans="2:15" x14ac:dyDescent="0.35">
      <c r="B37" s="42" t="s">
        <v>48</v>
      </c>
      <c r="C37" s="71" t="s">
        <v>94</v>
      </c>
      <c r="D37" s="42" t="s">
        <v>7</v>
      </c>
      <c r="E37" s="43" t="s">
        <v>26</v>
      </c>
      <c r="F37" s="70" t="s">
        <v>62</v>
      </c>
      <c r="G37" s="77">
        <v>4</v>
      </c>
      <c r="H37" s="77">
        <v>6</v>
      </c>
      <c r="I37" s="45">
        <v>43101</v>
      </c>
      <c r="J37" s="41">
        <v>43114</v>
      </c>
      <c r="L37" s="81" t="str">
        <f t="shared" si="0"/>
        <v>-</v>
      </c>
      <c r="M37" s="82" t="str">
        <f>IF(EXACT(B37,""),"",IF(COUNTIFS(B:B,B37,J:J,"&gt;"&amp;J37)=0,IFERROR(IF(MATCH(B37&amp;"|*",M$3:M36,0),"-",""),B37&amp;"|"&amp;C37&amp;"|"),"-"))</f>
        <v>-</v>
      </c>
      <c r="N37" s="183" t="str">
        <f t="shared" si="1"/>
        <v/>
      </c>
      <c r="O37" s="81" t="str">
        <f t="shared" si="2"/>
        <v>Sawtooth|A:1|</v>
      </c>
    </row>
    <row r="38" spans="2:15" x14ac:dyDescent="0.35">
      <c r="B38" s="42" t="s">
        <v>48</v>
      </c>
      <c r="C38" s="71" t="s">
        <v>94</v>
      </c>
      <c r="D38" s="42" t="s">
        <v>7</v>
      </c>
      <c r="E38" s="43" t="s">
        <v>27</v>
      </c>
      <c r="F38" s="70" t="s">
        <v>60</v>
      </c>
      <c r="G38" s="77">
        <v>9</v>
      </c>
      <c r="H38" s="77">
        <v>9</v>
      </c>
      <c r="I38" s="45">
        <v>43101</v>
      </c>
      <c r="J38" s="41">
        <v>43114</v>
      </c>
      <c r="L38" s="81" t="str">
        <f t="shared" si="0"/>
        <v>-</v>
      </c>
      <c r="M38" s="82" t="str">
        <f>IF(EXACT(B38,""),"",IF(COUNTIFS(B:B,B38,J:J,"&gt;"&amp;J38)=0,IFERROR(IF(MATCH(B38&amp;"|*",M$3:M37,0),"-",""),B38&amp;"|"&amp;C38&amp;"|"),"-"))</f>
        <v>-</v>
      </c>
      <c r="N38" s="183" t="str">
        <f t="shared" si="1"/>
        <v/>
      </c>
      <c r="O38" s="81" t="str">
        <f t="shared" si="2"/>
        <v>Sawtooth|A:2|</v>
      </c>
    </row>
    <row r="39" spans="2:15" x14ac:dyDescent="0.35">
      <c r="B39" s="42" t="s">
        <v>48</v>
      </c>
      <c r="C39" s="71" t="s">
        <v>94</v>
      </c>
      <c r="D39" s="42" t="s">
        <v>7</v>
      </c>
      <c r="E39" s="43" t="s">
        <v>28</v>
      </c>
      <c r="F39" s="70" t="s">
        <v>61</v>
      </c>
      <c r="G39" s="77">
        <v>2</v>
      </c>
      <c r="H39" s="77">
        <v>6</v>
      </c>
      <c r="I39" s="45">
        <v>43101</v>
      </c>
      <c r="J39" s="41">
        <v>43114</v>
      </c>
      <c r="L39" s="81" t="str">
        <f t="shared" si="0"/>
        <v>-</v>
      </c>
      <c r="M39" s="82" t="str">
        <f>IF(EXACT(B39,""),"",IF(COUNTIFS(B:B,B39,J:J,"&gt;"&amp;J39)=0,IFERROR(IF(MATCH(B39&amp;"|*",M$3:M38,0),"-",""),B39&amp;"|"&amp;C39&amp;"|"),"-"))</f>
        <v>-</v>
      </c>
      <c r="N39" s="183" t="str">
        <f t="shared" si="1"/>
        <v/>
      </c>
      <c r="O39" s="81" t="str">
        <f t="shared" si="2"/>
        <v>Sawtooth|A:3|</v>
      </c>
    </row>
    <row r="40" spans="2:15" x14ac:dyDescent="0.35">
      <c r="B40" s="42" t="s">
        <v>48</v>
      </c>
      <c r="C40" s="71" t="s">
        <v>94</v>
      </c>
      <c r="D40" s="42" t="s">
        <v>7</v>
      </c>
      <c r="E40" s="43" t="s">
        <v>29</v>
      </c>
      <c r="F40" s="70" t="s">
        <v>71</v>
      </c>
      <c r="G40" s="77">
        <v>6</v>
      </c>
      <c r="H40" s="77">
        <v>6</v>
      </c>
      <c r="I40" s="45">
        <v>43101</v>
      </c>
      <c r="J40" s="41">
        <v>43114</v>
      </c>
      <c r="L40" s="81" t="str">
        <f t="shared" si="0"/>
        <v>Sawtooth|A:4|</v>
      </c>
      <c r="M40" s="82" t="str">
        <f>IF(EXACT(B40,""),"",IF(COUNTIFS(B:B,B40,J:J,"&gt;"&amp;J40)=0,IFERROR(IF(MATCH(B40&amp;"|*",M$3:M39,0),"-",""),B40&amp;"|"&amp;C40&amp;"|"),"-"))</f>
        <v>-</v>
      </c>
      <c r="N40" s="183" t="str">
        <f t="shared" si="1"/>
        <v/>
      </c>
      <c r="O40" s="81" t="str">
        <f t="shared" si="2"/>
        <v>Sawtooth|A:4|</v>
      </c>
    </row>
    <row r="41" spans="2:15" x14ac:dyDescent="0.35">
      <c r="B41" s="42" t="s">
        <v>48</v>
      </c>
      <c r="C41" s="71" t="s">
        <v>94</v>
      </c>
      <c r="D41" s="42" t="s">
        <v>7</v>
      </c>
      <c r="E41" s="43" t="s">
        <v>31</v>
      </c>
      <c r="F41" s="70" t="s">
        <v>81</v>
      </c>
      <c r="G41" s="77">
        <v>8</v>
      </c>
      <c r="H41" s="77">
        <v>8</v>
      </c>
      <c r="I41" s="45">
        <v>43101</v>
      </c>
      <c r="J41" s="41">
        <v>43114</v>
      </c>
      <c r="L41" s="81" t="str">
        <f t="shared" si="0"/>
        <v>-</v>
      </c>
      <c r="M41" s="82" t="str">
        <f>IF(EXACT(B41,""),"",IF(COUNTIFS(B:B,B41,J:J,"&gt;"&amp;J41)=0,IFERROR(IF(MATCH(B41&amp;"|*",M$3:M40,0),"-",""),B41&amp;"|"&amp;C41&amp;"|"),"-"))</f>
        <v>-</v>
      </c>
      <c r="N41" s="183" t="str">
        <f t="shared" si="1"/>
        <v/>
      </c>
      <c r="O41" s="81" t="str">
        <f t="shared" si="2"/>
        <v>Sawtooth|A:6|</v>
      </c>
    </row>
    <row r="42" spans="2:15" x14ac:dyDescent="0.35">
      <c r="B42" s="42" t="s">
        <v>48</v>
      </c>
      <c r="C42" s="71" t="s">
        <v>94</v>
      </c>
      <c r="D42" s="42" t="s">
        <v>8</v>
      </c>
      <c r="E42" s="43" t="s">
        <v>26</v>
      </c>
      <c r="F42" s="70" t="s">
        <v>63</v>
      </c>
      <c r="G42" s="77">
        <v>3</v>
      </c>
      <c r="H42" s="77">
        <v>3</v>
      </c>
      <c r="I42" s="45">
        <v>43101</v>
      </c>
      <c r="J42" s="41">
        <v>43114</v>
      </c>
      <c r="L42" s="81" t="str">
        <f t="shared" si="0"/>
        <v>-</v>
      </c>
      <c r="M42" s="82" t="str">
        <f>IF(EXACT(B42,""),"",IF(COUNTIFS(B:B,B42,J:J,"&gt;"&amp;J42)=0,IFERROR(IF(MATCH(B42&amp;"|*",M$3:M41,0),"-",""),B42&amp;"|"&amp;C42&amp;"|"),"-"))</f>
        <v>-</v>
      </c>
      <c r="N42" s="183" t="str">
        <f t="shared" si="1"/>
        <v/>
      </c>
      <c r="O42" s="81" t="str">
        <f t="shared" si="2"/>
        <v>Sawtooth|B:1|</v>
      </c>
    </row>
    <row r="43" spans="2:15" x14ac:dyDescent="0.35">
      <c r="B43" s="42" t="s">
        <v>48</v>
      </c>
      <c r="C43" s="71" t="s">
        <v>94</v>
      </c>
      <c r="D43" s="42" t="s">
        <v>8</v>
      </c>
      <c r="E43" s="43" t="s">
        <v>27</v>
      </c>
      <c r="F43" s="70" t="s">
        <v>66</v>
      </c>
      <c r="G43" s="77">
        <v>8</v>
      </c>
      <c r="H43" s="77">
        <v>10</v>
      </c>
      <c r="I43" s="45">
        <v>43101</v>
      </c>
      <c r="J43" s="41">
        <v>43114</v>
      </c>
      <c r="L43" s="81" t="str">
        <f t="shared" si="0"/>
        <v>-</v>
      </c>
      <c r="M43" s="82" t="str">
        <f>IF(EXACT(B43,""),"",IF(COUNTIFS(B:B,B43,J:J,"&gt;"&amp;J43)=0,IFERROR(IF(MATCH(B43&amp;"|*",M$3:M42,0),"-",""),B43&amp;"|"&amp;C43&amp;"|"),"-"))</f>
        <v>-</v>
      </c>
      <c r="N43" s="183" t="str">
        <f t="shared" si="1"/>
        <v/>
      </c>
      <c r="O43" s="81" t="str">
        <f t="shared" si="2"/>
        <v>Sawtooth|B:2|</v>
      </c>
    </row>
    <row r="44" spans="2:15" x14ac:dyDescent="0.35">
      <c r="B44" s="42" t="s">
        <v>48</v>
      </c>
      <c r="C44" s="71" t="s">
        <v>94</v>
      </c>
      <c r="D44" s="42" t="s">
        <v>8</v>
      </c>
      <c r="E44" s="43" t="s">
        <v>28</v>
      </c>
      <c r="F44" s="70" t="s">
        <v>65</v>
      </c>
      <c r="G44" s="77">
        <v>0</v>
      </c>
      <c r="H44" s="77">
        <v>0</v>
      </c>
      <c r="I44" s="45">
        <v>43101</v>
      </c>
      <c r="J44" s="41">
        <v>43114</v>
      </c>
      <c r="L44" s="81" t="str">
        <f t="shared" si="0"/>
        <v>-</v>
      </c>
      <c r="M44" s="82" t="str">
        <f>IF(EXACT(B44,""),"",IF(COUNTIFS(B:B,B44,J:J,"&gt;"&amp;J44)=0,IFERROR(IF(MATCH(B44&amp;"|*",M$3:M43,0),"-",""),B44&amp;"|"&amp;C44&amp;"|"),"-"))</f>
        <v>-</v>
      </c>
      <c r="N44" s="183" t="str">
        <f t="shared" si="1"/>
        <v/>
      </c>
      <c r="O44" s="81" t="str">
        <f t="shared" si="2"/>
        <v>Sawtooth|B:3|</v>
      </c>
    </row>
    <row r="45" spans="2:15" x14ac:dyDescent="0.35">
      <c r="B45" s="42" t="s">
        <v>48</v>
      </c>
      <c r="C45" s="71" t="s">
        <v>94</v>
      </c>
      <c r="D45" s="42" t="s">
        <v>8</v>
      </c>
      <c r="E45" s="43" t="s">
        <v>29</v>
      </c>
      <c r="F45" s="70" t="s">
        <v>67</v>
      </c>
      <c r="G45" s="77">
        <v>1</v>
      </c>
      <c r="H45" s="77">
        <v>1</v>
      </c>
      <c r="I45" s="45">
        <v>43101</v>
      </c>
      <c r="J45" s="41">
        <v>43114</v>
      </c>
      <c r="L45" s="81" t="str">
        <f t="shared" si="0"/>
        <v>-</v>
      </c>
      <c r="M45" s="82" t="str">
        <f>IF(EXACT(B45,""),"",IF(COUNTIFS(B:B,B45,J:J,"&gt;"&amp;J45)=0,IFERROR(IF(MATCH(B45&amp;"|*",M$3:M44,0),"-",""),B45&amp;"|"&amp;C45&amp;"|"),"-"))</f>
        <v>-</v>
      </c>
      <c r="N45" s="183" t="str">
        <f t="shared" si="1"/>
        <v/>
      </c>
      <c r="O45" s="81" t="str">
        <f t="shared" si="2"/>
        <v>Sawtooth|B:4|</v>
      </c>
    </row>
    <row r="46" spans="2:15" x14ac:dyDescent="0.35">
      <c r="B46" s="42" t="s">
        <v>48</v>
      </c>
      <c r="C46" s="71" t="s">
        <v>94</v>
      </c>
      <c r="D46" s="42" t="s">
        <v>8</v>
      </c>
      <c r="E46" s="43" t="s">
        <v>32</v>
      </c>
      <c r="F46" s="70" t="s">
        <v>84</v>
      </c>
      <c r="G46" s="77">
        <v>3</v>
      </c>
      <c r="H46" s="77">
        <v>3</v>
      </c>
      <c r="I46" s="45">
        <v>43101</v>
      </c>
      <c r="J46" s="41">
        <v>43114</v>
      </c>
      <c r="L46" s="81" t="str">
        <f t="shared" si="0"/>
        <v>-</v>
      </c>
      <c r="M46" s="82" t="str">
        <f>IF(EXACT(B46,""),"",IF(COUNTIFS(B:B,B46,J:J,"&gt;"&amp;J46)=0,IFERROR(IF(MATCH(B46&amp;"|*",M$3:M45,0),"-",""),B46&amp;"|"&amp;C46&amp;"|"),"-"))</f>
        <v>-</v>
      </c>
      <c r="N46" s="183" t="str">
        <f t="shared" si="1"/>
        <v/>
      </c>
      <c r="O46" s="81" t="str">
        <f t="shared" si="2"/>
        <v>Sawtooth|B:7|</v>
      </c>
    </row>
    <row r="47" spans="2:15" x14ac:dyDescent="0.35">
      <c r="B47" s="42" t="s">
        <v>48</v>
      </c>
      <c r="C47" s="71" t="s">
        <v>94</v>
      </c>
      <c r="D47" s="42" t="s">
        <v>9</v>
      </c>
      <c r="E47" s="43" t="s">
        <v>96</v>
      </c>
      <c r="F47" s="70" t="s">
        <v>74</v>
      </c>
      <c r="G47" s="77">
        <v>0</v>
      </c>
      <c r="H47" s="77">
        <v>0</v>
      </c>
      <c r="I47" s="45">
        <v>43101</v>
      </c>
      <c r="J47" s="41">
        <v>43114</v>
      </c>
      <c r="L47" s="81" t="str">
        <f t="shared" si="0"/>
        <v>-</v>
      </c>
      <c r="M47" s="82" t="str">
        <f>IF(EXACT(B47,""),"",IF(COUNTIFS(B:B,B47,J:J,"&gt;"&amp;J47)=0,IFERROR(IF(MATCH(B47&amp;"|*",M$3:M46,0),"-",""),B47&amp;"|"&amp;C47&amp;"|"),"-"))</f>
        <v>-</v>
      </c>
      <c r="N47" s="183" t="str">
        <f t="shared" si="1"/>
        <v/>
      </c>
      <c r="O47" s="81" t="str">
        <f t="shared" si="2"/>
        <v>Sawtooth|C:00F|</v>
      </c>
    </row>
    <row r="48" spans="2:15" x14ac:dyDescent="0.35">
      <c r="B48" s="42" t="s">
        <v>48</v>
      </c>
      <c r="C48" s="71" t="s">
        <v>94</v>
      </c>
      <c r="D48" s="42" t="s">
        <v>9</v>
      </c>
      <c r="E48" s="43" t="s">
        <v>101</v>
      </c>
      <c r="F48" s="70" t="s">
        <v>85</v>
      </c>
      <c r="G48" s="77">
        <v>4</v>
      </c>
      <c r="H48" s="77">
        <v>9</v>
      </c>
      <c r="I48" s="45">
        <v>43101</v>
      </c>
      <c r="J48" s="41">
        <v>43114</v>
      </c>
      <c r="L48" s="81" t="str">
        <f t="shared" si="0"/>
        <v>-</v>
      </c>
      <c r="M48" s="82" t="str">
        <f>IF(EXACT(B48,""),"",IF(COUNTIFS(B:B,B48,J:J,"&gt;"&amp;J48)=0,IFERROR(IF(MATCH(B48&amp;"|*",M$3:M47,0),"-",""),B48&amp;"|"&amp;C48&amp;"|"),"-"))</f>
        <v>-</v>
      </c>
      <c r="N48" s="183" t="str">
        <f t="shared" si="1"/>
        <v/>
      </c>
      <c r="O48" s="81" t="str">
        <f t="shared" si="2"/>
        <v>Sawtooth|C:642|</v>
      </c>
    </row>
    <row r="49" spans="2:15" x14ac:dyDescent="0.35">
      <c r="B49" s="42" t="s">
        <v>48</v>
      </c>
      <c r="C49" s="71" t="s">
        <v>94</v>
      </c>
      <c r="D49" s="42" t="s">
        <v>9</v>
      </c>
      <c r="E49" s="43" t="s">
        <v>100</v>
      </c>
      <c r="F49" s="70" t="s">
        <v>77</v>
      </c>
      <c r="G49" s="77">
        <v>0</v>
      </c>
      <c r="H49" s="77">
        <v>0</v>
      </c>
      <c r="I49" s="45">
        <v>43101</v>
      </c>
      <c r="J49" s="41">
        <v>43114</v>
      </c>
      <c r="L49" s="81" t="str">
        <f t="shared" si="0"/>
        <v>-</v>
      </c>
      <c r="M49" s="82" t="str">
        <f>IF(EXACT(B49,""),"",IF(COUNTIFS(B:B,B49,J:J,"&gt;"&amp;J49)=0,IFERROR(IF(MATCH(B49&amp;"|*",M$3:M48,0),"-",""),B49&amp;"|"&amp;C49&amp;"|"),"-"))</f>
        <v>-</v>
      </c>
      <c r="N49" s="183" t="str">
        <f t="shared" si="1"/>
        <v/>
      </c>
      <c r="O49" s="81" t="str">
        <f t="shared" si="2"/>
        <v>Sawtooth|C:0F0|</v>
      </c>
    </row>
    <row r="50" spans="2:15" x14ac:dyDescent="0.35">
      <c r="B50" s="42" t="s">
        <v>48</v>
      </c>
      <c r="C50" s="71" t="s">
        <v>94</v>
      </c>
      <c r="D50" s="42" t="s">
        <v>9</v>
      </c>
      <c r="E50" s="43" t="s">
        <v>98</v>
      </c>
      <c r="F50" s="70" t="s">
        <v>95</v>
      </c>
      <c r="G50" s="77">
        <v>0</v>
      </c>
      <c r="H50" s="77">
        <v>0</v>
      </c>
      <c r="I50" s="45">
        <v>43101</v>
      </c>
      <c r="J50" s="41">
        <v>43114</v>
      </c>
      <c r="L50" s="81" t="str">
        <f t="shared" si="0"/>
        <v>-</v>
      </c>
      <c r="M50" s="82" t="str">
        <f>IF(EXACT(B50,""),"",IF(COUNTIFS(B:B,B50,J:J,"&gt;"&amp;J50)=0,IFERROR(IF(MATCH(B50&amp;"|*",M$3:M49,0),"-",""),B50&amp;"|"&amp;C50&amp;"|"),"-"))</f>
        <v>-</v>
      </c>
      <c r="N50" s="183" t="str">
        <f t="shared" si="1"/>
        <v/>
      </c>
      <c r="O50" s="81" t="str">
        <f t="shared" si="2"/>
        <v>Sawtooth|C:111|</v>
      </c>
    </row>
    <row r="51" spans="2:15" x14ac:dyDescent="0.35">
      <c r="B51" s="42" t="s">
        <v>48</v>
      </c>
      <c r="C51" s="71" t="s">
        <v>94</v>
      </c>
      <c r="D51" s="42" t="s">
        <v>9</v>
      </c>
      <c r="E51" s="43" t="s">
        <v>97</v>
      </c>
      <c r="F51" s="70" t="s">
        <v>75</v>
      </c>
      <c r="G51" s="77">
        <v>0</v>
      </c>
      <c r="H51" s="77">
        <v>0</v>
      </c>
      <c r="I51" s="45">
        <v>43101</v>
      </c>
      <c r="J51" s="41">
        <v>43114</v>
      </c>
      <c r="L51" s="81" t="str">
        <f t="shared" si="0"/>
        <v>-</v>
      </c>
      <c r="M51" s="82" t="str">
        <f>IF(EXACT(B51,""),"",IF(COUNTIFS(B:B,B51,J:J,"&gt;"&amp;J51)=0,IFERROR(IF(MATCH(B51&amp;"|*",M$3:M50,0),"-",""),B51&amp;"|"&amp;C51&amp;"|"),"-"))</f>
        <v>-</v>
      </c>
      <c r="N51" s="183" t="str">
        <f t="shared" si="1"/>
        <v/>
      </c>
      <c r="O51" s="81" t="str">
        <f t="shared" si="2"/>
        <v>Sawtooth|C:FFF|</v>
      </c>
    </row>
    <row r="52" spans="2:15" x14ac:dyDescent="0.35">
      <c r="B52" s="42" t="s">
        <v>48</v>
      </c>
      <c r="C52" s="71" t="s">
        <v>94</v>
      </c>
      <c r="D52" s="42" t="s">
        <v>9</v>
      </c>
      <c r="E52" s="43" t="s">
        <v>102</v>
      </c>
      <c r="F52" s="70" t="s">
        <v>79</v>
      </c>
      <c r="G52" s="77">
        <v>1</v>
      </c>
      <c r="H52" s="77">
        <v>1</v>
      </c>
      <c r="I52" s="45">
        <v>43101</v>
      </c>
      <c r="J52" s="41">
        <v>43114</v>
      </c>
      <c r="L52" s="81" t="str">
        <f t="shared" si="0"/>
        <v>-</v>
      </c>
      <c r="M52" s="82" t="str">
        <f>IF(EXACT(B52,""),"",IF(COUNTIFS(B:B,B52,J:J,"&gt;"&amp;J52)=0,IFERROR(IF(MATCH(B52&amp;"|*",M$3:M51,0),"-",""),B52&amp;"|"&amp;C52&amp;"|"),"-"))</f>
        <v>-</v>
      </c>
      <c r="N52" s="183" t="str">
        <f t="shared" si="1"/>
        <v/>
      </c>
      <c r="O52" s="81" t="str">
        <f t="shared" si="2"/>
        <v>Sawtooth|C:FA0|</v>
      </c>
    </row>
    <row r="53" spans="2:15" x14ac:dyDescent="0.35">
      <c r="B53" s="42" t="s">
        <v>40</v>
      </c>
      <c r="C53" s="71" t="s">
        <v>82</v>
      </c>
      <c r="D53" s="42" t="s">
        <v>7</v>
      </c>
      <c r="E53" s="43" t="s">
        <v>26</v>
      </c>
      <c r="F53" s="70" t="s">
        <v>62</v>
      </c>
      <c r="G53" s="77">
        <v>2</v>
      </c>
      <c r="H53" s="77">
        <v>2</v>
      </c>
      <c r="I53" s="45">
        <v>43498</v>
      </c>
      <c r="J53" s="45">
        <v>43769</v>
      </c>
      <c r="L53" s="81" t="str">
        <f t="shared" si="0"/>
        <v>Big Gruesome|A:1|</v>
      </c>
      <c r="M53" s="82" t="str">
        <f>IF(EXACT(B53,""),"",IF(COUNTIFS(B:B,B53,J:J,"&gt;"&amp;J53)=0,IFERROR(IF(MATCH(B53&amp;"|*",M$3:M52,0),"-",""),B53&amp;"|"&amp;C53&amp;"|"),"-"))</f>
        <v>Big Gruesome|Panda Fluffer|</v>
      </c>
      <c r="N53" s="183">
        <f t="shared" si="1"/>
        <v>1</v>
      </c>
      <c r="O53" s="81" t="str">
        <f t="shared" si="2"/>
        <v>-</v>
      </c>
    </row>
    <row r="54" spans="2:15" x14ac:dyDescent="0.35">
      <c r="B54" s="42" t="s">
        <v>40</v>
      </c>
      <c r="C54" s="71" t="s">
        <v>82</v>
      </c>
      <c r="D54" s="42" t="s">
        <v>7</v>
      </c>
      <c r="E54" s="43" t="s">
        <v>27</v>
      </c>
      <c r="F54" s="70" t="s">
        <v>60</v>
      </c>
      <c r="G54" s="77">
        <v>9</v>
      </c>
      <c r="H54" s="77">
        <v>9</v>
      </c>
      <c r="I54" s="45">
        <v>43498</v>
      </c>
      <c r="J54" s="45">
        <v>43769</v>
      </c>
      <c r="L54" s="81" t="str">
        <f t="shared" si="0"/>
        <v>Big Gruesome|A:2|</v>
      </c>
      <c r="M54" s="82" t="str">
        <f>IF(EXACT(B54,""),"",IF(COUNTIFS(B:B,B54,J:J,"&gt;"&amp;J54)=0,IFERROR(IF(MATCH(B54&amp;"|*",M$3:M53,0),"-",""),B54&amp;"|"&amp;C54&amp;"|"),"-"))</f>
        <v>-</v>
      </c>
      <c r="N54" s="183" t="str">
        <f t="shared" si="1"/>
        <v/>
      </c>
      <c r="O54" s="81" t="str">
        <f t="shared" si="2"/>
        <v>-</v>
      </c>
    </row>
    <row r="55" spans="2:15" x14ac:dyDescent="0.35">
      <c r="B55" s="42" t="s">
        <v>40</v>
      </c>
      <c r="C55" s="71" t="s">
        <v>82</v>
      </c>
      <c r="D55" s="42" t="s">
        <v>7</v>
      </c>
      <c r="E55" s="43" t="s">
        <v>28</v>
      </c>
      <c r="F55" s="70" t="s">
        <v>61</v>
      </c>
      <c r="G55" s="77">
        <v>5</v>
      </c>
      <c r="H55" s="77">
        <v>6</v>
      </c>
      <c r="I55" s="45">
        <v>43498</v>
      </c>
      <c r="J55" s="45">
        <v>43769</v>
      </c>
      <c r="L55" s="81" t="str">
        <f t="shared" si="0"/>
        <v>Big Gruesome|A:3|</v>
      </c>
      <c r="M55" s="82" t="str">
        <f>IF(EXACT(B55,""),"",IF(COUNTIFS(B:B,B55,J:J,"&gt;"&amp;J55)=0,IFERROR(IF(MATCH(B55&amp;"|*",M$3:M54,0),"-",""),B55&amp;"|"&amp;C55&amp;"|"),"-"))</f>
        <v>-</v>
      </c>
      <c r="N55" s="183" t="str">
        <f t="shared" si="1"/>
        <v/>
      </c>
      <c r="O55" s="81" t="str">
        <f t="shared" si="2"/>
        <v>-</v>
      </c>
    </row>
    <row r="56" spans="2:15" x14ac:dyDescent="0.35">
      <c r="B56" s="42" t="s">
        <v>40</v>
      </c>
      <c r="C56" s="71" t="s">
        <v>82</v>
      </c>
      <c r="D56" s="42" t="s">
        <v>7</v>
      </c>
      <c r="E56" s="43" t="s">
        <v>29</v>
      </c>
      <c r="F56" s="70" t="s">
        <v>71</v>
      </c>
      <c r="G56" s="77">
        <v>5</v>
      </c>
      <c r="H56" s="77">
        <v>5</v>
      </c>
      <c r="I56" s="45">
        <v>43498</v>
      </c>
      <c r="J56" s="45">
        <v>43769</v>
      </c>
      <c r="L56" s="81" t="str">
        <f t="shared" si="0"/>
        <v>Big Gruesome|A:4|</v>
      </c>
      <c r="M56" s="82" t="str">
        <f>IF(EXACT(B56,""),"",IF(COUNTIFS(B:B,B56,J:J,"&gt;"&amp;J56)=0,IFERROR(IF(MATCH(B56&amp;"|*",M$3:M55,0),"-",""),B56&amp;"|"&amp;C56&amp;"|"),"-"))</f>
        <v>-</v>
      </c>
      <c r="N56" s="183" t="str">
        <f t="shared" si="1"/>
        <v/>
      </c>
      <c r="O56" s="81" t="str">
        <f t="shared" si="2"/>
        <v>-</v>
      </c>
    </row>
    <row r="57" spans="2:15" x14ac:dyDescent="0.35">
      <c r="B57" s="42" t="s">
        <v>40</v>
      </c>
      <c r="C57" s="71" t="s">
        <v>82</v>
      </c>
      <c r="D57" s="42" t="s">
        <v>7</v>
      </c>
      <c r="E57" s="43" t="s">
        <v>31</v>
      </c>
      <c r="F57" s="70" t="s">
        <v>81</v>
      </c>
      <c r="G57" s="77">
        <v>0</v>
      </c>
      <c r="H57" s="77">
        <v>0</v>
      </c>
      <c r="I57" s="45">
        <v>43498</v>
      </c>
      <c r="J57" s="45">
        <v>43769</v>
      </c>
      <c r="L57" s="81" t="str">
        <f t="shared" si="0"/>
        <v>Big Gruesome|A:6|</v>
      </c>
      <c r="M57" s="82" t="str">
        <f>IF(EXACT(B57,""),"",IF(COUNTIFS(B:B,B57,J:J,"&gt;"&amp;J57)=0,IFERROR(IF(MATCH(B57&amp;"|*",M$3:M56,0),"-",""),B57&amp;"|"&amp;C57&amp;"|"),"-"))</f>
        <v>-</v>
      </c>
      <c r="N57" s="183" t="str">
        <f t="shared" si="1"/>
        <v/>
      </c>
      <c r="O57" s="81" t="str">
        <f t="shared" si="2"/>
        <v>-</v>
      </c>
    </row>
    <row r="58" spans="2:15" x14ac:dyDescent="0.35">
      <c r="B58" s="42" t="s">
        <v>40</v>
      </c>
      <c r="C58" s="71" t="s">
        <v>82</v>
      </c>
      <c r="D58" s="42" t="s">
        <v>8</v>
      </c>
      <c r="E58" s="43" t="s">
        <v>26</v>
      </c>
      <c r="F58" s="70" t="s">
        <v>63</v>
      </c>
      <c r="G58" s="77">
        <v>0</v>
      </c>
      <c r="H58" s="77">
        <v>0</v>
      </c>
      <c r="I58" s="45">
        <v>43498</v>
      </c>
      <c r="J58" s="45">
        <v>43769</v>
      </c>
      <c r="L58" s="81" t="str">
        <f t="shared" si="0"/>
        <v>Big Gruesome|B:1|</v>
      </c>
      <c r="M58" s="82" t="str">
        <f>IF(EXACT(B58,""),"",IF(COUNTIFS(B:B,B58,J:J,"&gt;"&amp;J58)=0,IFERROR(IF(MATCH(B58&amp;"|*",M$3:M57,0),"-",""),B58&amp;"|"&amp;C58&amp;"|"),"-"))</f>
        <v>-</v>
      </c>
      <c r="N58" s="183" t="str">
        <f t="shared" si="1"/>
        <v/>
      </c>
      <c r="O58" s="81" t="str">
        <f t="shared" si="2"/>
        <v>-</v>
      </c>
    </row>
    <row r="59" spans="2:15" x14ac:dyDescent="0.35">
      <c r="B59" s="42" t="s">
        <v>40</v>
      </c>
      <c r="C59" s="71" t="s">
        <v>82</v>
      </c>
      <c r="D59" s="42" t="s">
        <v>8</v>
      </c>
      <c r="E59" s="43" t="s">
        <v>27</v>
      </c>
      <c r="F59" s="70" t="s">
        <v>66</v>
      </c>
      <c r="G59" s="77">
        <v>3</v>
      </c>
      <c r="H59" s="77">
        <v>3</v>
      </c>
      <c r="I59" s="45">
        <v>43498</v>
      </c>
      <c r="J59" s="45">
        <v>43769</v>
      </c>
      <c r="L59" s="81" t="str">
        <f t="shared" si="0"/>
        <v>Big Gruesome|B:2|</v>
      </c>
      <c r="M59" s="82" t="str">
        <f>IF(EXACT(B59,""),"",IF(COUNTIFS(B:B,B59,J:J,"&gt;"&amp;J59)=0,IFERROR(IF(MATCH(B59&amp;"|*",M$3:M58,0),"-",""),B59&amp;"|"&amp;C59&amp;"|"),"-"))</f>
        <v>-</v>
      </c>
      <c r="N59" s="183" t="str">
        <f t="shared" si="1"/>
        <v/>
      </c>
      <c r="O59" s="81" t="str">
        <f t="shared" si="2"/>
        <v>-</v>
      </c>
    </row>
    <row r="60" spans="2:15" x14ac:dyDescent="0.35">
      <c r="B60" s="42" t="s">
        <v>40</v>
      </c>
      <c r="C60" s="71" t="s">
        <v>82</v>
      </c>
      <c r="D60" s="42" t="s">
        <v>8</v>
      </c>
      <c r="E60" s="43" t="s">
        <v>28</v>
      </c>
      <c r="F60" s="70" t="s">
        <v>65</v>
      </c>
      <c r="G60" s="77">
        <v>0</v>
      </c>
      <c r="H60" s="77">
        <v>0</v>
      </c>
      <c r="I60" s="45">
        <v>43498</v>
      </c>
      <c r="J60" s="45">
        <v>43769</v>
      </c>
      <c r="L60" s="81" t="str">
        <f t="shared" si="0"/>
        <v>Big Gruesome|B:3|</v>
      </c>
      <c r="M60" s="82" t="str">
        <f>IF(EXACT(B60,""),"",IF(COUNTIFS(B:B,B60,J:J,"&gt;"&amp;J60)=0,IFERROR(IF(MATCH(B60&amp;"|*",M$3:M59,0),"-",""),B60&amp;"|"&amp;C60&amp;"|"),"-"))</f>
        <v>-</v>
      </c>
      <c r="N60" s="183" t="str">
        <f t="shared" si="1"/>
        <v/>
      </c>
      <c r="O60" s="81" t="str">
        <f t="shared" si="2"/>
        <v>-</v>
      </c>
    </row>
    <row r="61" spans="2:15" x14ac:dyDescent="0.35">
      <c r="B61" s="42" t="s">
        <v>40</v>
      </c>
      <c r="C61" s="71" t="s">
        <v>82</v>
      </c>
      <c r="D61" s="42" t="s">
        <v>8</v>
      </c>
      <c r="E61" s="43" t="s">
        <v>29</v>
      </c>
      <c r="F61" s="70" t="s">
        <v>67</v>
      </c>
      <c r="G61" s="77">
        <v>1</v>
      </c>
      <c r="H61" s="77">
        <v>3</v>
      </c>
      <c r="I61" s="45">
        <v>43498</v>
      </c>
      <c r="J61" s="45">
        <v>43769</v>
      </c>
      <c r="L61" s="81" t="str">
        <f t="shared" si="0"/>
        <v>Big Gruesome|B:4|</v>
      </c>
      <c r="M61" s="82" t="str">
        <f>IF(EXACT(B61,""),"",IF(COUNTIFS(B:B,B61,J:J,"&gt;"&amp;J61)=0,IFERROR(IF(MATCH(B61&amp;"|*",M$3:M60,0),"-",""),B61&amp;"|"&amp;C61&amp;"|"),"-"))</f>
        <v>-</v>
      </c>
      <c r="N61" s="183" t="str">
        <f t="shared" si="1"/>
        <v/>
      </c>
      <c r="O61" s="81" t="str">
        <f t="shared" si="2"/>
        <v>-</v>
      </c>
    </row>
    <row r="62" spans="2:15" x14ac:dyDescent="0.35">
      <c r="B62" s="42" t="s">
        <v>40</v>
      </c>
      <c r="C62" s="71" t="s">
        <v>82</v>
      </c>
      <c r="D62" s="42" t="s">
        <v>8</v>
      </c>
      <c r="E62" s="43" t="s">
        <v>32</v>
      </c>
      <c r="F62" s="70" t="s">
        <v>84</v>
      </c>
      <c r="G62" s="77">
        <v>6</v>
      </c>
      <c r="H62" s="77">
        <v>9</v>
      </c>
      <c r="I62" s="45">
        <v>43498</v>
      </c>
      <c r="J62" s="45">
        <v>43769</v>
      </c>
      <c r="L62" s="81" t="str">
        <f t="shared" si="0"/>
        <v>Big Gruesome|B:7|</v>
      </c>
      <c r="M62" s="82" t="str">
        <f>IF(EXACT(B62,""),"",IF(COUNTIFS(B:B,B62,J:J,"&gt;"&amp;J62)=0,IFERROR(IF(MATCH(B62&amp;"|*",M$3:M61,0),"-",""),B62&amp;"|"&amp;C62&amp;"|"),"-"))</f>
        <v>-</v>
      </c>
      <c r="N62" s="183" t="str">
        <f t="shared" si="1"/>
        <v/>
      </c>
      <c r="O62" s="81" t="str">
        <f t="shared" si="2"/>
        <v>-</v>
      </c>
    </row>
    <row r="63" spans="2:15" x14ac:dyDescent="0.35">
      <c r="B63" s="42" t="s">
        <v>40</v>
      </c>
      <c r="C63" s="71" t="s">
        <v>82</v>
      </c>
      <c r="D63" s="42" t="s">
        <v>9</v>
      </c>
      <c r="E63" s="43" t="s">
        <v>96</v>
      </c>
      <c r="F63" s="70" t="s">
        <v>74</v>
      </c>
      <c r="G63" s="77">
        <v>0</v>
      </c>
      <c r="H63" s="77">
        <v>0</v>
      </c>
      <c r="I63" s="45">
        <v>43498</v>
      </c>
      <c r="J63" s="45">
        <v>43769</v>
      </c>
      <c r="L63" s="81" t="str">
        <f t="shared" si="0"/>
        <v>Big Gruesome|C:00F|</v>
      </c>
      <c r="M63" s="82" t="str">
        <f>IF(EXACT(B63,""),"",IF(COUNTIFS(B:B,B63,J:J,"&gt;"&amp;J63)=0,IFERROR(IF(MATCH(B63&amp;"|*",M$3:M62,0),"-",""),B63&amp;"|"&amp;C63&amp;"|"),"-"))</f>
        <v>-</v>
      </c>
      <c r="N63" s="183" t="str">
        <f t="shared" si="1"/>
        <v/>
      </c>
      <c r="O63" s="81" t="str">
        <f t="shared" si="2"/>
        <v>-</v>
      </c>
    </row>
    <row r="64" spans="2:15" x14ac:dyDescent="0.35">
      <c r="B64" s="42" t="s">
        <v>40</v>
      </c>
      <c r="C64" s="71" t="s">
        <v>82</v>
      </c>
      <c r="D64" s="42" t="s">
        <v>9</v>
      </c>
      <c r="E64" s="43" t="s">
        <v>101</v>
      </c>
      <c r="F64" s="70" t="s">
        <v>85</v>
      </c>
      <c r="G64" s="77">
        <v>0</v>
      </c>
      <c r="H64" s="77">
        <v>0</v>
      </c>
      <c r="I64" s="45">
        <v>43498</v>
      </c>
      <c r="J64" s="45">
        <v>43769</v>
      </c>
      <c r="L64" s="81" t="str">
        <f t="shared" si="0"/>
        <v>Big Gruesome|C:642|</v>
      </c>
      <c r="M64" s="82" t="str">
        <f>IF(EXACT(B64,""),"",IF(COUNTIFS(B:B,B64,J:J,"&gt;"&amp;J64)=0,IFERROR(IF(MATCH(B64&amp;"|*",M$3:M63,0),"-",""),B64&amp;"|"&amp;C64&amp;"|"),"-"))</f>
        <v>-</v>
      </c>
      <c r="N64" s="183" t="str">
        <f t="shared" si="1"/>
        <v/>
      </c>
      <c r="O64" s="81" t="str">
        <f t="shared" si="2"/>
        <v>-</v>
      </c>
    </row>
    <row r="65" spans="2:15" x14ac:dyDescent="0.35">
      <c r="B65" s="42" t="s">
        <v>40</v>
      </c>
      <c r="C65" s="71" t="s">
        <v>82</v>
      </c>
      <c r="D65" s="42" t="s">
        <v>9</v>
      </c>
      <c r="E65" s="43" t="s">
        <v>100</v>
      </c>
      <c r="F65" s="70" t="s">
        <v>77</v>
      </c>
      <c r="G65" s="77">
        <v>0</v>
      </c>
      <c r="H65" s="77">
        <v>0</v>
      </c>
      <c r="I65" s="45">
        <v>43498</v>
      </c>
      <c r="J65" s="45">
        <v>43769</v>
      </c>
      <c r="L65" s="81" t="str">
        <f t="shared" si="0"/>
        <v>Big Gruesome|C:0F0|</v>
      </c>
      <c r="M65" s="82" t="str">
        <f>IF(EXACT(B65,""),"",IF(COUNTIFS(B:B,B65,J:J,"&gt;"&amp;J65)=0,IFERROR(IF(MATCH(B65&amp;"|*",M$3:M64,0),"-",""),B65&amp;"|"&amp;C65&amp;"|"),"-"))</f>
        <v>-</v>
      </c>
      <c r="N65" s="183" t="str">
        <f t="shared" si="1"/>
        <v/>
      </c>
      <c r="O65" s="81" t="str">
        <f t="shared" si="2"/>
        <v>-</v>
      </c>
    </row>
    <row r="66" spans="2:15" x14ac:dyDescent="0.35">
      <c r="B66" s="42" t="s">
        <v>40</v>
      </c>
      <c r="C66" s="71" t="s">
        <v>82</v>
      </c>
      <c r="D66" s="42" t="s">
        <v>9</v>
      </c>
      <c r="E66" s="43" t="s">
        <v>98</v>
      </c>
      <c r="F66" s="70" t="s">
        <v>95</v>
      </c>
      <c r="G66" s="77">
        <v>8</v>
      </c>
      <c r="H66" s="77">
        <v>10</v>
      </c>
      <c r="I66" s="45">
        <v>43498</v>
      </c>
      <c r="J66" s="45">
        <v>43769</v>
      </c>
      <c r="L66" s="81" t="str">
        <f t="shared" si="0"/>
        <v>Big Gruesome|C:111|</v>
      </c>
      <c r="M66" s="82" t="str">
        <f>IF(EXACT(B66,""),"",IF(COUNTIFS(B:B,B66,J:J,"&gt;"&amp;J66)=0,IFERROR(IF(MATCH(B66&amp;"|*",M$3:M65,0),"-",""),B66&amp;"|"&amp;C66&amp;"|"),"-"))</f>
        <v>-</v>
      </c>
      <c r="N66" s="183" t="str">
        <f t="shared" si="1"/>
        <v/>
      </c>
      <c r="O66" s="81" t="str">
        <f t="shared" si="2"/>
        <v>-</v>
      </c>
    </row>
    <row r="67" spans="2:15" x14ac:dyDescent="0.35">
      <c r="B67" s="42" t="s">
        <v>40</v>
      </c>
      <c r="C67" s="71" t="s">
        <v>82</v>
      </c>
      <c r="D67" s="42" t="s">
        <v>9</v>
      </c>
      <c r="E67" s="43" t="s">
        <v>97</v>
      </c>
      <c r="F67" s="70" t="s">
        <v>75</v>
      </c>
      <c r="G67" s="77">
        <v>6</v>
      </c>
      <c r="H67" s="77">
        <v>10</v>
      </c>
      <c r="I67" s="45">
        <v>43498</v>
      </c>
      <c r="J67" s="45">
        <v>43769</v>
      </c>
      <c r="L67" s="81" t="str">
        <f t="shared" si="0"/>
        <v>Big Gruesome|C:FFF|</v>
      </c>
      <c r="M67" s="82" t="str">
        <f>IF(EXACT(B67,""),"",IF(COUNTIFS(B:B,B67,J:J,"&gt;"&amp;J67)=0,IFERROR(IF(MATCH(B67&amp;"|*",M$3:M66,0),"-",""),B67&amp;"|"&amp;C67&amp;"|"),"-"))</f>
        <v>-</v>
      </c>
      <c r="N67" s="183" t="str">
        <f t="shared" si="1"/>
        <v/>
      </c>
      <c r="O67" s="81" t="str">
        <f t="shared" si="2"/>
        <v>-</v>
      </c>
    </row>
    <row r="68" spans="2:15" x14ac:dyDescent="0.35">
      <c r="B68" s="42" t="s">
        <v>40</v>
      </c>
      <c r="C68" s="71" t="s">
        <v>82</v>
      </c>
      <c r="D68" s="42" t="s">
        <v>9</v>
      </c>
      <c r="E68" s="43" t="s">
        <v>102</v>
      </c>
      <c r="F68" s="70" t="s">
        <v>79</v>
      </c>
      <c r="G68" s="77">
        <v>4</v>
      </c>
      <c r="H68" s="77">
        <v>6</v>
      </c>
      <c r="I68" s="45">
        <v>43498</v>
      </c>
      <c r="J68" s="45">
        <v>43769</v>
      </c>
      <c r="L68" s="81" t="str">
        <f t="shared" ref="L68:L131" si="3">IF(EXACT(B68,""),"",IF(COUNTIFS(B:B,B68,D:D,D68,E:E,E68,J:J,"&gt;"&amp;J68)=0,B68&amp;"|"&amp;D68&amp;":"&amp;E68&amp;"|","-"))</f>
        <v>Big Gruesome|C:FA0|</v>
      </c>
      <c r="M68" s="82" t="str">
        <f>IF(EXACT(B68,""),"",IF(COUNTIFS(B:B,B68,J:J,"&gt;"&amp;J68)=0,IFERROR(IF(MATCH(B68&amp;"|*",M$3:M67,0),"-",""),B68&amp;"|"&amp;C68&amp;"|"),"-"))</f>
        <v>-</v>
      </c>
      <c r="N68" s="183" t="str">
        <f t="shared" ref="N68:N131" si="4">IF(OR(EXACT(M68,""),EXACT(M68,"-")),"",COUNTIFS(M$4:M$4000,"&gt;-",M$4:M$4000,"&lt;="&amp;M68))</f>
        <v/>
      </c>
      <c r="O68" s="81" t="str">
        <f t="shared" ref="O68:O131" si="5">IF(EXACT(B68,""),"",IF(OR(AND(COUNTIFS(B:B,B68,D:D,D68,E:E,E68,J:J,"&gt;"&amp;J68)=1,COUNTIFS(B:B,B68,J:J,"&gt;"&amp;J68)&gt;1),AND(COUNTIFS(B:B,B68,D:D,D68,E:E,E68,J:J,"&gt;"&amp;J68)=0,COUNTIFS(B:B,B68,J:J,"&gt;"&amp;J68)&gt;1)),B68&amp;"|"&amp;D68&amp;":"&amp;E68&amp;"|","-"))</f>
        <v>-</v>
      </c>
    </row>
    <row r="69" spans="2:15" x14ac:dyDescent="0.35">
      <c r="B69" s="42" t="s">
        <v>40</v>
      </c>
      <c r="C69" s="71" t="s">
        <v>82</v>
      </c>
      <c r="D69" s="42" t="s">
        <v>9</v>
      </c>
      <c r="E69" s="43" t="s">
        <v>99</v>
      </c>
      <c r="F69" s="70" t="s">
        <v>72</v>
      </c>
      <c r="G69" s="77">
        <v>3</v>
      </c>
      <c r="H69" s="77">
        <v>3</v>
      </c>
      <c r="I69" s="45">
        <v>43498</v>
      </c>
      <c r="J69" s="45">
        <v>43769</v>
      </c>
      <c r="L69" s="81" t="str">
        <f t="shared" si="3"/>
        <v>Big Gruesome|C:F00|</v>
      </c>
      <c r="M69" s="82" t="str">
        <f>IF(EXACT(B69,""),"",IF(COUNTIFS(B:B,B69,J:J,"&gt;"&amp;J69)=0,IFERROR(IF(MATCH(B69&amp;"|*",M$3:M68,0),"-",""),B69&amp;"|"&amp;C69&amp;"|"),"-"))</f>
        <v>-</v>
      </c>
      <c r="N69" s="183" t="str">
        <f t="shared" si="4"/>
        <v/>
      </c>
      <c r="O69" s="81" t="str">
        <f t="shared" si="5"/>
        <v>-</v>
      </c>
    </row>
    <row r="70" spans="2:15" x14ac:dyDescent="0.35">
      <c r="B70" s="42" t="s">
        <v>45</v>
      </c>
      <c r="C70" s="71" t="s">
        <v>89</v>
      </c>
      <c r="D70" s="42" t="s">
        <v>7</v>
      </c>
      <c r="E70" s="43" t="s">
        <v>26</v>
      </c>
      <c r="F70" s="70" t="s">
        <v>62</v>
      </c>
      <c r="G70" s="77">
        <v>0</v>
      </c>
      <c r="H70" s="77">
        <v>3</v>
      </c>
      <c r="I70" s="45">
        <v>43498</v>
      </c>
      <c r="J70" s="45">
        <v>43769</v>
      </c>
      <c r="L70" s="81" t="str">
        <f t="shared" si="3"/>
        <v>Blubber Bear|A:1|</v>
      </c>
      <c r="M70" s="82" t="str">
        <f>IF(EXACT(B70,""),"",IF(COUNTIFS(B:B,B70,J:J,"&gt;"&amp;J70)=0,IFERROR(IF(MATCH(B70&amp;"|*",M$3:M69,0),"-",""),B70&amp;"|"&amp;C70&amp;"|"),"-"))</f>
        <v>Blubber Bear|Teddy Bear Surgeon|</v>
      </c>
      <c r="N70" s="183">
        <f t="shared" si="4"/>
        <v>2</v>
      </c>
      <c r="O70" s="81" t="str">
        <f t="shared" si="5"/>
        <v>-</v>
      </c>
    </row>
    <row r="71" spans="2:15" x14ac:dyDescent="0.35">
      <c r="B71" s="42" t="s">
        <v>45</v>
      </c>
      <c r="C71" s="71" t="s">
        <v>89</v>
      </c>
      <c r="D71" s="42" t="s">
        <v>7</v>
      </c>
      <c r="E71" s="43" t="s">
        <v>27</v>
      </c>
      <c r="F71" s="70" t="s">
        <v>60</v>
      </c>
      <c r="G71" s="77">
        <v>9</v>
      </c>
      <c r="H71" s="77">
        <v>9</v>
      </c>
      <c r="I71" s="45">
        <v>43498</v>
      </c>
      <c r="J71" s="45">
        <v>43769</v>
      </c>
      <c r="L71" s="81" t="str">
        <f t="shared" si="3"/>
        <v>Blubber Bear|A:2|</v>
      </c>
      <c r="M71" s="82" t="str">
        <f>IF(EXACT(B71,""),"",IF(COUNTIFS(B:B,B71,J:J,"&gt;"&amp;J71)=0,IFERROR(IF(MATCH(B71&amp;"|*",M$3:M70,0),"-",""),B71&amp;"|"&amp;C71&amp;"|"),"-"))</f>
        <v>-</v>
      </c>
      <c r="N71" s="183" t="str">
        <f t="shared" si="4"/>
        <v/>
      </c>
      <c r="O71" s="81" t="str">
        <f t="shared" si="5"/>
        <v>-</v>
      </c>
    </row>
    <row r="72" spans="2:15" x14ac:dyDescent="0.35">
      <c r="B72" s="42" t="s">
        <v>45</v>
      </c>
      <c r="C72" s="71" t="s">
        <v>89</v>
      </c>
      <c r="D72" s="42" t="s">
        <v>7</v>
      </c>
      <c r="E72" s="43" t="s">
        <v>28</v>
      </c>
      <c r="F72" s="70" t="s">
        <v>61</v>
      </c>
      <c r="G72" s="77">
        <v>2</v>
      </c>
      <c r="H72" s="77">
        <v>3</v>
      </c>
      <c r="I72" s="45">
        <v>43498</v>
      </c>
      <c r="J72" s="45">
        <v>43769</v>
      </c>
      <c r="L72" s="81" t="str">
        <f t="shared" si="3"/>
        <v>Blubber Bear|A:3|</v>
      </c>
      <c r="M72" s="82" t="str">
        <f>IF(EXACT(B72,""),"",IF(COUNTIFS(B:B,B72,J:J,"&gt;"&amp;J72)=0,IFERROR(IF(MATCH(B72&amp;"|*",M$3:M71,0),"-",""),B72&amp;"|"&amp;C72&amp;"|"),"-"))</f>
        <v>-</v>
      </c>
      <c r="N72" s="183" t="str">
        <f t="shared" si="4"/>
        <v/>
      </c>
      <c r="O72" s="81" t="str">
        <f t="shared" si="5"/>
        <v>-</v>
      </c>
    </row>
    <row r="73" spans="2:15" x14ac:dyDescent="0.35">
      <c r="B73" s="42" t="s">
        <v>45</v>
      </c>
      <c r="C73" s="71" t="s">
        <v>89</v>
      </c>
      <c r="D73" s="42" t="s">
        <v>7</v>
      </c>
      <c r="E73" s="43" t="s">
        <v>29</v>
      </c>
      <c r="F73" s="70" t="s">
        <v>71</v>
      </c>
      <c r="G73" s="77">
        <v>6</v>
      </c>
      <c r="H73" s="77">
        <v>6</v>
      </c>
      <c r="I73" s="45">
        <v>43498</v>
      </c>
      <c r="J73" s="45">
        <v>43769</v>
      </c>
      <c r="L73" s="81" t="str">
        <f t="shared" si="3"/>
        <v>Blubber Bear|A:4|</v>
      </c>
      <c r="M73" s="82" t="str">
        <f>IF(EXACT(B73,""),"",IF(COUNTIFS(B:B,B73,J:J,"&gt;"&amp;J73)=0,IFERROR(IF(MATCH(B73&amp;"|*",M$3:M72,0),"-",""),B73&amp;"|"&amp;C73&amp;"|"),"-"))</f>
        <v>-</v>
      </c>
      <c r="N73" s="183" t="str">
        <f t="shared" si="4"/>
        <v/>
      </c>
      <c r="O73" s="81" t="str">
        <f t="shared" si="5"/>
        <v>-</v>
      </c>
    </row>
    <row r="74" spans="2:15" x14ac:dyDescent="0.35">
      <c r="B74" s="42" t="s">
        <v>45</v>
      </c>
      <c r="C74" s="71" t="s">
        <v>89</v>
      </c>
      <c r="D74" s="42" t="s">
        <v>7</v>
      </c>
      <c r="E74" s="43" t="s">
        <v>31</v>
      </c>
      <c r="F74" s="70" t="s">
        <v>81</v>
      </c>
      <c r="G74" s="77">
        <v>0</v>
      </c>
      <c r="H74" s="77">
        <v>3</v>
      </c>
      <c r="I74" s="45">
        <v>43498</v>
      </c>
      <c r="J74" s="45">
        <v>43769</v>
      </c>
      <c r="L74" s="81" t="str">
        <f t="shared" si="3"/>
        <v>Blubber Bear|A:6|</v>
      </c>
      <c r="M74" s="82" t="str">
        <f>IF(EXACT(B74,""),"",IF(COUNTIFS(B:B,B74,J:J,"&gt;"&amp;J74)=0,IFERROR(IF(MATCH(B74&amp;"|*",M$3:M73,0),"-",""),B74&amp;"|"&amp;C74&amp;"|"),"-"))</f>
        <v>-</v>
      </c>
      <c r="N74" s="183" t="str">
        <f t="shared" si="4"/>
        <v/>
      </c>
      <c r="O74" s="81" t="str">
        <f t="shared" si="5"/>
        <v>-</v>
      </c>
    </row>
    <row r="75" spans="2:15" x14ac:dyDescent="0.35">
      <c r="B75" s="42" t="s">
        <v>45</v>
      </c>
      <c r="C75" s="71" t="s">
        <v>89</v>
      </c>
      <c r="D75" s="42" t="s">
        <v>8</v>
      </c>
      <c r="E75" s="43" t="s">
        <v>26</v>
      </c>
      <c r="F75" s="70" t="s">
        <v>63</v>
      </c>
      <c r="G75" s="77">
        <v>1</v>
      </c>
      <c r="H75" s="77">
        <v>4</v>
      </c>
      <c r="I75" s="45">
        <v>43498</v>
      </c>
      <c r="J75" s="45">
        <v>43769</v>
      </c>
      <c r="L75" s="81" t="str">
        <f t="shared" si="3"/>
        <v>Blubber Bear|B:1|</v>
      </c>
      <c r="M75" s="82" t="str">
        <f>IF(EXACT(B75,""),"",IF(COUNTIFS(B:B,B75,J:J,"&gt;"&amp;J75)=0,IFERROR(IF(MATCH(B75&amp;"|*",M$3:M74,0),"-",""),B75&amp;"|"&amp;C75&amp;"|"),"-"))</f>
        <v>-</v>
      </c>
      <c r="N75" s="183" t="str">
        <f t="shared" si="4"/>
        <v/>
      </c>
      <c r="O75" s="81" t="str">
        <f t="shared" si="5"/>
        <v>-</v>
      </c>
    </row>
    <row r="76" spans="2:15" x14ac:dyDescent="0.35">
      <c r="B76" s="42" t="s">
        <v>45</v>
      </c>
      <c r="C76" s="71" t="s">
        <v>89</v>
      </c>
      <c r="D76" s="42" t="s">
        <v>8</v>
      </c>
      <c r="E76" s="43" t="s">
        <v>27</v>
      </c>
      <c r="F76" s="70" t="s">
        <v>66</v>
      </c>
      <c r="G76" s="77">
        <v>0</v>
      </c>
      <c r="H76" s="77">
        <v>0</v>
      </c>
      <c r="I76" s="45">
        <v>43498</v>
      </c>
      <c r="J76" s="45">
        <v>43769</v>
      </c>
      <c r="L76" s="81" t="str">
        <f t="shared" si="3"/>
        <v>Blubber Bear|B:2|</v>
      </c>
      <c r="M76" s="82" t="str">
        <f>IF(EXACT(B76,""),"",IF(COUNTIFS(B:B,B76,J:J,"&gt;"&amp;J76)=0,IFERROR(IF(MATCH(B76&amp;"|*",M$3:M75,0),"-",""),B76&amp;"|"&amp;C76&amp;"|"),"-"))</f>
        <v>-</v>
      </c>
      <c r="N76" s="183" t="str">
        <f t="shared" si="4"/>
        <v/>
      </c>
      <c r="O76" s="81" t="str">
        <f t="shared" si="5"/>
        <v>-</v>
      </c>
    </row>
    <row r="77" spans="2:15" x14ac:dyDescent="0.35">
      <c r="B77" s="42" t="s">
        <v>45</v>
      </c>
      <c r="C77" s="71" t="s">
        <v>89</v>
      </c>
      <c r="D77" s="42" t="s">
        <v>8</v>
      </c>
      <c r="E77" s="43" t="s">
        <v>28</v>
      </c>
      <c r="F77" s="70" t="s">
        <v>65</v>
      </c>
      <c r="G77" s="77">
        <v>0</v>
      </c>
      <c r="H77" s="77">
        <v>0</v>
      </c>
      <c r="I77" s="45">
        <v>43498</v>
      </c>
      <c r="J77" s="45">
        <v>43769</v>
      </c>
      <c r="L77" s="81" t="str">
        <f t="shared" si="3"/>
        <v>Blubber Bear|B:3|</v>
      </c>
      <c r="M77" s="82" t="str">
        <f>IF(EXACT(B77,""),"",IF(COUNTIFS(B:B,B77,J:J,"&gt;"&amp;J77)=0,IFERROR(IF(MATCH(B77&amp;"|*",M$3:M76,0),"-",""),B77&amp;"|"&amp;C77&amp;"|"),"-"))</f>
        <v>-</v>
      </c>
      <c r="N77" s="183" t="str">
        <f t="shared" si="4"/>
        <v/>
      </c>
      <c r="O77" s="81" t="str">
        <f t="shared" si="5"/>
        <v>-</v>
      </c>
    </row>
    <row r="78" spans="2:15" x14ac:dyDescent="0.35">
      <c r="B78" s="42" t="s">
        <v>45</v>
      </c>
      <c r="C78" s="71" t="s">
        <v>89</v>
      </c>
      <c r="D78" s="42" t="s">
        <v>8</v>
      </c>
      <c r="E78" s="43" t="s">
        <v>29</v>
      </c>
      <c r="F78" s="70" t="s">
        <v>67</v>
      </c>
      <c r="G78" s="77">
        <v>1</v>
      </c>
      <c r="H78" s="77">
        <v>1</v>
      </c>
      <c r="I78" s="45">
        <v>43498</v>
      </c>
      <c r="J78" s="45">
        <v>43769</v>
      </c>
      <c r="L78" s="81" t="str">
        <f t="shared" si="3"/>
        <v>Blubber Bear|B:4|</v>
      </c>
      <c r="M78" s="82" t="str">
        <f>IF(EXACT(B78,""),"",IF(COUNTIFS(B:B,B78,J:J,"&gt;"&amp;J78)=0,IFERROR(IF(MATCH(B78&amp;"|*",M$3:M77,0),"-",""),B78&amp;"|"&amp;C78&amp;"|"),"-"))</f>
        <v>-</v>
      </c>
      <c r="N78" s="183" t="str">
        <f t="shared" si="4"/>
        <v/>
      </c>
      <c r="O78" s="81" t="str">
        <f t="shared" si="5"/>
        <v>-</v>
      </c>
    </row>
    <row r="79" spans="2:15" x14ac:dyDescent="0.35">
      <c r="B79" s="42" t="s">
        <v>45</v>
      </c>
      <c r="C79" s="71" t="s">
        <v>89</v>
      </c>
      <c r="D79" s="42" t="s">
        <v>8</v>
      </c>
      <c r="E79" s="43" t="s">
        <v>32</v>
      </c>
      <c r="F79" s="70" t="s">
        <v>84</v>
      </c>
      <c r="G79" s="77">
        <v>2</v>
      </c>
      <c r="H79" s="77">
        <v>10</v>
      </c>
      <c r="I79" s="45">
        <v>43498</v>
      </c>
      <c r="J79" s="45">
        <v>43769</v>
      </c>
      <c r="L79" s="81" t="str">
        <f t="shared" si="3"/>
        <v>Blubber Bear|B:7|</v>
      </c>
      <c r="M79" s="82" t="str">
        <f>IF(EXACT(B79,""),"",IF(COUNTIFS(B:B,B79,J:J,"&gt;"&amp;J79)=0,IFERROR(IF(MATCH(B79&amp;"|*",M$3:M78,0),"-",""),B79&amp;"|"&amp;C79&amp;"|"),"-"))</f>
        <v>-</v>
      </c>
      <c r="N79" s="183" t="str">
        <f t="shared" si="4"/>
        <v/>
      </c>
      <c r="O79" s="81" t="str">
        <f t="shared" si="5"/>
        <v>-</v>
      </c>
    </row>
    <row r="80" spans="2:15" x14ac:dyDescent="0.35">
      <c r="B80" s="42" t="s">
        <v>45</v>
      </c>
      <c r="C80" s="71" t="s">
        <v>89</v>
      </c>
      <c r="D80" s="42" t="s">
        <v>9</v>
      </c>
      <c r="E80" s="43" t="s">
        <v>96</v>
      </c>
      <c r="F80" s="70" t="s">
        <v>74</v>
      </c>
      <c r="G80" s="77">
        <v>1</v>
      </c>
      <c r="H80" s="77">
        <v>1</v>
      </c>
      <c r="I80" s="45">
        <v>43498</v>
      </c>
      <c r="J80" s="45">
        <v>43769</v>
      </c>
      <c r="L80" s="81" t="str">
        <f t="shared" si="3"/>
        <v>Blubber Bear|C:00F|</v>
      </c>
      <c r="M80" s="82" t="str">
        <f>IF(EXACT(B80,""),"",IF(COUNTIFS(B:B,B80,J:J,"&gt;"&amp;J80)=0,IFERROR(IF(MATCH(B80&amp;"|*",M$3:M79,0),"-",""),B80&amp;"|"&amp;C80&amp;"|"),"-"))</f>
        <v>-</v>
      </c>
      <c r="N80" s="183" t="str">
        <f t="shared" si="4"/>
        <v/>
      </c>
      <c r="O80" s="81" t="str">
        <f t="shared" si="5"/>
        <v>-</v>
      </c>
    </row>
    <row r="81" spans="2:15" x14ac:dyDescent="0.35">
      <c r="B81" s="42" t="s">
        <v>45</v>
      </c>
      <c r="C81" s="71" t="s">
        <v>89</v>
      </c>
      <c r="D81" s="42" t="s">
        <v>9</v>
      </c>
      <c r="E81" s="43" t="s">
        <v>101</v>
      </c>
      <c r="F81" s="70" t="s">
        <v>85</v>
      </c>
      <c r="G81" s="77">
        <v>10</v>
      </c>
      <c r="H81" s="77">
        <v>10</v>
      </c>
      <c r="I81" s="45">
        <v>43498</v>
      </c>
      <c r="J81" s="45">
        <v>43769</v>
      </c>
      <c r="L81" s="81" t="str">
        <f t="shared" si="3"/>
        <v>Blubber Bear|C:642|</v>
      </c>
      <c r="M81" s="82" t="str">
        <f>IF(EXACT(B81,""),"",IF(COUNTIFS(B:B,B81,J:J,"&gt;"&amp;J81)=0,IFERROR(IF(MATCH(B81&amp;"|*",M$3:M80,0),"-",""),B81&amp;"|"&amp;C81&amp;"|"),"-"))</f>
        <v>-</v>
      </c>
      <c r="N81" s="183" t="str">
        <f t="shared" si="4"/>
        <v/>
      </c>
      <c r="O81" s="81" t="str">
        <f t="shared" si="5"/>
        <v>-</v>
      </c>
    </row>
    <row r="82" spans="2:15" x14ac:dyDescent="0.35">
      <c r="B82" s="42" t="s">
        <v>45</v>
      </c>
      <c r="C82" s="71" t="s">
        <v>89</v>
      </c>
      <c r="D82" s="42" t="s">
        <v>9</v>
      </c>
      <c r="E82" s="43" t="s">
        <v>100</v>
      </c>
      <c r="F82" s="70" t="s">
        <v>77</v>
      </c>
      <c r="G82" s="77">
        <v>0</v>
      </c>
      <c r="H82" s="77">
        <v>0</v>
      </c>
      <c r="I82" s="45">
        <v>43498</v>
      </c>
      <c r="J82" s="45">
        <v>43769</v>
      </c>
      <c r="L82" s="81" t="str">
        <f t="shared" si="3"/>
        <v>Blubber Bear|C:0F0|</v>
      </c>
      <c r="M82" s="82" t="str">
        <f>IF(EXACT(B82,""),"",IF(COUNTIFS(B:B,B82,J:J,"&gt;"&amp;J82)=0,IFERROR(IF(MATCH(B82&amp;"|*",M$3:M81,0),"-",""),B82&amp;"|"&amp;C82&amp;"|"),"-"))</f>
        <v>-</v>
      </c>
      <c r="N82" s="183" t="str">
        <f t="shared" si="4"/>
        <v/>
      </c>
      <c r="O82" s="81" t="str">
        <f t="shared" si="5"/>
        <v>-</v>
      </c>
    </row>
    <row r="83" spans="2:15" x14ac:dyDescent="0.35">
      <c r="B83" s="42" t="s">
        <v>45</v>
      </c>
      <c r="C83" s="71" t="s">
        <v>89</v>
      </c>
      <c r="D83" s="42" t="s">
        <v>9</v>
      </c>
      <c r="E83" s="43" t="s">
        <v>98</v>
      </c>
      <c r="F83" s="70" t="s">
        <v>95</v>
      </c>
      <c r="G83" s="77">
        <v>0</v>
      </c>
      <c r="H83" s="77">
        <v>0</v>
      </c>
      <c r="I83" s="45">
        <v>43498</v>
      </c>
      <c r="J83" s="45">
        <v>43769</v>
      </c>
      <c r="L83" s="81" t="str">
        <f t="shared" si="3"/>
        <v>Blubber Bear|C:111|</v>
      </c>
      <c r="M83" s="82" t="str">
        <f>IF(EXACT(B83,""),"",IF(COUNTIFS(B:B,B83,J:J,"&gt;"&amp;J83)=0,IFERROR(IF(MATCH(B83&amp;"|*",M$3:M82,0),"-",""),B83&amp;"|"&amp;C83&amp;"|"),"-"))</f>
        <v>-</v>
      </c>
      <c r="N83" s="183" t="str">
        <f t="shared" si="4"/>
        <v/>
      </c>
      <c r="O83" s="81" t="str">
        <f t="shared" si="5"/>
        <v>-</v>
      </c>
    </row>
    <row r="84" spans="2:15" x14ac:dyDescent="0.35">
      <c r="B84" s="42" t="s">
        <v>45</v>
      </c>
      <c r="C84" s="71" t="s">
        <v>89</v>
      </c>
      <c r="D84" s="42" t="s">
        <v>9</v>
      </c>
      <c r="E84" s="43" t="s">
        <v>97</v>
      </c>
      <c r="F84" s="70" t="s">
        <v>75</v>
      </c>
      <c r="G84" s="77">
        <v>0</v>
      </c>
      <c r="H84" s="77">
        <v>0</v>
      </c>
      <c r="I84" s="45">
        <v>43498</v>
      </c>
      <c r="J84" s="45">
        <v>43769</v>
      </c>
      <c r="L84" s="81" t="str">
        <f t="shared" si="3"/>
        <v>Blubber Bear|C:FFF|</v>
      </c>
      <c r="M84" s="82" t="str">
        <f>IF(EXACT(B84,""),"",IF(COUNTIFS(B:B,B84,J:J,"&gt;"&amp;J84)=0,IFERROR(IF(MATCH(B84&amp;"|*",M$3:M83,0),"-",""),B84&amp;"|"&amp;C84&amp;"|"),"-"))</f>
        <v>-</v>
      </c>
      <c r="N84" s="183" t="str">
        <f t="shared" si="4"/>
        <v/>
      </c>
      <c r="O84" s="81" t="str">
        <f t="shared" si="5"/>
        <v>-</v>
      </c>
    </row>
    <row r="85" spans="2:15" x14ac:dyDescent="0.35">
      <c r="B85" s="42" t="s">
        <v>45</v>
      </c>
      <c r="C85" s="71" t="s">
        <v>89</v>
      </c>
      <c r="D85" s="42" t="s">
        <v>9</v>
      </c>
      <c r="E85" s="43" t="s">
        <v>102</v>
      </c>
      <c r="F85" s="70" t="s">
        <v>79</v>
      </c>
      <c r="G85" s="77">
        <v>5</v>
      </c>
      <c r="H85" s="77">
        <v>5</v>
      </c>
      <c r="I85" s="45">
        <v>43498</v>
      </c>
      <c r="J85" s="45">
        <v>43769</v>
      </c>
      <c r="L85" s="81" t="str">
        <f t="shared" si="3"/>
        <v>Blubber Bear|C:FA0|</v>
      </c>
      <c r="M85" s="82" t="str">
        <f>IF(EXACT(B85,""),"",IF(COUNTIFS(B:B,B85,J:J,"&gt;"&amp;J85)=0,IFERROR(IF(MATCH(B85&amp;"|*",M$3:M84,0),"-",""),B85&amp;"|"&amp;C85&amp;"|"),"-"))</f>
        <v>-</v>
      </c>
      <c r="N85" s="183" t="str">
        <f t="shared" si="4"/>
        <v/>
      </c>
      <c r="O85" s="81" t="str">
        <f t="shared" si="5"/>
        <v>-</v>
      </c>
    </row>
    <row r="86" spans="2:15" x14ac:dyDescent="0.35">
      <c r="B86" s="42" t="s">
        <v>51</v>
      </c>
      <c r="C86" s="71" t="s">
        <v>92</v>
      </c>
      <c r="D86" s="42" t="s">
        <v>7</v>
      </c>
      <c r="E86" s="43" t="s">
        <v>26</v>
      </c>
      <c r="F86" s="70" t="s">
        <v>62</v>
      </c>
      <c r="G86" s="77">
        <v>4</v>
      </c>
      <c r="H86" s="77">
        <v>9</v>
      </c>
      <c r="I86" s="45">
        <v>43498</v>
      </c>
      <c r="J86" s="45">
        <v>43769</v>
      </c>
      <c r="L86" s="81" t="str">
        <f t="shared" si="3"/>
        <v>Clyde|A:1|</v>
      </c>
      <c r="M86" s="82" t="str">
        <f>IF(EXACT(B86,""),"",IF(COUNTIFS(B:B,B86,J:J,"&gt;"&amp;J86)=0,IFERROR(IF(MATCH(B86&amp;"|*",M$3:M85,0),"-",""),B86&amp;"|"&amp;C86&amp;"|"),"-"))</f>
        <v>Clyde|Senior Troublemaker|</v>
      </c>
      <c r="N86" s="183">
        <f t="shared" si="4"/>
        <v>3</v>
      </c>
      <c r="O86" s="81" t="str">
        <f t="shared" si="5"/>
        <v>-</v>
      </c>
    </row>
    <row r="87" spans="2:15" x14ac:dyDescent="0.35">
      <c r="B87" s="42" t="s">
        <v>51</v>
      </c>
      <c r="C87" s="71" t="s">
        <v>92</v>
      </c>
      <c r="D87" s="42" t="s">
        <v>7</v>
      </c>
      <c r="E87" s="43" t="s">
        <v>27</v>
      </c>
      <c r="F87" s="70" t="s">
        <v>60</v>
      </c>
      <c r="G87" s="77">
        <v>0</v>
      </c>
      <c r="H87" s="77">
        <v>0</v>
      </c>
      <c r="I87" s="45">
        <v>43498</v>
      </c>
      <c r="J87" s="45">
        <v>43769</v>
      </c>
      <c r="L87" s="81" t="str">
        <f t="shared" si="3"/>
        <v>Clyde|A:2|</v>
      </c>
      <c r="M87" s="82" t="str">
        <f>IF(EXACT(B87,""),"",IF(COUNTIFS(B:B,B87,J:J,"&gt;"&amp;J87)=0,IFERROR(IF(MATCH(B87&amp;"|*",M$3:M86,0),"-",""),B87&amp;"|"&amp;C87&amp;"|"),"-"))</f>
        <v>-</v>
      </c>
      <c r="N87" s="183" t="str">
        <f t="shared" si="4"/>
        <v/>
      </c>
      <c r="O87" s="81" t="str">
        <f t="shared" si="5"/>
        <v>-</v>
      </c>
    </row>
    <row r="88" spans="2:15" x14ac:dyDescent="0.35">
      <c r="B88" s="42" t="s">
        <v>51</v>
      </c>
      <c r="C88" s="71" t="s">
        <v>92</v>
      </c>
      <c r="D88" s="42" t="s">
        <v>7</v>
      </c>
      <c r="E88" s="43" t="s">
        <v>28</v>
      </c>
      <c r="F88" s="70" t="s">
        <v>61</v>
      </c>
      <c r="G88" s="77">
        <v>0</v>
      </c>
      <c r="H88" s="77">
        <v>0</v>
      </c>
      <c r="I88" s="45">
        <v>43498</v>
      </c>
      <c r="J88" s="45">
        <v>43769</v>
      </c>
      <c r="L88" s="81" t="str">
        <f t="shared" si="3"/>
        <v>Clyde|A:3|</v>
      </c>
      <c r="M88" s="82" t="str">
        <f>IF(EXACT(B88,""),"",IF(COUNTIFS(B:B,B88,J:J,"&gt;"&amp;J88)=0,IFERROR(IF(MATCH(B88&amp;"|*",M$3:M87,0),"-",""),B88&amp;"|"&amp;C88&amp;"|"),"-"))</f>
        <v>-</v>
      </c>
      <c r="N88" s="183" t="str">
        <f t="shared" si="4"/>
        <v/>
      </c>
      <c r="O88" s="81" t="str">
        <f t="shared" si="5"/>
        <v>-</v>
      </c>
    </row>
    <row r="89" spans="2:15" x14ac:dyDescent="0.35">
      <c r="B89" s="42" t="s">
        <v>51</v>
      </c>
      <c r="C89" s="71" t="s">
        <v>92</v>
      </c>
      <c r="D89" s="42" t="s">
        <v>7</v>
      </c>
      <c r="E89" s="43" t="s">
        <v>29</v>
      </c>
      <c r="F89" s="70" t="s">
        <v>71</v>
      </c>
      <c r="G89" s="77">
        <v>2</v>
      </c>
      <c r="H89" s="77">
        <v>2</v>
      </c>
      <c r="I89" s="45">
        <v>43498</v>
      </c>
      <c r="J89" s="45">
        <v>43769</v>
      </c>
      <c r="L89" s="81" t="str">
        <f t="shared" si="3"/>
        <v>Clyde|A:4|</v>
      </c>
      <c r="M89" s="82" t="str">
        <f>IF(EXACT(B89,""),"",IF(COUNTIFS(B:B,B89,J:J,"&gt;"&amp;J89)=0,IFERROR(IF(MATCH(B89&amp;"|*",M$3:M88,0),"-",""),B89&amp;"|"&amp;C89&amp;"|"),"-"))</f>
        <v>-</v>
      </c>
      <c r="N89" s="183" t="str">
        <f t="shared" si="4"/>
        <v/>
      </c>
      <c r="O89" s="81" t="str">
        <f t="shared" si="5"/>
        <v>-</v>
      </c>
    </row>
    <row r="90" spans="2:15" x14ac:dyDescent="0.35">
      <c r="B90" s="42" t="s">
        <v>51</v>
      </c>
      <c r="C90" s="71" t="s">
        <v>92</v>
      </c>
      <c r="D90" s="42" t="s">
        <v>7</v>
      </c>
      <c r="E90" s="43" t="s">
        <v>30</v>
      </c>
      <c r="F90" s="70" t="s">
        <v>64</v>
      </c>
      <c r="G90" s="77">
        <v>4</v>
      </c>
      <c r="H90" s="77">
        <v>4</v>
      </c>
      <c r="I90" s="45">
        <v>43498</v>
      </c>
      <c r="J90" s="45">
        <v>43769</v>
      </c>
      <c r="L90" s="81" t="str">
        <f t="shared" si="3"/>
        <v>Clyde|A:5|</v>
      </c>
      <c r="M90" s="82" t="str">
        <f>IF(EXACT(B90,""),"",IF(COUNTIFS(B:B,B90,J:J,"&gt;"&amp;J90)=0,IFERROR(IF(MATCH(B90&amp;"|*",M$3:M89,0),"-",""),B90&amp;"|"&amp;C90&amp;"|"),"-"))</f>
        <v>-</v>
      </c>
      <c r="N90" s="183" t="str">
        <f t="shared" si="4"/>
        <v/>
      </c>
      <c r="O90" s="81" t="str">
        <f t="shared" si="5"/>
        <v>-</v>
      </c>
    </row>
    <row r="91" spans="2:15" x14ac:dyDescent="0.35">
      <c r="B91" s="42" t="s">
        <v>51</v>
      </c>
      <c r="C91" s="71" t="s">
        <v>92</v>
      </c>
      <c r="D91" s="42" t="s">
        <v>7</v>
      </c>
      <c r="E91" s="43" t="s">
        <v>31</v>
      </c>
      <c r="F91" s="70" t="s">
        <v>81</v>
      </c>
      <c r="G91" s="77">
        <v>6</v>
      </c>
      <c r="H91" s="77">
        <v>6</v>
      </c>
      <c r="I91" s="45">
        <v>43498</v>
      </c>
      <c r="J91" s="45">
        <v>43769</v>
      </c>
      <c r="L91" s="81" t="str">
        <f t="shared" si="3"/>
        <v>Clyde|A:6|</v>
      </c>
      <c r="M91" s="82" t="str">
        <f>IF(EXACT(B91,""),"",IF(COUNTIFS(B:B,B91,J:J,"&gt;"&amp;J91)=0,IFERROR(IF(MATCH(B91&amp;"|*",M$3:M90,0),"-",""),B91&amp;"|"&amp;C91&amp;"|"),"-"))</f>
        <v>-</v>
      </c>
      <c r="N91" s="183" t="str">
        <f t="shared" si="4"/>
        <v/>
      </c>
      <c r="O91" s="81" t="str">
        <f t="shared" si="5"/>
        <v>-</v>
      </c>
    </row>
    <row r="92" spans="2:15" x14ac:dyDescent="0.35">
      <c r="B92" s="42" t="s">
        <v>51</v>
      </c>
      <c r="C92" s="71" t="s">
        <v>92</v>
      </c>
      <c r="D92" s="42" t="s">
        <v>8</v>
      </c>
      <c r="E92" s="43" t="s">
        <v>26</v>
      </c>
      <c r="F92" s="70" t="s">
        <v>63</v>
      </c>
      <c r="G92" s="77">
        <v>0</v>
      </c>
      <c r="H92" s="77">
        <v>0</v>
      </c>
      <c r="I92" s="45">
        <v>43498</v>
      </c>
      <c r="J92" s="45">
        <v>43769</v>
      </c>
      <c r="L92" s="81" t="str">
        <f t="shared" si="3"/>
        <v>Clyde|B:1|</v>
      </c>
      <c r="M92" s="82" t="str">
        <f>IF(EXACT(B92,""),"",IF(COUNTIFS(B:B,B92,J:J,"&gt;"&amp;J92)=0,IFERROR(IF(MATCH(B92&amp;"|*",M$3:M91,0),"-",""),B92&amp;"|"&amp;C92&amp;"|"),"-"))</f>
        <v>-</v>
      </c>
      <c r="N92" s="183" t="str">
        <f t="shared" si="4"/>
        <v/>
      </c>
      <c r="O92" s="81" t="str">
        <f t="shared" si="5"/>
        <v>-</v>
      </c>
    </row>
    <row r="93" spans="2:15" x14ac:dyDescent="0.35">
      <c r="B93" s="42" t="s">
        <v>51</v>
      </c>
      <c r="C93" s="71" t="s">
        <v>92</v>
      </c>
      <c r="D93" s="42" t="s">
        <v>8</v>
      </c>
      <c r="E93" s="43" t="s">
        <v>27</v>
      </c>
      <c r="F93" s="70" t="s">
        <v>66</v>
      </c>
      <c r="G93" s="77">
        <v>0</v>
      </c>
      <c r="H93" s="77">
        <v>4</v>
      </c>
      <c r="I93" s="45">
        <v>43498</v>
      </c>
      <c r="J93" s="45">
        <v>43769</v>
      </c>
      <c r="L93" s="81" t="str">
        <f t="shared" si="3"/>
        <v>Clyde|B:2|</v>
      </c>
      <c r="M93" s="82" t="str">
        <f>IF(EXACT(B93,""),"",IF(COUNTIFS(B:B,B93,J:J,"&gt;"&amp;J93)=0,IFERROR(IF(MATCH(B93&amp;"|*",M$3:M92,0),"-",""),B93&amp;"|"&amp;C93&amp;"|"),"-"))</f>
        <v>-</v>
      </c>
      <c r="N93" s="183" t="str">
        <f t="shared" si="4"/>
        <v/>
      </c>
      <c r="O93" s="81" t="str">
        <f t="shared" si="5"/>
        <v>-</v>
      </c>
    </row>
    <row r="94" spans="2:15" x14ac:dyDescent="0.35">
      <c r="B94" s="42" t="s">
        <v>51</v>
      </c>
      <c r="C94" s="71" t="s">
        <v>92</v>
      </c>
      <c r="D94" s="42" t="s">
        <v>8</v>
      </c>
      <c r="E94" s="43" t="s">
        <v>28</v>
      </c>
      <c r="F94" s="70" t="s">
        <v>65</v>
      </c>
      <c r="G94" s="77">
        <v>10</v>
      </c>
      <c r="H94" s="77">
        <v>10</v>
      </c>
      <c r="I94" s="45">
        <v>43498</v>
      </c>
      <c r="J94" s="45">
        <v>43769</v>
      </c>
      <c r="L94" s="81" t="str">
        <f t="shared" si="3"/>
        <v>Clyde|B:3|</v>
      </c>
      <c r="M94" s="82" t="str">
        <f>IF(EXACT(B94,""),"",IF(COUNTIFS(B:B,B94,J:J,"&gt;"&amp;J94)=0,IFERROR(IF(MATCH(B94&amp;"|*",M$3:M93,0),"-",""),B94&amp;"|"&amp;C94&amp;"|"),"-"))</f>
        <v>-</v>
      </c>
      <c r="N94" s="183" t="str">
        <f t="shared" si="4"/>
        <v/>
      </c>
      <c r="O94" s="81" t="str">
        <f t="shared" si="5"/>
        <v>-</v>
      </c>
    </row>
    <row r="95" spans="2:15" x14ac:dyDescent="0.35">
      <c r="B95" s="42" t="s">
        <v>51</v>
      </c>
      <c r="C95" s="71" t="s">
        <v>92</v>
      </c>
      <c r="D95" s="42" t="s">
        <v>8</v>
      </c>
      <c r="E95" s="43" t="s">
        <v>29</v>
      </c>
      <c r="F95" s="70" t="s">
        <v>67</v>
      </c>
      <c r="G95" s="77">
        <v>3</v>
      </c>
      <c r="H95" s="77">
        <v>3</v>
      </c>
      <c r="I95" s="45">
        <v>43498</v>
      </c>
      <c r="J95" s="45">
        <v>43769</v>
      </c>
      <c r="L95" s="81" t="str">
        <f t="shared" si="3"/>
        <v>Clyde|B:4|</v>
      </c>
      <c r="M95" s="82" t="str">
        <f>IF(EXACT(B95,""),"",IF(COUNTIFS(B:B,B95,J:J,"&gt;"&amp;J95)=0,IFERROR(IF(MATCH(B95&amp;"|*",M$3:M94,0),"-",""),B95&amp;"|"&amp;C95&amp;"|"),"-"))</f>
        <v>-</v>
      </c>
      <c r="N95" s="183" t="str">
        <f t="shared" si="4"/>
        <v/>
      </c>
      <c r="O95" s="81" t="str">
        <f t="shared" si="5"/>
        <v>-</v>
      </c>
    </row>
    <row r="96" spans="2:15" x14ac:dyDescent="0.35">
      <c r="B96" s="42" t="s">
        <v>51</v>
      </c>
      <c r="C96" s="71" t="s">
        <v>92</v>
      </c>
      <c r="D96" s="42" t="s">
        <v>8</v>
      </c>
      <c r="E96" s="43" t="s">
        <v>32</v>
      </c>
      <c r="F96" s="70" t="s">
        <v>84</v>
      </c>
      <c r="G96" s="77">
        <v>0</v>
      </c>
      <c r="H96" s="77">
        <v>0</v>
      </c>
      <c r="I96" s="45">
        <v>43498</v>
      </c>
      <c r="J96" s="45">
        <v>43769</v>
      </c>
      <c r="L96" s="81" t="str">
        <f t="shared" si="3"/>
        <v>Clyde|B:7|</v>
      </c>
      <c r="M96" s="82" t="str">
        <f>IF(EXACT(B96,""),"",IF(COUNTIFS(B:B,B96,J:J,"&gt;"&amp;J96)=0,IFERROR(IF(MATCH(B96&amp;"|*",M$3:M95,0),"-",""),B96&amp;"|"&amp;C96&amp;"|"),"-"))</f>
        <v>-</v>
      </c>
      <c r="N96" s="183" t="str">
        <f t="shared" si="4"/>
        <v/>
      </c>
      <c r="O96" s="81" t="str">
        <f t="shared" si="5"/>
        <v>-</v>
      </c>
    </row>
    <row r="97" spans="2:15" x14ac:dyDescent="0.35">
      <c r="B97" s="42" t="s">
        <v>51</v>
      </c>
      <c r="C97" s="71" t="s">
        <v>92</v>
      </c>
      <c r="D97" s="42" t="s">
        <v>8</v>
      </c>
      <c r="E97" s="43" t="s">
        <v>31</v>
      </c>
      <c r="F97" s="70" t="s">
        <v>58</v>
      </c>
      <c r="G97" s="77">
        <v>5</v>
      </c>
      <c r="H97" s="77">
        <v>5</v>
      </c>
      <c r="I97" s="45">
        <v>43498</v>
      </c>
      <c r="J97" s="45">
        <v>43769</v>
      </c>
      <c r="L97" s="81" t="str">
        <f t="shared" si="3"/>
        <v>Clyde|B:6|</v>
      </c>
      <c r="M97" s="82" t="str">
        <f>IF(EXACT(B97,""),"",IF(COUNTIFS(B:B,B97,J:J,"&gt;"&amp;J97)=0,IFERROR(IF(MATCH(B97&amp;"|*",M$3:M96,0),"-",""),B97&amp;"|"&amp;C97&amp;"|"),"-"))</f>
        <v>-</v>
      </c>
      <c r="N97" s="183" t="str">
        <f t="shared" si="4"/>
        <v/>
      </c>
      <c r="O97" s="81" t="str">
        <f t="shared" si="5"/>
        <v>-</v>
      </c>
    </row>
    <row r="98" spans="2:15" x14ac:dyDescent="0.35">
      <c r="B98" s="42" t="s">
        <v>51</v>
      </c>
      <c r="C98" s="71" t="s">
        <v>92</v>
      </c>
      <c r="D98" s="42" t="s">
        <v>9</v>
      </c>
      <c r="E98" s="43" t="s">
        <v>96</v>
      </c>
      <c r="F98" s="70" t="s">
        <v>74</v>
      </c>
      <c r="G98" s="77">
        <v>0</v>
      </c>
      <c r="H98" s="77">
        <v>0</v>
      </c>
      <c r="I98" s="45">
        <v>43498</v>
      </c>
      <c r="J98" s="45">
        <v>43769</v>
      </c>
      <c r="L98" s="81" t="str">
        <f t="shared" si="3"/>
        <v>Clyde|C:00F|</v>
      </c>
      <c r="M98" s="82" t="str">
        <f>IF(EXACT(B98,""),"",IF(COUNTIFS(B:B,B98,J:J,"&gt;"&amp;J98)=0,IFERROR(IF(MATCH(B98&amp;"|*",M$3:M97,0),"-",""),B98&amp;"|"&amp;C98&amp;"|"),"-"))</f>
        <v>-</v>
      </c>
      <c r="N98" s="183" t="str">
        <f t="shared" si="4"/>
        <v/>
      </c>
      <c r="O98" s="81" t="str">
        <f t="shared" si="5"/>
        <v>-</v>
      </c>
    </row>
    <row r="99" spans="2:15" x14ac:dyDescent="0.35">
      <c r="B99" s="42" t="s">
        <v>51</v>
      </c>
      <c r="C99" s="71" t="s">
        <v>92</v>
      </c>
      <c r="D99" s="42" t="s">
        <v>9</v>
      </c>
      <c r="E99" s="43" t="s">
        <v>101</v>
      </c>
      <c r="F99" s="70" t="s">
        <v>85</v>
      </c>
      <c r="G99" s="77">
        <v>0</v>
      </c>
      <c r="H99" s="77">
        <v>0</v>
      </c>
      <c r="I99" s="45">
        <v>43498</v>
      </c>
      <c r="J99" s="45">
        <v>43769</v>
      </c>
      <c r="L99" s="81" t="str">
        <f t="shared" si="3"/>
        <v>Clyde|C:642|</v>
      </c>
      <c r="M99" s="82" t="str">
        <f>IF(EXACT(B99,""),"",IF(COUNTIFS(B:B,B99,J:J,"&gt;"&amp;J99)=0,IFERROR(IF(MATCH(B99&amp;"|*",M$3:M98,0),"-",""),B99&amp;"|"&amp;C99&amp;"|"),"-"))</f>
        <v>-</v>
      </c>
      <c r="N99" s="183" t="str">
        <f t="shared" si="4"/>
        <v/>
      </c>
      <c r="O99" s="81" t="str">
        <f t="shared" si="5"/>
        <v>-</v>
      </c>
    </row>
    <row r="100" spans="2:15" x14ac:dyDescent="0.35">
      <c r="B100" s="42" t="s">
        <v>51</v>
      </c>
      <c r="C100" s="71" t="s">
        <v>92</v>
      </c>
      <c r="D100" s="42" t="s">
        <v>9</v>
      </c>
      <c r="E100" s="43" t="s">
        <v>100</v>
      </c>
      <c r="F100" s="70" t="s">
        <v>77</v>
      </c>
      <c r="G100" s="77">
        <v>0</v>
      </c>
      <c r="H100" s="77">
        <v>0</v>
      </c>
      <c r="I100" s="45">
        <v>43498</v>
      </c>
      <c r="J100" s="45">
        <v>43769</v>
      </c>
      <c r="L100" s="81" t="str">
        <f t="shared" si="3"/>
        <v>Clyde|C:0F0|</v>
      </c>
      <c r="M100" s="82" t="str">
        <f>IF(EXACT(B100,""),"",IF(COUNTIFS(B:B,B100,J:J,"&gt;"&amp;J100)=0,IFERROR(IF(MATCH(B100&amp;"|*",M$3:M99,0),"-",""),B100&amp;"|"&amp;C100&amp;"|"),"-"))</f>
        <v>-</v>
      </c>
      <c r="N100" s="183" t="str">
        <f t="shared" si="4"/>
        <v/>
      </c>
      <c r="O100" s="81" t="str">
        <f t="shared" si="5"/>
        <v>-</v>
      </c>
    </row>
    <row r="101" spans="2:15" x14ac:dyDescent="0.35">
      <c r="B101" s="42" t="s">
        <v>51</v>
      </c>
      <c r="C101" s="71" t="s">
        <v>92</v>
      </c>
      <c r="D101" s="42" t="s">
        <v>9</v>
      </c>
      <c r="E101" s="43" t="s">
        <v>98</v>
      </c>
      <c r="F101" s="70" t="s">
        <v>95</v>
      </c>
      <c r="G101" s="77">
        <v>9</v>
      </c>
      <c r="H101" s="77">
        <v>10</v>
      </c>
      <c r="I101" s="45">
        <v>43498</v>
      </c>
      <c r="J101" s="45">
        <v>43769</v>
      </c>
      <c r="L101" s="81" t="str">
        <f t="shared" si="3"/>
        <v>Clyde|C:111|</v>
      </c>
      <c r="M101" s="82" t="str">
        <f>IF(EXACT(B101,""),"",IF(COUNTIFS(B:B,B101,J:J,"&gt;"&amp;J101)=0,IFERROR(IF(MATCH(B101&amp;"|*",M$3:M100,0),"-",""),B101&amp;"|"&amp;C101&amp;"|"),"-"))</f>
        <v>-</v>
      </c>
      <c r="N101" s="183" t="str">
        <f t="shared" si="4"/>
        <v/>
      </c>
      <c r="O101" s="81" t="str">
        <f t="shared" si="5"/>
        <v>-</v>
      </c>
    </row>
    <row r="102" spans="2:15" x14ac:dyDescent="0.35">
      <c r="B102" s="42" t="s">
        <v>51</v>
      </c>
      <c r="C102" s="71" t="s">
        <v>92</v>
      </c>
      <c r="D102" s="42" t="s">
        <v>9</v>
      </c>
      <c r="E102" s="43" t="s">
        <v>97</v>
      </c>
      <c r="F102" s="70" t="s">
        <v>75</v>
      </c>
      <c r="G102" s="77">
        <v>0</v>
      </c>
      <c r="H102" s="77">
        <v>0</v>
      </c>
      <c r="I102" s="45">
        <v>43498</v>
      </c>
      <c r="J102" s="45">
        <v>43769</v>
      </c>
      <c r="L102" s="81" t="str">
        <f t="shared" si="3"/>
        <v>Clyde|C:FFF|</v>
      </c>
      <c r="M102" s="82" t="str">
        <f>IF(EXACT(B102,""),"",IF(COUNTIFS(B:B,B102,J:J,"&gt;"&amp;J102)=0,IFERROR(IF(MATCH(B102&amp;"|*",M$3:M101,0),"-",""),B102&amp;"|"&amp;C102&amp;"|"),"-"))</f>
        <v>-</v>
      </c>
      <c r="N102" s="183" t="str">
        <f t="shared" si="4"/>
        <v/>
      </c>
      <c r="O102" s="81" t="str">
        <f t="shared" si="5"/>
        <v>-</v>
      </c>
    </row>
    <row r="103" spans="2:15" x14ac:dyDescent="0.35">
      <c r="B103" s="42" t="s">
        <v>51</v>
      </c>
      <c r="C103" s="71" t="s">
        <v>92</v>
      </c>
      <c r="D103" s="42" t="s">
        <v>9</v>
      </c>
      <c r="E103" s="43" t="s">
        <v>102</v>
      </c>
      <c r="F103" s="70" t="s">
        <v>79</v>
      </c>
      <c r="G103" s="77">
        <v>2</v>
      </c>
      <c r="H103" s="77">
        <v>3</v>
      </c>
      <c r="I103" s="45">
        <v>43498</v>
      </c>
      <c r="J103" s="45">
        <v>43769</v>
      </c>
      <c r="L103" s="81" t="str">
        <f t="shared" si="3"/>
        <v>Clyde|C:FA0|</v>
      </c>
      <c r="M103" s="82" t="str">
        <f>IF(EXACT(B103,""),"",IF(COUNTIFS(B:B,B103,J:J,"&gt;"&amp;J103)=0,IFERROR(IF(MATCH(B103&amp;"|*",M$3:M102,0),"-",""),B103&amp;"|"&amp;C103&amp;"|"),"-"))</f>
        <v>-</v>
      </c>
      <c r="N103" s="183" t="str">
        <f t="shared" si="4"/>
        <v/>
      </c>
      <c r="O103" s="81" t="str">
        <f t="shared" si="5"/>
        <v>-</v>
      </c>
    </row>
    <row r="104" spans="2:15" x14ac:dyDescent="0.35">
      <c r="B104" s="42" t="s">
        <v>53</v>
      </c>
      <c r="C104" s="71" t="s">
        <v>91</v>
      </c>
      <c r="D104" s="42" t="s">
        <v>7</v>
      </c>
      <c r="E104" s="43" t="s">
        <v>26</v>
      </c>
      <c r="F104" s="70" t="s">
        <v>62</v>
      </c>
      <c r="G104" s="77">
        <v>4</v>
      </c>
      <c r="H104" s="77">
        <v>4</v>
      </c>
      <c r="I104" s="45">
        <v>43498</v>
      </c>
      <c r="J104" s="45">
        <v>43769</v>
      </c>
      <c r="L104" s="81" t="str">
        <f t="shared" si="3"/>
        <v>Danny|A:1|</v>
      </c>
      <c r="M104" s="82" t="str">
        <f>IF(EXACT(B104,""),"",IF(COUNTIFS(B:B,B104,J:J,"&gt;"&amp;J104)=0,IFERROR(IF(MATCH(B104&amp;"|*",M$3:M103,0),"-",""),B104&amp;"|"&amp;C104&amp;"|"),"-"))</f>
        <v>Danny|Junior Troublemaker|</v>
      </c>
      <c r="N104" s="183">
        <f t="shared" si="4"/>
        <v>4</v>
      </c>
      <c r="O104" s="81" t="str">
        <f t="shared" si="5"/>
        <v>-</v>
      </c>
    </row>
    <row r="105" spans="2:15" x14ac:dyDescent="0.35">
      <c r="B105" s="42" t="s">
        <v>53</v>
      </c>
      <c r="C105" s="71" t="s">
        <v>91</v>
      </c>
      <c r="D105" s="42" t="s">
        <v>7</v>
      </c>
      <c r="E105" s="43" t="s">
        <v>27</v>
      </c>
      <c r="F105" s="70" t="s">
        <v>60</v>
      </c>
      <c r="G105" s="77">
        <v>0</v>
      </c>
      <c r="H105" s="77">
        <v>0</v>
      </c>
      <c r="I105" s="45">
        <v>43498</v>
      </c>
      <c r="J105" s="45">
        <v>43769</v>
      </c>
      <c r="L105" s="81" t="str">
        <f t="shared" si="3"/>
        <v>Danny|A:2|</v>
      </c>
      <c r="M105" s="82" t="str">
        <f>IF(EXACT(B105,""),"",IF(COUNTIFS(B:B,B105,J:J,"&gt;"&amp;J105)=0,IFERROR(IF(MATCH(B105&amp;"|*",M$3:M104,0),"-",""),B105&amp;"|"&amp;C105&amp;"|"),"-"))</f>
        <v>-</v>
      </c>
      <c r="N105" s="183" t="str">
        <f t="shared" si="4"/>
        <v/>
      </c>
      <c r="O105" s="81" t="str">
        <f t="shared" si="5"/>
        <v>-</v>
      </c>
    </row>
    <row r="106" spans="2:15" x14ac:dyDescent="0.35">
      <c r="B106" s="42" t="s">
        <v>53</v>
      </c>
      <c r="C106" s="71" t="s">
        <v>91</v>
      </c>
      <c r="D106" s="42" t="s">
        <v>7</v>
      </c>
      <c r="E106" s="43" t="s">
        <v>28</v>
      </c>
      <c r="F106" s="70" t="s">
        <v>61</v>
      </c>
      <c r="G106" s="77">
        <v>0</v>
      </c>
      <c r="H106" s="77">
        <v>0</v>
      </c>
      <c r="I106" s="45">
        <v>43498</v>
      </c>
      <c r="J106" s="45">
        <v>43769</v>
      </c>
      <c r="L106" s="81" t="str">
        <f t="shared" si="3"/>
        <v>Danny|A:3|</v>
      </c>
      <c r="M106" s="82" t="str">
        <f>IF(EXACT(B106,""),"",IF(COUNTIFS(B:B,B106,J:J,"&gt;"&amp;J106)=0,IFERROR(IF(MATCH(B106&amp;"|*",M$3:M105,0),"-",""),B106&amp;"|"&amp;C106&amp;"|"),"-"))</f>
        <v>-</v>
      </c>
      <c r="N106" s="183" t="str">
        <f t="shared" si="4"/>
        <v/>
      </c>
      <c r="O106" s="81" t="str">
        <f t="shared" si="5"/>
        <v>-</v>
      </c>
    </row>
    <row r="107" spans="2:15" x14ac:dyDescent="0.35">
      <c r="B107" s="42" t="s">
        <v>53</v>
      </c>
      <c r="C107" s="71" t="s">
        <v>91</v>
      </c>
      <c r="D107" s="42" t="s">
        <v>7</v>
      </c>
      <c r="E107" s="43" t="s">
        <v>29</v>
      </c>
      <c r="F107" s="70" t="s">
        <v>71</v>
      </c>
      <c r="G107" s="77">
        <v>1</v>
      </c>
      <c r="H107" s="77">
        <v>1</v>
      </c>
      <c r="I107" s="45">
        <v>43498</v>
      </c>
      <c r="J107" s="45">
        <v>43769</v>
      </c>
      <c r="L107" s="81" t="str">
        <f t="shared" si="3"/>
        <v>Danny|A:4|</v>
      </c>
      <c r="M107" s="82" t="str">
        <f>IF(EXACT(B107,""),"",IF(COUNTIFS(B:B,B107,J:J,"&gt;"&amp;J107)=0,IFERROR(IF(MATCH(B107&amp;"|*",M$3:M106,0),"-",""),B107&amp;"|"&amp;C107&amp;"|"),"-"))</f>
        <v>-</v>
      </c>
      <c r="N107" s="183" t="str">
        <f t="shared" si="4"/>
        <v/>
      </c>
      <c r="O107" s="81" t="str">
        <f t="shared" si="5"/>
        <v>-</v>
      </c>
    </row>
    <row r="108" spans="2:15" x14ac:dyDescent="0.35">
      <c r="B108" s="42" t="s">
        <v>53</v>
      </c>
      <c r="C108" s="71" t="s">
        <v>91</v>
      </c>
      <c r="D108" s="42" t="s">
        <v>7</v>
      </c>
      <c r="E108" s="43" t="s">
        <v>30</v>
      </c>
      <c r="F108" s="70" t="s">
        <v>64</v>
      </c>
      <c r="G108" s="77">
        <v>0</v>
      </c>
      <c r="H108" s="77">
        <v>0</v>
      </c>
      <c r="I108" s="45">
        <v>43498</v>
      </c>
      <c r="J108" s="45">
        <v>43769</v>
      </c>
      <c r="L108" s="81" t="str">
        <f t="shared" si="3"/>
        <v>Danny|A:5|</v>
      </c>
      <c r="M108" s="82" t="str">
        <f>IF(EXACT(B108,""),"",IF(COUNTIFS(B:B,B108,J:J,"&gt;"&amp;J108)=0,IFERROR(IF(MATCH(B108&amp;"|*",M$3:M107,0),"-",""),B108&amp;"|"&amp;C108&amp;"|"),"-"))</f>
        <v>-</v>
      </c>
      <c r="N108" s="183" t="str">
        <f t="shared" si="4"/>
        <v/>
      </c>
      <c r="O108" s="81" t="str">
        <f t="shared" si="5"/>
        <v>-</v>
      </c>
    </row>
    <row r="109" spans="2:15" x14ac:dyDescent="0.35">
      <c r="B109" s="42" t="s">
        <v>53</v>
      </c>
      <c r="C109" s="71" t="s">
        <v>91</v>
      </c>
      <c r="D109" s="42" t="s">
        <v>7</v>
      </c>
      <c r="E109" s="43" t="s">
        <v>31</v>
      </c>
      <c r="F109" s="70" t="s">
        <v>81</v>
      </c>
      <c r="G109" s="77">
        <v>6</v>
      </c>
      <c r="H109" s="77">
        <v>6</v>
      </c>
      <c r="I109" s="45">
        <v>43498</v>
      </c>
      <c r="J109" s="45">
        <v>43769</v>
      </c>
      <c r="L109" s="81" t="str">
        <f t="shared" si="3"/>
        <v>Danny|A:6|</v>
      </c>
      <c r="M109" s="82" t="str">
        <f>IF(EXACT(B109,""),"",IF(COUNTIFS(B:B,B109,J:J,"&gt;"&amp;J109)=0,IFERROR(IF(MATCH(B109&amp;"|*",M$3:M108,0),"-",""),B109&amp;"|"&amp;C109&amp;"|"),"-"))</f>
        <v>-</v>
      </c>
      <c r="N109" s="183" t="str">
        <f t="shared" si="4"/>
        <v/>
      </c>
      <c r="O109" s="81" t="str">
        <f t="shared" si="5"/>
        <v>-</v>
      </c>
    </row>
    <row r="110" spans="2:15" x14ac:dyDescent="0.35">
      <c r="B110" s="42" t="s">
        <v>53</v>
      </c>
      <c r="C110" s="71" t="s">
        <v>91</v>
      </c>
      <c r="D110" s="42" t="s">
        <v>8</v>
      </c>
      <c r="E110" s="43" t="s">
        <v>26</v>
      </c>
      <c r="F110" s="70" t="s">
        <v>63</v>
      </c>
      <c r="G110" s="77">
        <v>0</v>
      </c>
      <c r="H110" s="77">
        <v>0</v>
      </c>
      <c r="I110" s="45">
        <v>43498</v>
      </c>
      <c r="J110" s="45">
        <v>43769</v>
      </c>
      <c r="L110" s="81" t="str">
        <f t="shared" si="3"/>
        <v>Danny|B:1|</v>
      </c>
      <c r="M110" s="82" t="str">
        <f>IF(EXACT(B110,""),"",IF(COUNTIFS(B:B,B110,J:J,"&gt;"&amp;J110)=0,IFERROR(IF(MATCH(B110&amp;"|*",M$3:M109,0),"-",""),B110&amp;"|"&amp;C110&amp;"|"),"-"))</f>
        <v>-</v>
      </c>
      <c r="N110" s="183" t="str">
        <f t="shared" si="4"/>
        <v/>
      </c>
      <c r="O110" s="81" t="str">
        <f t="shared" si="5"/>
        <v>-</v>
      </c>
    </row>
    <row r="111" spans="2:15" x14ac:dyDescent="0.35">
      <c r="B111" s="42" t="s">
        <v>53</v>
      </c>
      <c r="C111" s="71" t="s">
        <v>91</v>
      </c>
      <c r="D111" s="42" t="s">
        <v>8</v>
      </c>
      <c r="E111" s="43" t="s">
        <v>27</v>
      </c>
      <c r="F111" s="70" t="s">
        <v>66</v>
      </c>
      <c r="G111" s="77">
        <v>2</v>
      </c>
      <c r="H111" s="77">
        <v>2</v>
      </c>
      <c r="I111" s="45">
        <v>43498</v>
      </c>
      <c r="J111" s="45">
        <v>43769</v>
      </c>
      <c r="L111" s="81" t="str">
        <f t="shared" si="3"/>
        <v>Danny|B:2|</v>
      </c>
      <c r="M111" s="82" t="str">
        <f>IF(EXACT(B111,""),"",IF(COUNTIFS(B:B,B111,J:J,"&gt;"&amp;J111)=0,IFERROR(IF(MATCH(B111&amp;"|*",M$3:M110,0),"-",""),B111&amp;"|"&amp;C111&amp;"|"),"-"))</f>
        <v>-</v>
      </c>
      <c r="N111" s="183" t="str">
        <f t="shared" si="4"/>
        <v/>
      </c>
      <c r="O111" s="81" t="str">
        <f t="shared" si="5"/>
        <v>-</v>
      </c>
    </row>
    <row r="112" spans="2:15" x14ac:dyDescent="0.35">
      <c r="B112" s="42" t="s">
        <v>53</v>
      </c>
      <c r="C112" s="71" t="s">
        <v>91</v>
      </c>
      <c r="D112" s="42" t="s">
        <v>8</v>
      </c>
      <c r="E112" s="43" t="s">
        <v>28</v>
      </c>
      <c r="F112" s="70" t="s">
        <v>65</v>
      </c>
      <c r="G112" s="77">
        <v>3</v>
      </c>
      <c r="H112" s="77">
        <v>6</v>
      </c>
      <c r="I112" s="45">
        <v>43498</v>
      </c>
      <c r="J112" s="45">
        <v>43769</v>
      </c>
      <c r="L112" s="81" t="str">
        <f t="shared" si="3"/>
        <v>Danny|B:3|</v>
      </c>
      <c r="M112" s="82" t="str">
        <f>IF(EXACT(B112,""),"",IF(COUNTIFS(B:B,B112,J:J,"&gt;"&amp;J112)=0,IFERROR(IF(MATCH(B112&amp;"|*",M$3:M111,0),"-",""),B112&amp;"|"&amp;C112&amp;"|"),"-"))</f>
        <v>-</v>
      </c>
      <c r="N112" s="183" t="str">
        <f t="shared" si="4"/>
        <v/>
      </c>
      <c r="O112" s="81" t="str">
        <f t="shared" si="5"/>
        <v>-</v>
      </c>
    </row>
    <row r="113" spans="2:15" x14ac:dyDescent="0.35">
      <c r="B113" s="42" t="s">
        <v>53</v>
      </c>
      <c r="C113" s="71" t="s">
        <v>91</v>
      </c>
      <c r="D113" s="42" t="s">
        <v>8</v>
      </c>
      <c r="E113" s="43" t="s">
        <v>29</v>
      </c>
      <c r="F113" s="70" t="s">
        <v>67</v>
      </c>
      <c r="G113" s="77">
        <v>1</v>
      </c>
      <c r="H113" s="77">
        <v>1</v>
      </c>
      <c r="I113" s="45">
        <v>43498</v>
      </c>
      <c r="J113" s="45">
        <v>43769</v>
      </c>
      <c r="L113" s="81" t="str">
        <f t="shared" si="3"/>
        <v>Danny|B:4|</v>
      </c>
      <c r="M113" s="82" t="str">
        <f>IF(EXACT(B113,""),"",IF(COUNTIFS(B:B,B113,J:J,"&gt;"&amp;J113)=0,IFERROR(IF(MATCH(B113&amp;"|*",M$3:M112,0),"-",""),B113&amp;"|"&amp;C113&amp;"|"),"-"))</f>
        <v>-</v>
      </c>
      <c r="N113" s="183" t="str">
        <f t="shared" si="4"/>
        <v/>
      </c>
      <c r="O113" s="81" t="str">
        <f t="shared" si="5"/>
        <v>-</v>
      </c>
    </row>
    <row r="114" spans="2:15" x14ac:dyDescent="0.35">
      <c r="B114" s="42" t="s">
        <v>53</v>
      </c>
      <c r="C114" s="71" t="s">
        <v>91</v>
      </c>
      <c r="D114" s="42" t="s">
        <v>8</v>
      </c>
      <c r="E114" s="43" t="s">
        <v>32</v>
      </c>
      <c r="F114" s="70" t="s">
        <v>84</v>
      </c>
      <c r="G114" s="77">
        <v>0</v>
      </c>
      <c r="H114" s="77">
        <v>0</v>
      </c>
      <c r="I114" s="45">
        <v>43498</v>
      </c>
      <c r="J114" s="45">
        <v>43769</v>
      </c>
      <c r="L114" s="81" t="str">
        <f t="shared" si="3"/>
        <v>Danny|B:7|</v>
      </c>
      <c r="M114" s="82" t="str">
        <f>IF(EXACT(B114,""),"",IF(COUNTIFS(B:B,B114,J:J,"&gt;"&amp;J114)=0,IFERROR(IF(MATCH(B114&amp;"|*",M$3:M113,0),"-",""),B114&amp;"|"&amp;C114&amp;"|"),"-"))</f>
        <v>-</v>
      </c>
      <c r="N114" s="183" t="str">
        <f t="shared" si="4"/>
        <v/>
      </c>
      <c r="O114" s="81" t="str">
        <f t="shared" si="5"/>
        <v>-</v>
      </c>
    </row>
    <row r="115" spans="2:15" x14ac:dyDescent="0.35">
      <c r="B115" s="42" t="s">
        <v>53</v>
      </c>
      <c r="C115" s="71" t="s">
        <v>91</v>
      </c>
      <c r="D115" s="42" t="s">
        <v>8</v>
      </c>
      <c r="E115" s="43" t="s">
        <v>31</v>
      </c>
      <c r="F115" s="70" t="s">
        <v>58</v>
      </c>
      <c r="G115" s="77">
        <v>4</v>
      </c>
      <c r="H115" s="77">
        <v>6</v>
      </c>
      <c r="I115" s="45">
        <v>43498</v>
      </c>
      <c r="J115" s="45">
        <v>43769</v>
      </c>
      <c r="L115" s="81" t="str">
        <f t="shared" si="3"/>
        <v>Danny|B:6|</v>
      </c>
      <c r="M115" s="82" t="str">
        <f>IF(EXACT(B115,""),"",IF(COUNTIFS(B:B,B115,J:J,"&gt;"&amp;J115)=0,IFERROR(IF(MATCH(B115&amp;"|*",M$3:M114,0),"-",""),B115&amp;"|"&amp;C115&amp;"|"),"-"))</f>
        <v>-</v>
      </c>
      <c r="N115" s="183" t="str">
        <f t="shared" si="4"/>
        <v/>
      </c>
      <c r="O115" s="81" t="str">
        <f t="shared" si="5"/>
        <v>-</v>
      </c>
    </row>
    <row r="116" spans="2:15" x14ac:dyDescent="0.35">
      <c r="B116" s="42" t="s">
        <v>53</v>
      </c>
      <c r="C116" s="71" t="s">
        <v>91</v>
      </c>
      <c r="D116" s="42" t="s">
        <v>9</v>
      </c>
      <c r="E116" s="43" t="s">
        <v>96</v>
      </c>
      <c r="F116" s="70" t="s">
        <v>74</v>
      </c>
      <c r="G116" s="77">
        <v>0</v>
      </c>
      <c r="H116" s="77">
        <v>0</v>
      </c>
      <c r="I116" s="45">
        <v>43498</v>
      </c>
      <c r="J116" s="45">
        <v>43769</v>
      </c>
      <c r="L116" s="81" t="str">
        <f t="shared" si="3"/>
        <v>Danny|C:00F|</v>
      </c>
      <c r="M116" s="82" t="str">
        <f>IF(EXACT(B116,""),"",IF(COUNTIFS(B:B,B116,J:J,"&gt;"&amp;J116)=0,IFERROR(IF(MATCH(B116&amp;"|*",M$3:M115,0),"-",""),B116&amp;"|"&amp;C116&amp;"|"),"-"))</f>
        <v>-</v>
      </c>
      <c r="N116" s="183" t="str">
        <f t="shared" si="4"/>
        <v/>
      </c>
      <c r="O116" s="81" t="str">
        <f t="shared" si="5"/>
        <v>-</v>
      </c>
    </row>
    <row r="117" spans="2:15" x14ac:dyDescent="0.35">
      <c r="B117" s="42" t="s">
        <v>53</v>
      </c>
      <c r="C117" s="71" t="s">
        <v>91</v>
      </c>
      <c r="D117" s="42" t="s">
        <v>9</v>
      </c>
      <c r="E117" s="43" t="s">
        <v>101</v>
      </c>
      <c r="F117" s="70" t="s">
        <v>85</v>
      </c>
      <c r="G117" s="77">
        <v>0</v>
      </c>
      <c r="H117" s="77">
        <v>0</v>
      </c>
      <c r="I117" s="45">
        <v>43498</v>
      </c>
      <c r="J117" s="45">
        <v>43769</v>
      </c>
      <c r="L117" s="81" t="str">
        <f t="shared" si="3"/>
        <v>Danny|C:642|</v>
      </c>
      <c r="M117" s="82" t="str">
        <f>IF(EXACT(B117,""),"",IF(COUNTIFS(B:B,B117,J:J,"&gt;"&amp;J117)=0,IFERROR(IF(MATCH(B117&amp;"|*",M$3:M116,0),"-",""),B117&amp;"|"&amp;C117&amp;"|"),"-"))</f>
        <v>-</v>
      </c>
      <c r="N117" s="183" t="str">
        <f t="shared" si="4"/>
        <v/>
      </c>
      <c r="O117" s="81" t="str">
        <f t="shared" si="5"/>
        <v>-</v>
      </c>
    </row>
    <row r="118" spans="2:15" x14ac:dyDescent="0.35">
      <c r="B118" s="42" t="s">
        <v>53</v>
      </c>
      <c r="C118" s="71" t="s">
        <v>91</v>
      </c>
      <c r="D118" s="42" t="s">
        <v>9</v>
      </c>
      <c r="E118" s="43" t="s">
        <v>100</v>
      </c>
      <c r="F118" s="70" t="s">
        <v>77</v>
      </c>
      <c r="G118" s="77">
        <v>0</v>
      </c>
      <c r="H118" s="77">
        <v>0</v>
      </c>
      <c r="I118" s="45">
        <v>43498</v>
      </c>
      <c r="J118" s="45">
        <v>43769</v>
      </c>
      <c r="L118" s="81" t="str">
        <f t="shared" si="3"/>
        <v>Danny|C:0F0|</v>
      </c>
      <c r="M118" s="82" t="str">
        <f>IF(EXACT(B118,""),"",IF(COUNTIFS(B:B,B118,J:J,"&gt;"&amp;J118)=0,IFERROR(IF(MATCH(B118&amp;"|*",M$3:M117,0),"-",""),B118&amp;"|"&amp;C118&amp;"|"),"-"))</f>
        <v>-</v>
      </c>
      <c r="N118" s="183" t="str">
        <f t="shared" si="4"/>
        <v/>
      </c>
      <c r="O118" s="81" t="str">
        <f t="shared" si="5"/>
        <v>-</v>
      </c>
    </row>
    <row r="119" spans="2:15" x14ac:dyDescent="0.35">
      <c r="B119" s="42" t="s">
        <v>53</v>
      </c>
      <c r="C119" s="71" t="s">
        <v>91</v>
      </c>
      <c r="D119" s="42" t="s">
        <v>9</v>
      </c>
      <c r="E119" s="43" t="s">
        <v>98</v>
      </c>
      <c r="F119" s="70" t="s">
        <v>95</v>
      </c>
      <c r="G119" s="77">
        <v>9</v>
      </c>
      <c r="H119" s="77">
        <v>9</v>
      </c>
      <c r="I119" s="45">
        <v>43498</v>
      </c>
      <c r="J119" s="45">
        <v>43769</v>
      </c>
      <c r="L119" s="81" t="str">
        <f t="shared" si="3"/>
        <v>Danny|C:111|</v>
      </c>
      <c r="M119" s="82" t="str">
        <f>IF(EXACT(B119,""),"",IF(COUNTIFS(B:B,B119,J:J,"&gt;"&amp;J119)=0,IFERROR(IF(MATCH(B119&amp;"|*",M$3:M118,0),"-",""),B119&amp;"|"&amp;C119&amp;"|"),"-"))</f>
        <v>-</v>
      </c>
      <c r="N119" s="183" t="str">
        <f t="shared" si="4"/>
        <v/>
      </c>
      <c r="O119" s="81" t="str">
        <f t="shared" si="5"/>
        <v>-</v>
      </c>
    </row>
    <row r="120" spans="2:15" x14ac:dyDescent="0.35">
      <c r="B120" s="42" t="s">
        <v>53</v>
      </c>
      <c r="C120" s="71" t="s">
        <v>91</v>
      </c>
      <c r="D120" s="42" t="s">
        <v>9</v>
      </c>
      <c r="E120" s="43" t="s">
        <v>97</v>
      </c>
      <c r="F120" s="70" t="s">
        <v>75</v>
      </c>
      <c r="G120" s="77">
        <v>0</v>
      </c>
      <c r="H120" s="77">
        <v>0</v>
      </c>
      <c r="I120" s="45">
        <v>43498</v>
      </c>
      <c r="J120" s="45">
        <v>43769</v>
      </c>
      <c r="L120" s="81" t="str">
        <f t="shared" si="3"/>
        <v>Danny|C:FFF|</v>
      </c>
      <c r="M120" s="82" t="str">
        <f>IF(EXACT(B120,""),"",IF(COUNTIFS(B:B,B120,J:J,"&gt;"&amp;J120)=0,IFERROR(IF(MATCH(B120&amp;"|*",M$3:M119,0),"-",""),B120&amp;"|"&amp;C120&amp;"|"),"-"))</f>
        <v>-</v>
      </c>
      <c r="N120" s="183" t="str">
        <f t="shared" si="4"/>
        <v/>
      </c>
      <c r="O120" s="81" t="str">
        <f t="shared" si="5"/>
        <v>-</v>
      </c>
    </row>
    <row r="121" spans="2:15" x14ac:dyDescent="0.35">
      <c r="B121" s="42" t="s">
        <v>53</v>
      </c>
      <c r="C121" s="71" t="s">
        <v>91</v>
      </c>
      <c r="D121" s="42" t="s">
        <v>9</v>
      </c>
      <c r="E121" s="43" t="s">
        <v>102</v>
      </c>
      <c r="F121" s="70" t="s">
        <v>79</v>
      </c>
      <c r="G121" s="77">
        <v>2</v>
      </c>
      <c r="H121" s="77">
        <v>2</v>
      </c>
      <c r="I121" s="45">
        <v>43498</v>
      </c>
      <c r="J121" s="45">
        <v>43769</v>
      </c>
      <c r="L121" s="81" t="str">
        <f t="shared" si="3"/>
        <v>Danny|C:FA0|</v>
      </c>
      <c r="M121" s="82" t="str">
        <f>IF(EXACT(B121,""),"",IF(COUNTIFS(B:B,B121,J:J,"&gt;"&amp;J121)=0,IFERROR(IF(MATCH(B121&amp;"|*",M$3:M120,0),"-",""),B121&amp;"|"&amp;C121&amp;"|"),"-"))</f>
        <v>-</v>
      </c>
      <c r="N121" s="183" t="str">
        <f t="shared" si="4"/>
        <v/>
      </c>
      <c r="O121" s="81" t="str">
        <f t="shared" si="5"/>
        <v>-</v>
      </c>
    </row>
    <row r="122" spans="2:15" x14ac:dyDescent="0.35">
      <c r="B122" s="42" t="s">
        <v>38</v>
      </c>
      <c r="C122" s="71" t="s">
        <v>86</v>
      </c>
      <c r="D122" s="42" t="s">
        <v>7</v>
      </c>
      <c r="E122" s="43" t="s">
        <v>26</v>
      </c>
      <c r="F122" s="70" t="s">
        <v>62</v>
      </c>
      <c r="G122" s="77">
        <v>5</v>
      </c>
      <c r="H122" s="77">
        <v>5</v>
      </c>
      <c r="I122" s="45">
        <v>43498</v>
      </c>
      <c r="J122" s="45">
        <v>43769</v>
      </c>
      <c r="L122" s="81" t="str">
        <f t="shared" si="3"/>
        <v>Gravel|A:1|</v>
      </c>
      <c r="M122" s="82" t="str">
        <f>IF(EXACT(B122,""),"",IF(COUNTIFS(B:B,B122,J:J,"&gt;"&amp;J122)=0,IFERROR(IF(MATCH(B122&amp;"|*",M$3:M121,0),"-",""),B122&amp;"|"&amp;C122&amp;"|"),"-"))</f>
        <v>Gravel|Farmer|</v>
      </c>
      <c r="N122" s="183">
        <f t="shared" si="4"/>
        <v>6</v>
      </c>
      <c r="O122" s="81" t="str">
        <f t="shared" si="5"/>
        <v>-</v>
      </c>
    </row>
    <row r="123" spans="2:15" x14ac:dyDescent="0.35">
      <c r="B123" s="42" t="s">
        <v>38</v>
      </c>
      <c r="C123" s="71" t="s">
        <v>86</v>
      </c>
      <c r="D123" s="42" t="s">
        <v>7</v>
      </c>
      <c r="E123" s="43" t="s">
        <v>27</v>
      </c>
      <c r="F123" s="70" t="s">
        <v>60</v>
      </c>
      <c r="G123" s="77">
        <v>10</v>
      </c>
      <c r="H123" s="77">
        <v>10</v>
      </c>
      <c r="I123" s="45">
        <v>43498</v>
      </c>
      <c r="J123" s="45">
        <v>43769</v>
      </c>
      <c r="L123" s="81" t="str">
        <f t="shared" si="3"/>
        <v>Gravel|A:2|</v>
      </c>
      <c r="M123" s="82" t="str">
        <f>IF(EXACT(B123,""),"",IF(COUNTIFS(B:B,B123,J:J,"&gt;"&amp;J123)=0,IFERROR(IF(MATCH(B123&amp;"|*",M$3:M122,0),"-",""),B123&amp;"|"&amp;C123&amp;"|"),"-"))</f>
        <v>-</v>
      </c>
      <c r="N123" s="183" t="str">
        <f t="shared" si="4"/>
        <v/>
      </c>
      <c r="O123" s="81" t="str">
        <f t="shared" si="5"/>
        <v>-</v>
      </c>
    </row>
    <row r="124" spans="2:15" x14ac:dyDescent="0.35">
      <c r="B124" s="42" t="s">
        <v>38</v>
      </c>
      <c r="C124" s="71" t="s">
        <v>86</v>
      </c>
      <c r="D124" s="42" t="s">
        <v>7</v>
      </c>
      <c r="E124" s="43" t="s">
        <v>28</v>
      </c>
      <c r="F124" s="70" t="s">
        <v>61</v>
      </c>
      <c r="G124" s="77">
        <v>2</v>
      </c>
      <c r="H124" s="77">
        <v>3</v>
      </c>
      <c r="I124" s="45">
        <v>43498</v>
      </c>
      <c r="J124" s="45">
        <v>43769</v>
      </c>
      <c r="L124" s="81" t="str">
        <f t="shared" si="3"/>
        <v>Gravel|A:3|</v>
      </c>
      <c r="M124" s="82" t="str">
        <f>IF(EXACT(B124,""),"",IF(COUNTIFS(B:B,B124,J:J,"&gt;"&amp;J124)=0,IFERROR(IF(MATCH(B124&amp;"|*",M$3:M123,0),"-",""),B124&amp;"|"&amp;C124&amp;"|"),"-"))</f>
        <v>-</v>
      </c>
      <c r="N124" s="183" t="str">
        <f t="shared" si="4"/>
        <v/>
      </c>
      <c r="O124" s="81" t="str">
        <f t="shared" si="5"/>
        <v>-</v>
      </c>
    </row>
    <row r="125" spans="2:15" x14ac:dyDescent="0.35">
      <c r="B125" s="42" t="s">
        <v>38</v>
      </c>
      <c r="C125" s="71" t="s">
        <v>86</v>
      </c>
      <c r="D125" s="42" t="s">
        <v>7</v>
      </c>
      <c r="E125" s="43" t="s">
        <v>29</v>
      </c>
      <c r="F125" s="70" t="s">
        <v>71</v>
      </c>
      <c r="G125" s="77">
        <v>7</v>
      </c>
      <c r="H125" s="77">
        <v>9</v>
      </c>
      <c r="I125" s="45">
        <v>43498</v>
      </c>
      <c r="J125" s="45">
        <v>43769</v>
      </c>
      <c r="L125" s="81" t="str">
        <f t="shared" si="3"/>
        <v>Gravel|A:4|</v>
      </c>
      <c r="M125" s="82" t="str">
        <f>IF(EXACT(B125,""),"",IF(COUNTIFS(B:B,B125,J:J,"&gt;"&amp;J125)=0,IFERROR(IF(MATCH(B125&amp;"|*",M$3:M124,0),"-",""),B125&amp;"|"&amp;C125&amp;"|"),"-"))</f>
        <v>-</v>
      </c>
      <c r="N125" s="183" t="str">
        <f t="shared" si="4"/>
        <v/>
      </c>
      <c r="O125" s="81" t="str">
        <f t="shared" si="5"/>
        <v>-</v>
      </c>
    </row>
    <row r="126" spans="2:15" x14ac:dyDescent="0.35">
      <c r="B126" s="42" t="s">
        <v>38</v>
      </c>
      <c r="C126" s="71" t="s">
        <v>86</v>
      </c>
      <c r="D126" s="42" t="s">
        <v>7</v>
      </c>
      <c r="E126" s="43" t="s">
        <v>31</v>
      </c>
      <c r="F126" s="70" t="s">
        <v>81</v>
      </c>
      <c r="G126" s="77">
        <v>4</v>
      </c>
      <c r="H126" s="77">
        <v>4</v>
      </c>
      <c r="I126" s="45">
        <v>43498</v>
      </c>
      <c r="J126" s="45">
        <v>43769</v>
      </c>
      <c r="L126" s="81" t="str">
        <f t="shared" si="3"/>
        <v>Gravel|A:6|</v>
      </c>
      <c r="M126" s="82" t="str">
        <f>IF(EXACT(B126,""),"",IF(COUNTIFS(B:B,B126,J:J,"&gt;"&amp;J126)=0,IFERROR(IF(MATCH(B126&amp;"|*",M$3:M125,0),"-",""),B126&amp;"|"&amp;C126&amp;"|"),"-"))</f>
        <v>-</v>
      </c>
      <c r="N126" s="183" t="str">
        <f t="shared" si="4"/>
        <v/>
      </c>
      <c r="O126" s="81" t="str">
        <f t="shared" si="5"/>
        <v>-</v>
      </c>
    </row>
    <row r="127" spans="2:15" x14ac:dyDescent="0.35">
      <c r="B127" s="42" t="s">
        <v>38</v>
      </c>
      <c r="C127" s="71" t="s">
        <v>86</v>
      </c>
      <c r="D127" s="42" t="s">
        <v>8</v>
      </c>
      <c r="E127" s="43" t="s">
        <v>26</v>
      </c>
      <c r="F127" s="70" t="s">
        <v>63</v>
      </c>
      <c r="G127" s="77">
        <v>5</v>
      </c>
      <c r="H127" s="77">
        <v>6</v>
      </c>
      <c r="I127" s="45">
        <v>43498</v>
      </c>
      <c r="J127" s="45">
        <v>43769</v>
      </c>
      <c r="L127" s="81" t="str">
        <f t="shared" si="3"/>
        <v>Gravel|B:1|</v>
      </c>
      <c r="M127" s="82" t="str">
        <f>IF(EXACT(B127,""),"",IF(COUNTIFS(B:B,B127,J:J,"&gt;"&amp;J127)=0,IFERROR(IF(MATCH(B127&amp;"|*",M$3:M126,0),"-",""),B127&amp;"|"&amp;C127&amp;"|"),"-"))</f>
        <v>-</v>
      </c>
      <c r="N127" s="183" t="str">
        <f t="shared" si="4"/>
        <v/>
      </c>
      <c r="O127" s="81" t="str">
        <f t="shared" si="5"/>
        <v>-</v>
      </c>
    </row>
    <row r="128" spans="2:15" x14ac:dyDescent="0.35">
      <c r="B128" s="42" t="s">
        <v>38</v>
      </c>
      <c r="C128" s="71" t="s">
        <v>86</v>
      </c>
      <c r="D128" s="42" t="s">
        <v>8</v>
      </c>
      <c r="E128" s="43" t="s">
        <v>27</v>
      </c>
      <c r="F128" s="70" t="s">
        <v>66</v>
      </c>
      <c r="G128" s="77">
        <v>6</v>
      </c>
      <c r="H128" s="77">
        <v>6</v>
      </c>
      <c r="I128" s="45">
        <v>43498</v>
      </c>
      <c r="J128" s="45">
        <v>43769</v>
      </c>
      <c r="L128" s="81" t="str">
        <f t="shared" si="3"/>
        <v>Gravel|B:2|</v>
      </c>
      <c r="M128" s="82" t="str">
        <f>IF(EXACT(B128,""),"",IF(COUNTIFS(B:B,B128,J:J,"&gt;"&amp;J128)=0,IFERROR(IF(MATCH(B128&amp;"|*",M$3:M127,0),"-",""),B128&amp;"|"&amp;C128&amp;"|"),"-"))</f>
        <v>-</v>
      </c>
      <c r="N128" s="183" t="str">
        <f t="shared" si="4"/>
        <v/>
      </c>
      <c r="O128" s="81" t="str">
        <f t="shared" si="5"/>
        <v>-</v>
      </c>
    </row>
    <row r="129" spans="2:15" x14ac:dyDescent="0.35">
      <c r="B129" s="42" t="s">
        <v>38</v>
      </c>
      <c r="C129" s="71" t="s">
        <v>86</v>
      </c>
      <c r="D129" s="42" t="s">
        <v>8</v>
      </c>
      <c r="E129" s="43" t="s">
        <v>28</v>
      </c>
      <c r="F129" s="70" t="s">
        <v>65</v>
      </c>
      <c r="G129" s="77">
        <v>5</v>
      </c>
      <c r="H129" s="77">
        <v>5</v>
      </c>
      <c r="I129" s="45">
        <v>43498</v>
      </c>
      <c r="J129" s="45">
        <v>43769</v>
      </c>
      <c r="L129" s="81" t="str">
        <f t="shared" si="3"/>
        <v>Gravel|B:3|</v>
      </c>
      <c r="M129" s="82" t="str">
        <f>IF(EXACT(B129,""),"",IF(COUNTIFS(B:B,B129,J:J,"&gt;"&amp;J129)=0,IFERROR(IF(MATCH(B129&amp;"|*",M$3:M128,0),"-",""),B129&amp;"|"&amp;C129&amp;"|"),"-"))</f>
        <v>-</v>
      </c>
      <c r="N129" s="183" t="str">
        <f t="shared" si="4"/>
        <v/>
      </c>
      <c r="O129" s="81" t="str">
        <f t="shared" si="5"/>
        <v>-</v>
      </c>
    </row>
    <row r="130" spans="2:15" x14ac:dyDescent="0.35">
      <c r="B130" s="42" t="s">
        <v>38</v>
      </c>
      <c r="C130" s="71" t="s">
        <v>86</v>
      </c>
      <c r="D130" s="42" t="s">
        <v>8</v>
      </c>
      <c r="E130" s="43" t="s">
        <v>29</v>
      </c>
      <c r="F130" s="70" t="s">
        <v>67</v>
      </c>
      <c r="G130" s="77">
        <v>3</v>
      </c>
      <c r="H130" s="77">
        <v>3</v>
      </c>
      <c r="I130" s="45">
        <v>43498</v>
      </c>
      <c r="J130" s="45">
        <v>43769</v>
      </c>
      <c r="L130" s="81" t="str">
        <f t="shared" si="3"/>
        <v>Gravel|B:4|</v>
      </c>
      <c r="M130" s="82" t="str">
        <f>IF(EXACT(B130,""),"",IF(COUNTIFS(B:B,B130,J:J,"&gt;"&amp;J130)=0,IFERROR(IF(MATCH(B130&amp;"|*",M$3:M129,0),"-",""),B130&amp;"|"&amp;C130&amp;"|"),"-"))</f>
        <v>-</v>
      </c>
      <c r="N130" s="183" t="str">
        <f t="shared" si="4"/>
        <v/>
      </c>
      <c r="O130" s="81" t="str">
        <f t="shared" si="5"/>
        <v>-</v>
      </c>
    </row>
    <row r="131" spans="2:15" x14ac:dyDescent="0.35">
      <c r="B131" s="42" t="s">
        <v>38</v>
      </c>
      <c r="C131" s="71" t="s">
        <v>86</v>
      </c>
      <c r="D131" s="42" t="s">
        <v>8</v>
      </c>
      <c r="E131" s="43" t="s">
        <v>32</v>
      </c>
      <c r="F131" s="70" t="s">
        <v>84</v>
      </c>
      <c r="G131" s="77">
        <v>1</v>
      </c>
      <c r="H131" s="77">
        <v>6</v>
      </c>
      <c r="I131" s="45">
        <v>43498</v>
      </c>
      <c r="J131" s="45">
        <v>43769</v>
      </c>
      <c r="L131" s="81" t="str">
        <f t="shared" si="3"/>
        <v>Gravel|B:7|</v>
      </c>
      <c r="M131" s="82" t="str">
        <f>IF(EXACT(B131,""),"",IF(COUNTIFS(B:B,B131,J:J,"&gt;"&amp;J131)=0,IFERROR(IF(MATCH(B131&amp;"|*",M$3:M130,0),"-",""),B131&amp;"|"&amp;C131&amp;"|"),"-"))</f>
        <v>-</v>
      </c>
      <c r="N131" s="183" t="str">
        <f t="shared" si="4"/>
        <v/>
      </c>
      <c r="O131" s="81" t="str">
        <f t="shared" si="5"/>
        <v>-</v>
      </c>
    </row>
    <row r="132" spans="2:15" x14ac:dyDescent="0.35">
      <c r="B132" s="42" t="s">
        <v>38</v>
      </c>
      <c r="C132" s="71" t="s">
        <v>86</v>
      </c>
      <c r="D132" s="42" t="s">
        <v>9</v>
      </c>
      <c r="E132" s="43" t="s">
        <v>96</v>
      </c>
      <c r="F132" s="70" t="s">
        <v>74</v>
      </c>
      <c r="G132" s="77">
        <v>0</v>
      </c>
      <c r="H132" s="77">
        <v>0</v>
      </c>
      <c r="I132" s="45">
        <v>43498</v>
      </c>
      <c r="J132" s="45">
        <v>43769</v>
      </c>
      <c r="L132" s="81" t="str">
        <f t="shared" ref="L132:L195" si="6">IF(EXACT(B132,""),"",IF(COUNTIFS(B:B,B132,D:D,D132,E:E,E132,J:J,"&gt;"&amp;J132)=0,B132&amp;"|"&amp;D132&amp;":"&amp;E132&amp;"|","-"))</f>
        <v>Gravel|C:00F|</v>
      </c>
      <c r="M132" s="82" t="str">
        <f>IF(EXACT(B132,""),"",IF(COUNTIFS(B:B,B132,J:J,"&gt;"&amp;J132)=0,IFERROR(IF(MATCH(B132&amp;"|*",M$3:M131,0),"-",""),B132&amp;"|"&amp;C132&amp;"|"),"-"))</f>
        <v>-</v>
      </c>
      <c r="N132" s="183" t="str">
        <f t="shared" ref="N132:N195" si="7">IF(OR(EXACT(M132,""),EXACT(M132,"-")),"",COUNTIFS(M$4:M$4000,"&gt;-",M$4:M$4000,"&lt;="&amp;M132))</f>
        <v/>
      </c>
      <c r="O132" s="81" t="str">
        <f t="shared" ref="O132:O195" si="8">IF(EXACT(B132,""),"",IF(OR(AND(COUNTIFS(B:B,B132,D:D,D132,E:E,E132,J:J,"&gt;"&amp;J132)=1,COUNTIFS(B:B,B132,J:J,"&gt;"&amp;J132)&gt;1),AND(COUNTIFS(B:B,B132,D:D,D132,E:E,E132,J:J,"&gt;"&amp;J132)=0,COUNTIFS(B:B,B132,J:J,"&gt;"&amp;J132)&gt;1)),B132&amp;"|"&amp;D132&amp;":"&amp;E132&amp;"|","-"))</f>
        <v>-</v>
      </c>
    </row>
    <row r="133" spans="2:15" x14ac:dyDescent="0.35">
      <c r="B133" s="42" t="s">
        <v>38</v>
      </c>
      <c r="C133" s="71" t="s">
        <v>86</v>
      </c>
      <c r="D133" s="42" t="s">
        <v>9</v>
      </c>
      <c r="E133" s="43" t="s">
        <v>101</v>
      </c>
      <c r="F133" s="70" t="s">
        <v>85</v>
      </c>
      <c r="G133" s="77">
        <v>6</v>
      </c>
      <c r="H133" s="77">
        <v>6</v>
      </c>
      <c r="I133" s="45">
        <v>43498</v>
      </c>
      <c r="J133" s="45">
        <v>43769</v>
      </c>
      <c r="L133" s="81" t="str">
        <f t="shared" si="6"/>
        <v>Gravel|C:642|</v>
      </c>
      <c r="M133" s="82" t="str">
        <f>IF(EXACT(B133,""),"",IF(COUNTIFS(B:B,B133,J:J,"&gt;"&amp;J133)=0,IFERROR(IF(MATCH(B133&amp;"|*",M$3:M132,0),"-",""),B133&amp;"|"&amp;C133&amp;"|"),"-"))</f>
        <v>-</v>
      </c>
      <c r="N133" s="183" t="str">
        <f t="shared" si="7"/>
        <v/>
      </c>
      <c r="O133" s="81" t="str">
        <f t="shared" si="8"/>
        <v>-</v>
      </c>
    </row>
    <row r="134" spans="2:15" x14ac:dyDescent="0.35">
      <c r="B134" s="42" t="s">
        <v>38</v>
      </c>
      <c r="C134" s="71" t="s">
        <v>86</v>
      </c>
      <c r="D134" s="42" t="s">
        <v>9</v>
      </c>
      <c r="E134" s="43" t="s">
        <v>100</v>
      </c>
      <c r="F134" s="70" t="s">
        <v>77</v>
      </c>
      <c r="G134" s="77">
        <v>0</v>
      </c>
      <c r="H134" s="77">
        <v>10</v>
      </c>
      <c r="I134" s="45">
        <v>43498</v>
      </c>
      <c r="J134" s="45">
        <v>43769</v>
      </c>
      <c r="L134" s="81" t="str">
        <f t="shared" si="6"/>
        <v>Gravel|C:0F0|</v>
      </c>
      <c r="M134" s="82" t="str">
        <f>IF(EXACT(B134,""),"",IF(COUNTIFS(B:B,B134,J:J,"&gt;"&amp;J134)=0,IFERROR(IF(MATCH(B134&amp;"|*",M$3:M133,0),"-",""),B134&amp;"|"&amp;C134&amp;"|"),"-"))</f>
        <v>-</v>
      </c>
      <c r="N134" s="183" t="str">
        <f t="shared" si="7"/>
        <v/>
      </c>
      <c r="O134" s="81" t="str">
        <f t="shared" si="8"/>
        <v>-</v>
      </c>
    </row>
    <row r="135" spans="2:15" x14ac:dyDescent="0.35">
      <c r="B135" s="42" t="s">
        <v>38</v>
      </c>
      <c r="C135" s="71" t="s">
        <v>86</v>
      </c>
      <c r="D135" s="42" t="s">
        <v>9</v>
      </c>
      <c r="E135" s="43" t="s">
        <v>98</v>
      </c>
      <c r="F135" s="70" t="s">
        <v>95</v>
      </c>
      <c r="G135" s="77">
        <v>6</v>
      </c>
      <c r="H135" s="77">
        <v>6</v>
      </c>
      <c r="I135" s="45">
        <v>43498</v>
      </c>
      <c r="J135" s="45">
        <v>43769</v>
      </c>
      <c r="L135" s="81" t="str">
        <f t="shared" si="6"/>
        <v>Gravel|C:111|</v>
      </c>
      <c r="M135" s="82" t="str">
        <f>IF(EXACT(B135,""),"",IF(COUNTIFS(B:B,B135,J:J,"&gt;"&amp;J135)=0,IFERROR(IF(MATCH(B135&amp;"|*",M$3:M134,0),"-",""),B135&amp;"|"&amp;C135&amp;"|"),"-"))</f>
        <v>-</v>
      </c>
      <c r="N135" s="183" t="str">
        <f t="shared" si="7"/>
        <v/>
      </c>
      <c r="O135" s="81" t="str">
        <f t="shared" si="8"/>
        <v>-</v>
      </c>
    </row>
    <row r="136" spans="2:15" x14ac:dyDescent="0.35">
      <c r="B136" s="42" t="s">
        <v>38</v>
      </c>
      <c r="C136" s="71" t="s">
        <v>86</v>
      </c>
      <c r="D136" s="42" t="s">
        <v>9</v>
      </c>
      <c r="E136" s="43" t="s">
        <v>97</v>
      </c>
      <c r="F136" s="70" t="s">
        <v>75</v>
      </c>
      <c r="G136" s="77">
        <v>6</v>
      </c>
      <c r="H136" s="77">
        <v>6</v>
      </c>
      <c r="I136" s="45">
        <v>43498</v>
      </c>
      <c r="J136" s="45">
        <v>43769</v>
      </c>
      <c r="L136" s="81" t="str">
        <f t="shared" si="6"/>
        <v>Gravel|C:FFF|</v>
      </c>
      <c r="M136" s="82" t="str">
        <f>IF(EXACT(B136,""),"",IF(COUNTIFS(B:B,B136,J:J,"&gt;"&amp;J136)=0,IFERROR(IF(MATCH(B136&amp;"|*",M$3:M135,0),"-",""),B136&amp;"|"&amp;C136&amp;"|"),"-"))</f>
        <v>-</v>
      </c>
      <c r="N136" s="183" t="str">
        <f t="shared" si="7"/>
        <v/>
      </c>
      <c r="O136" s="81" t="str">
        <f t="shared" si="8"/>
        <v>-</v>
      </c>
    </row>
    <row r="137" spans="2:15" x14ac:dyDescent="0.35">
      <c r="B137" s="42" t="s">
        <v>38</v>
      </c>
      <c r="C137" s="71" t="s">
        <v>86</v>
      </c>
      <c r="D137" s="42" t="s">
        <v>9</v>
      </c>
      <c r="E137" s="43" t="s">
        <v>103</v>
      </c>
      <c r="F137" s="70" t="s">
        <v>78</v>
      </c>
      <c r="G137" s="77">
        <v>1</v>
      </c>
      <c r="H137" s="77">
        <v>1</v>
      </c>
      <c r="I137" s="45">
        <v>43498</v>
      </c>
      <c r="J137" s="45">
        <v>43769</v>
      </c>
      <c r="L137" s="81" t="str">
        <f t="shared" si="6"/>
        <v>Gravel|C:FCC|</v>
      </c>
      <c r="M137" s="82" t="str">
        <f>IF(EXACT(B137,""),"",IF(COUNTIFS(B:B,B137,J:J,"&gt;"&amp;J137)=0,IFERROR(IF(MATCH(B137&amp;"|*",M$3:M136,0),"-",""),B137&amp;"|"&amp;C137&amp;"|"),"-"))</f>
        <v>-</v>
      </c>
      <c r="N137" s="183" t="str">
        <f t="shared" si="7"/>
        <v/>
      </c>
      <c r="O137" s="81" t="str">
        <f t="shared" si="8"/>
        <v>-</v>
      </c>
    </row>
    <row r="138" spans="2:15" x14ac:dyDescent="0.35">
      <c r="B138" s="42" t="s">
        <v>56</v>
      </c>
      <c r="C138" s="71" t="s">
        <v>91</v>
      </c>
      <c r="D138" s="42" t="s">
        <v>7</v>
      </c>
      <c r="E138" s="43" t="s">
        <v>26</v>
      </c>
      <c r="F138" s="70" t="s">
        <v>62</v>
      </c>
      <c r="G138" s="77">
        <v>3</v>
      </c>
      <c r="H138" s="77">
        <v>6</v>
      </c>
      <c r="I138" s="45">
        <v>43498</v>
      </c>
      <c r="J138" s="45">
        <v>43769</v>
      </c>
      <c r="L138" s="81" t="str">
        <f t="shared" si="6"/>
        <v>Kirby|A:1|</v>
      </c>
      <c r="M138" s="82" t="str">
        <f>IF(EXACT(B138,""),"",IF(COUNTIFS(B:B,B138,J:J,"&gt;"&amp;J138)=0,IFERROR(IF(MATCH(B138&amp;"|*",M$3:M137,0),"-",""),B138&amp;"|"&amp;C138&amp;"|"),"-"))</f>
        <v>Kirby|Junior Troublemaker|</v>
      </c>
      <c r="N138" s="183">
        <f t="shared" si="7"/>
        <v>7</v>
      </c>
      <c r="O138" s="81" t="str">
        <f t="shared" si="8"/>
        <v>-</v>
      </c>
    </row>
    <row r="139" spans="2:15" x14ac:dyDescent="0.35">
      <c r="B139" s="42" t="s">
        <v>56</v>
      </c>
      <c r="C139" s="71" t="s">
        <v>91</v>
      </c>
      <c r="D139" s="42" t="s">
        <v>7</v>
      </c>
      <c r="E139" s="43" t="s">
        <v>27</v>
      </c>
      <c r="F139" s="70" t="s">
        <v>60</v>
      </c>
      <c r="G139" s="77">
        <v>0</v>
      </c>
      <c r="H139" s="77">
        <v>3</v>
      </c>
      <c r="I139" s="45">
        <v>43498</v>
      </c>
      <c r="J139" s="45">
        <v>43769</v>
      </c>
      <c r="L139" s="81" t="str">
        <f t="shared" si="6"/>
        <v>Kirby|A:2|</v>
      </c>
      <c r="M139" s="82" t="str">
        <f>IF(EXACT(B139,""),"",IF(COUNTIFS(B:B,B139,J:J,"&gt;"&amp;J139)=0,IFERROR(IF(MATCH(B139&amp;"|*",M$3:M138,0),"-",""),B139&amp;"|"&amp;C139&amp;"|"),"-"))</f>
        <v>-</v>
      </c>
      <c r="N139" s="183" t="str">
        <f t="shared" si="7"/>
        <v/>
      </c>
      <c r="O139" s="81" t="str">
        <f t="shared" si="8"/>
        <v>-</v>
      </c>
    </row>
    <row r="140" spans="2:15" x14ac:dyDescent="0.35">
      <c r="B140" s="42" t="s">
        <v>56</v>
      </c>
      <c r="C140" s="71" t="s">
        <v>91</v>
      </c>
      <c r="D140" s="42" t="s">
        <v>7</v>
      </c>
      <c r="E140" s="43" t="s">
        <v>28</v>
      </c>
      <c r="F140" s="70" t="s">
        <v>61</v>
      </c>
      <c r="G140" s="77">
        <v>0</v>
      </c>
      <c r="H140" s="77">
        <v>0</v>
      </c>
      <c r="I140" s="45">
        <v>43498</v>
      </c>
      <c r="J140" s="45">
        <v>43769</v>
      </c>
      <c r="L140" s="81" t="str">
        <f t="shared" si="6"/>
        <v>Kirby|A:3|</v>
      </c>
      <c r="M140" s="82" t="str">
        <f>IF(EXACT(B140,""),"",IF(COUNTIFS(B:B,B140,J:J,"&gt;"&amp;J140)=0,IFERROR(IF(MATCH(B140&amp;"|*",M$3:M139,0),"-",""),B140&amp;"|"&amp;C140&amp;"|"),"-"))</f>
        <v>-</v>
      </c>
      <c r="N140" s="183" t="str">
        <f t="shared" si="7"/>
        <v/>
      </c>
      <c r="O140" s="81" t="str">
        <f t="shared" si="8"/>
        <v>-</v>
      </c>
    </row>
    <row r="141" spans="2:15" x14ac:dyDescent="0.35">
      <c r="B141" s="42" t="s">
        <v>56</v>
      </c>
      <c r="C141" s="71" t="s">
        <v>91</v>
      </c>
      <c r="D141" s="42" t="s">
        <v>7</v>
      </c>
      <c r="E141" s="43" t="s">
        <v>29</v>
      </c>
      <c r="F141" s="70" t="s">
        <v>71</v>
      </c>
      <c r="G141" s="77">
        <v>1</v>
      </c>
      <c r="H141" s="77">
        <v>3</v>
      </c>
      <c r="I141" s="45">
        <v>43498</v>
      </c>
      <c r="J141" s="45">
        <v>43769</v>
      </c>
      <c r="L141" s="81" t="str">
        <f t="shared" si="6"/>
        <v>Kirby|A:4|</v>
      </c>
      <c r="M141" s="82" t="str">
        <f>IF(EXACT(B141,""),"",IF(COUNTIFS(B:B,B141,J:J,"&gt;"&amp;J141)=0,IFERROR(IF(MATCH(B141&amp;"|*",M$3:M140,0),"-",""),B141&amp;"|"&amp;C141&amp;"|"),"-"))</f>
        <v>-</v>
      </c>
      <c r="N141" s="183" t="str">
        <f t="shared" si="7"/>
        <v/>
      </c>
      <c r="O141" s="81" t="str">
        <f t="shared" si="8"/>
        <v>-</v>
      </c>
    </row>
    <row r="142" spans="2:15" x14ac:dyDescent="0.35">
      <c r="B142" s="42" t="s">
        <v>56</v>
      </c>
      <c r="C142" s="71" t="s">
        <v>91</v>
      </c>
      <c r="D142" s="42" t="s">
        <v>7</v>
      </c>
      <c r="E142" s="43" t="s">
        <v>31</v>
      </c>
      <c r="F142" s="70" t="s">
        <v>81</v>
      </c>
      <c r="G142" s="77">
        <v>6</v>
      </c>
      <c r="H142" s="77">
        <v>6</v>
      </c>
      <c r="I142" s="45">
        <v>43498</v>
      </c>
      <c r="J142" s="45">
        <v>43769</v>
      </c>
      <c r="L142" s="81" t="str">
        <f t="shared" si="6"/>
        <v>Kirby|A:6|</v>
      </c>
      <c r="M142" s="82" t="str">
        <f>IF(EXACT(B142,""),"",IF(COUNTIFS(B:B,B142,J:J,"&gt;"&amp;J142)=0,IFERROR(IF(MATCH(B142&amp;"|*",M$3:M141,0),"-",""),B142&amp;"|"&amp;C142&amp;"|"),"-"))</f>
        <v>-</v>
      </c>
      <c r="N142" s="183" t="str">
        <f t="shared" si="7"/>
        <v/>
      </c>
      <c r="O142" s="81" t="str">
        <f t="shared" si="8"/>
        <v>-</v>
      </c>
    </row>
    <row r="143" spans="2:15" x14ac:dyDescent="0.35">
      <c r="B143" s="42" t="s">
        <v>56</v>
      </c>
      <c r="C143" s="71" t="s">
        <v>91</v>
      </c>
      <c r="D143" s="42" t="s">
        <v>8</v>
      </c>
      <c r="E143" s="43" t="s">
        <v>26</v>
      </c>
      <c r="F143" s="70" t="s">
        <v>63</v>
      </c>
      <c r="G143" s="77">
        <v>0</v>
      </c>
      <c r="H143" s="77">
        <v>0</v>
      </c>
      <c r="I143" s="45">
        <v>43498</v>
      </c>
      <c r="J143" s="45">
        <v>43769</v>
      </c>
      <c r="L143" s="81" t="str">
        <f t="shared" si="6"/>
        <v>Kirby|B:1|</v>
      </c>
      <c r="M143" s="82" t="str">
        <f>IF(EXACT(B143,""),"",IF(COUNTIFS(B:B,B143,J:J,"&gt;"&amp;J143)=0,IFERROR(IF(MATCH(B143&amp;"|*",M$3:M142,0),"-",""),B143&amp;"|"&amp;C143&amp;"|"),"-"))</f>
        <v>-</v>
      </c>
      <c r="N143" s="183" t="str">
        <f t="shared" si="7"/>
        <v/>
      </c>
      <c r="O143" s="81" t="str">
        <f t="shared" si="8"/>
        <v>-</v>
      </c>
    </row>
    <row r="144" spans="2:15" x14ac:dyDescent="0.35">
      <c r="B144" s="42" t="s">
        <v>56</v>
      </c>
      <c r="C144" s="71" t="s">
        <v>91</v>
      </c>
      <c r="D144" s="42" t="s">
        <v>8</v>
      </c>
      <c r="E144" s="43" t="s">
        <v>27</v>
      </c>
      <c r="F144" s="70" t="s">
        <v>66</v>
      </c>
      <c r="G144" s="77">
        <v>0</v>
      </c>
      <c r="H144" s="77">
        <v>3</v>
      </c>
      <c r="I144" s="45">
        <v>43498</v>
      </c>
      <c r="J144" s="45">
        <v>43769</v>
      </c>
      <c r="L144" s="81" t="str">
        <f t="shared" si="6"/>
        <v>Kirby|B:2|</v>
      </c>
      <c r="M144" s="82" t="str">
        <f>IF(EXACT(B144,""),"",IF(COUNTIFS(B:B,B144,J:J,"&gt;"&amp;J144)=0,IFERROR(IF(MATCH(B144&amp;"|*",M$3:M143,0),"-",""),B144&amp;"|"&amp;C144&amp;"|"),"-"))</f>
        <v>-</v>
      </c>
      <c r="N144" s="183" t="str">
        <f t="shared" si="7"/>
        <v/>
      </c>
      <c r="O144" s="81" t="str">
        <f t="shared" si="8"/>
        <v>-</v>
      </c>
    </row>
    <row r="145" spans="2:15" x14ac:dyDescent="0.35">
      <c r="B145" s="42" t="s">
        <v>56</v>
      </c>
      <c r="C145" s="71" t="s">
        <v>91</v>
      </c>
      <c r="D145" s="42" t="s">
        <v>8</v>
      </c>
      <c r="E145" s="43" t="s">
        <v>28</v>
      </c>
      <c r="F145" s="70" t="s">
        <v>65</v>
      </c>
      <c r="G145" s="77">
        <v>4</v>
      </c>
      <c r="H145" s="77">
        <v>6</v>
      </c>
      <c r="I145" s="45">
        <v>43498</v>
      </c>
      <c r="J145" s="45">
        <v>43769</v>
      </c>
      <c r="L145" s="81" t="str">
        <f t="shared" si="6"/>
        <v>Kirby|B:3|</v>
      </c>
      <c r="M145" s="82" t="str">
        <f>IF(EXACT(B145,""),"",IF(COUNTIFS(B:B,B145,J:J,"&gt;"&amp;J145)=0,IFERROR(IF(MATCH(B145&amp;"|*",M$3:M144,0),"-",""),B145&amp;"|"&amp;C145&amp;"|"),"-"))</f>
        <v>-</v>
      </c>
      <c r="N145" s="183" t="str">
        <f t="shared" si="7"/>
        <v/>
      </c>
      <c r="O145" s="81" t="str">
        <f t="shared" si="8"/>
        <v>-</v>
      </c>
    </row>
    <row r="146" spans="2:15" x14ac:dyDescent="0.35">
      <c r="B146" s="42" t="s">
        <v>56</v>
      </c>
      <c r="C146" s="71" t="s">
        <v>91</v>
      </c>
      <c r="D146" s="42" t="s">
        <v>8</v>
      </c>
      <c r="E146" s="43" t="s">
        <v>29</v>
      </c>
      <c r="F146" s="70" t="s">
        <v>67</v>
      </c>
      <c r="G146" s="77">
        <v>1</v>
      </c>
      <c r="H146" s="77">
        <v>3</v>
      </c>
      <c r="I146" s="45">
        <v>43498</v>
      </c>
      <c r="J146" s="45">
        <v>43769</v>
      </c>
      <c r="L146" s="81" t="str">
        <f t="shared" si="6"/>
        <v>Kirby|B:4|</v>
      </c>
      <c r="M146" s="82" t="str">
        <f>IF(EXACT(B146,""),"",IF(COUNTIFS(B:B,B146,J:J,"&gt;"&amp;J146)=0,IFERROR(IF(MATCH(B146&amp;"|*",M$3:M145,0),"-",""),B146&amp;"|"&amp;C146&amp;"|"),"-"))</f>
        <v>-</v>
      </c>
      <c r="N146" s="183" t="str">
        <f t="shared" si="7"/>
        <v/>
      </c>
      <c r="O146" s="81" t="str">
        <f t="shared" si="8"/>
        <v>-</v>
      </c>
    </row>
    <row r="147" spans="2:15" x14ac:dyDescent="0.35">
      <c r="B147" s="42" t="s">
        <v>56</v>
      </c>
      <c r="C147" s="71" t="s">
        <v>91</v>
      </c>
      <c r="D147" s="42" t="s">
        <v>8</v>
      </c>
      <c r="E147" s="43" t="s">
        <v>32</v>
      </c>
      <c r="F147" s="70" t="s">
        <v>84</v>
      </c>
      <c r="G147" s="77">
        <v>0</v>
      </c>
      <c r="H147" s="77">
        <v>0</v>
      </c>
      <c r="I147" s="45">
        <v>43498</v>
      </c>
      <c r="J147" s="45">
        <v>43769</v>
      </c>
      <c r="L147" s="81" t="str">
        <f t="shared" si="6"/>
        <v>Kirby|B:7|</v>
      </c>
      <c r="M147" s="82" t="str">
        <f>IF(EXACT(B147,""),"",IF(COUNTIFS(B:B,B147,J:J,"&gt;"&amp;J147)=0,IFERROR(IF(MATCH(B147&amp;"|*",M$3:M146,0),"-",""),B147&amp;"|"&amp;C147&amp;"|"),"-"))</f>
        <v>-</v>
      </c>
      <c r="N147" s="183" t="str">
        <f t="shared" si="7"/>
        <v/>
      </c>
      <c r="O147" s="81" t="str">
        <f t="shared" si="8"/>
        <v>-</v>
      </c>
    </row>
    <row r="148" spans="2:15" x14ac:dyDescent="0.35">
      <c r="B148" s="42" t="s">
        <v>56</v>
      </c>
      <c r="C148" s="71" t="s">
        <v>91</v>
      </c>
      <c r="D148" s="42" t="s">
        <v>8</v>
      </c>
      <c r="E148" s="43" t="s">
        <v>31</v>
      </c>
      <c r="F148" s="70" t="s">
        <v>58</v>
      </c>
      <c r="G148" s="77">
        <v>3</v>
      </c>
      <c r="H148" s="77">
        <v>6</v>
      </c>
      <c r="I148" s="45">
        <v>43498</v>
      </c>
      <c r="J148" s="45">
        <v>43769</v>
      </c>
      <c r="L148" s="81" t="str">
        <f t="shared" si="6"/>
        <v>Kirby|B:6|</v>
      </c>
      <c r="M148" s="82" t="str">
        <f>IF(EXACT(B148,""),"",IF(COUNTIFS(B:B,B148,J:J,"&gt;"&amp;J148)=0,IFERROR(IF(MATCH(B148&amp;"|*",M$3:M147,0),"-",""),B148&amp;"|"&amp;C148&amp;"|"),"-"))</f>
        <v>-</v>
      </c>
      <c r="N148" s="183" t="str">
        <f t="shared" si="7"/>
        <v/>
      </c>
      <c r="O148" s="81" t="str">
        <f t="shared" si="8"/>
        <v>-</v>
      </c>
    </row>
    <row r="149" spans="2:15" x14ac:dyDescent="0.35">
      <c r="B149" s="42" t="s">
        <v>56</v>
      </c>
      <c r="C149" s="71" t="s">
        <v>91</v>
      </c>
      <c r="D149" s="42" t="s">
        <v>9</v>
      </c>
      <c r="E149" s="43" t="s">
        <v>96</v>
      </c>
      <c r="F149" s="70" t="s">
        <v>74</v>
      </c>
      <c r="G149" s="77">
        <v>0</v>
      </c>
      <c r="H149" s="77">
        <v>3</v>
      </c>
      <c r="I149" s="45">
        <v>43498</v>
      </c>
      <c r="J149" s="45">
        <v>43769</v>
      </c>
      <c r="L149" s="81" t="str">
        <f t="shared" si="6"/>
        <v>Kirby|C:00F|</v>
      </c>
      <c r="M149" s="82" t="str">
        <f>IF(EXACT(B149,""),"",IF(COUNTIFS(B:B,B149,J:J,"&gt;"&amp;J149)=0,IFERROR(IF(MATCH(B149&amp;"|*",M$3:M148,0),"-",""),B149&amp;"|"&amp;C149&amp;"|"),"-"))</f>
        <v>-</v>
      </c>
      <c r="N149" s="183" t="str">
        <f t="shared" si="7"/>
        <v/>
      </c>
      <c r="O149" s="81" t="str">
        <f t="shared" si="8"/>
        <v>-</v>
      </c>
    </row>
    <row r="150" spans="2:15" x14ac:dyDescent="0.35">
      <c r="B150" s="42" t="s">
        <v>56</v>
      </c>
      <c r="C150" s="71" t="s">
        <v>91</v>
      </c>
      <c r="D150" s="42" t="s">
        <v>9</v>
      </c>
      <c r="E150" s="43" t="s">
        <v>101</v>
      </c>
      <c r="F150" s="70" t="s">
        <v>85</v>
      </c>
      <c r="G150" s="77">
        <v>0</v>
      </c>
      <c r="H150" s="77">
        <v>0</v>
      </c>
      <c r="I150" s="45">
        <v>43498</v>
      </c>
      <c r="J150" s="45">
        <v>43769</v>
      </c>
      <c r="L150" s="81" t="str">
        <f t="shared" si="6"/>
        <v>Kirby|C:642|</v>
      </c>
      <c r="M150" s="82" t="str">
        <f>IF(EXACT(B150,""),"",IF(COUNTIFS(B:B,B150,J:J,"&gt;"&amp;J150)=0,IFERROR(IF(MATCH(B150&amp;"|*",M$3:M149,0),"-",""),B150&amp;"|"&amp;C150&amp;"|"),"-"))</f>
        <v>-</v>
      </c>
      <c r="N150" s="183" t="str">
        <f t="shared" si="7"/>
        <v/>
      </c>
      <c r="O150" s="81" t="str">
        <f t="shared" si="8"/>
        <v>-</v>
      </c>
    </row>
    <row r="151" spans="2:15" x14ac:dyDescent="0.35">
      <c r="B151" s="42" t="s">
        <v>56</v>
      </c>
      <c r="C151" s="71" t="s">
        <v>91</v>
      </c>
      <c r="D151" s="42" t="s">
        <v>9</v>
      </c>
      <c r="E151" s="43" t="s">
        <v>100</v>
      </c>
      <c r="F151" s="70" t="s">
        <v>77</v>
      </c>
      <c r="G151" s="77">
        <v>0</v>
      </c>
      <c r="H151" s="77">
        <v>0</v>
      </c>
      <c r="I151" s="45">
        <v>43498</v>
      </c>
      <c r="J151" s="45">
        <v>43769</v>
      </c>
      <c r="L151" s="81" t="str">
        <f t="shared" si="6"/>
        <v>Kirby|C:0F0|</v>
      </c>
      <c r="M151" s="82" t="str">
        <f>IF(EXACT(B151,""),"",IF(COUNTIFS(B:B,B151,J:J,"&gt;"&amp;J151)=0,IFERROR(IF(MATCH(B151&amp;"|*",M$3:M150,0),"-",""),B151&amp;"|"&amp;C151&amp;"|"),"-"))</f>
        <v>-</v>
      </c>
      <c r="N151" s="183" t="str">
        <f t="shared" si="7"/>
        <v/>
      </c>
      <c r="O151" s="81" t="str">
        <f t="shared" si="8"/>
        <v>-</v>
      </c>
    </row>
    <row r="152" spans="2:15" x14ac:dyDescent="0.35">
      <c r="B152" s="42" t="s">
        <v>56</v>
      </c>
      <c r="C152" s="71" t="s">
        <v>91</v>
      </c>
      <c r="D152" s="42" t="s">
        <v>9</v>
      </c>
      <c r="E152" s="43" t="s">
        <v>98</v>
      </c>
      <c r="F152" s="70" t="s">
        <v>95</v>
      </c>
      <c r="G152" s="77">
        <v>9</v>
      </c>
      <c r="H152" s="77">
        <v>10</v>
      </c>
      <c r="I152" s="45">
        <v>43498</v>
      </c>
      <c r="J152" s="45">
        <v>43769</v>
      </c>
      <c r="L152" s="81" t="str">
        <f t="shared" si="6"/>
        <v>Kirby|C:111|</v>
      </c>
      <c r="M152" s="82" t="str">
        <f>IF(EXACT(B152,""),"",IF(COUNTIFS(B:B,B152,J:J,"&gt;"&amp;J152)=0,IFERROR(IF(MATCH(B152&amp;"|*",M$3:M151,0),"-",""),B152&amp;"|"&amp;C152&amp;"|"),"-"))</f>
        <v>-</v>
      </c>
      <c r="N152" s="183" t="str">
        <f t="shared" si="7"/>
        <v/>
      </c>
      <c r="O152" s="81" t="str">
        <f t="shared" si="8"/>
        <v>-</v>
      </c>
    </row>
    <row r="153" spans="2:15" x14ac:dyDescent="0.35">
      <c r="B153" s="42" t="s">
        <v>56</v>
      </c>
      <c r="C153" s="71" t="s">
        <v>91</v>
      </c>
      <c r="D153" s="42" t="s">
        <v>9</v>
      </c>
      <c r="E153" s="43" t="s">
        <v>97</v>
      </c>
      <c r="F153" s="70" t="s">
        <v>75</v>
      </c>
      <c r="G153" s="77">
        <v>0</v>
      </c>
      <c r="H153" s="77">
        <v>0</v>
      </c>
      <c r="I153" s="45">
        <v>43498</v>
      </c>
      <c r="J153" s="45">
        <v>43769</v>
      </c>
      <c r="L153" s="81" t="str">
        <f t="shared" si="6"/>
        <v>Kirby|C:FFF|</v>
      </c>
      <c r="M153" s="82" t="str">
        <f>IF(EXACT(B153,""),"",IF(COUNTIFS(B:B,B153,J:J,"&gt;"&amp;J153)=0,IFERROR(IF(MATCH(B153&amp;"|*",M$3:M152,0),"-",""),B153&amp;"|"&amp;C153&amp;"|"),"-"))</f>
        <v>-</v>
      </c>
      <c r="N153" s="183" t="str">
        <f t="shared" si="7"/>
        <v/>
      </c>
      <c r="O153" s="81" t="str">
        <f t="shared" si="8"/>
        <v>-</v>
      </c>
    </row>
    <row r="154" spans="2:15" x14ac:dyDescent="0.35">
      <c r="B154" s="42" t="s">
        <v>56</v>
      </c>
      <c r="C154" s="71" t="s">
        <v>91</v>
      </c>
      <c r="D154" s="42" t="s">
        <v>9</v>
      </c>
      <c r="E154" s="43" t="s">
        <v>102</v>
      </c>
      <c r="F154" s="70" t="s">
        <v>79</v>
      </c>
      <c r="G154" s="77">
        <v>2</v>
      </c>
      <c r="H154" s="77">
        <v>3</v>
      </c>
      <c r="I154" s="45">
        <v>43498</v>
      </c>
      <c r="J154" s="45">
        <v>43769</v>
      </c>
      <c r="L154" s="81" t="str">
        <f t="shared" si="6"/>
        <v>Kirby|C:FA0|</v>
      </c>
      <c r="M154" s="82" t="str">
        <f>IF(EXACT(B154,""),"",IF(COUNTIFS(B:B,B154,J:J,"&gt;"&amp;J154)=0,IFERROR(IF(MATCH(B154&amp;"|*",M$3:M153,0),"-",""),B154&amp;"|"&amp;C154&amp;"|"),"-"))</f>
        <v>-</v>
      </c>
      <c r="N154" s="183" t="str">
        <f t="shared" si="7"/>
        <v/>
      </c>
      <c r="O154" s="81" t="str">
        <f t="shared" si="8"/>
        <v>-</v>
      </c>
    </row>
    <row r="155" spans="2:15" x14ac:dyDescent="0.35">
      <c r="B155" s="42" t="s">
        <v>44</v>
      </c>
      <c r="C155" s="71" t="s">
        <v>87</v>
      </c>
      <c r="D155" s="42" t="s">
        <v>7</v>
      </c>
      <c r="E155" s="43" t="s">
        <v>26</v>
      </c>
      <c r="F155" s="70" t="s">
        <v>62</v>
      </c>
      <c r="G155" s="77">
        <v>1</v>
      </c>
      <c r="H155" s="77">
        <v>3</v>
      </c>
      <c r="I155" s="45">
        <v>43498</v>
      </c>
      <c r="J155" s="45">
        <v>43769</v>
      </c>
      <c r="L155" s="81" t="str">
        <f t="shared" si="6"/>
        <v>Lazy Luke|A:1|</v>
      </c>
      <c r="M155" s="82" t="str">
        <f>IF(EXACT(B155,""),"",IF(COUNTIFS(B:B,B155,J:J,"&gt;"&amp;J155)=0,IFERROR(IF(MATCH(B155&amp;"|*",M$3:M154,0),"-",""),B155&amp;"|"&amp;C155&amp;"|"),"-"))</f>
        <v>Lazy Luke|Poacher|</v>
      </c>
      <c r="N155" s="183">
        <f t="shared" si="7"/>
        <v>8</v>
      </c>
      <c r="O155" s="81" t="str">
        <f t="shared" si="8"/>
        <v>-</v>
      </c>
    </row>
    <row r="156" spans="2:15" x14ac:dyDescent="0.35">
      <c r="B156" s="42" t="s">
        <v>44</v>
      </c>
      <c r="C156" s="71" t="s">
        <v>87</v>
      </c>
      <c r="D156" s="42" t="s">
        <v>7</v>
      </c>
      <c r="E156" s="43" t="s">
        <v>27</v>
      </c>
      <c r="F156" s="70" t="s">
        <v>60</v>
      </c>
      <c r="G156" s="77">
        <v>2</v>
      </c>
      <c r="H156" s="77">
        <v>3</v>
      </c>
      <c r="I156" s="45">
        <v>43498</v>
      </c>
      <c r="J156" s="45">
        <v>43769</v>
      </c>
      <c r="L156" s="81" t="str">
        <f t="shared" si="6"/>
        <v>Lazy Luke|A:2|</v>
      </c>
      <c r="M156" s="82" t="str">
        <f>IF(EXACT(B156,""),"",IF(COUNTIFS(B:B,B156,J:J,"&gt;"&amp;J156)=0,IFERROR(IF(MATCH(B156&amp;"|*",M$3:M155,0),"-",""),B156&amp;"|"&amp;C156&amp;"|"),"-"))</f>
        <v>-</v>
      </c>
      <c r="N156" s="183" t="str">
        <f t="shared" si="7"/>
        <v/>
      </c>
      <c r="O156" s="81" t="str">
        <f t="shared" si="8"/>
        <v>-</v>
      </c>
    </row>
    <row r="157" spans="2:15" x14ac:dyDescent="0.35">
      <c r="B157" s="42" t="s">
        <v>44</v>
      </c>
      <c r="C157" s="71" t="s">
        <v>87</v>
      </c>
      <c r="D157" s="42" t="s">
        <v>7</v>
      </c>
      <c r="E157" s="43" t="s">
        <v>28</v>
      </c>
      <c r="F157" s="70" t="s">
        <v>61</v>
      </c>
      <c r="G157" s="77">
        <v>1</v>
      </c>
      <c r="H157" s="77">
        <v>0</v>
      </c>
      <c r="I157" s="45">
        <v>43498</v>
      </c>
      <c r="J157" s="45">
        <v>43769</v>
      </c>
      <c r="L157" s="81" t="str">
        <f t="shared" si="6"/>
        <v>Lazy Luke|A:3|</v>
      </c>
      <c r="M157" s="82" t="str">
        <f>IF(EXACT(B157,""),"",IF(COUNTIFS(B:B,B157,J:J,"&gt;"&amp;J157)=0,IFERROR(IF(MATCH(B157&amp;"|*",M$3:M156,0),"-",""),B157&amp;"|"&amp;C157&amp;"|"),"-"))</f>
        <v>-</v>
      </c>
      <c r="N157" s="183" t="str">
        <f t="shared" si="7"/>
        <v/>
      </c>
      <c r="O157" s="81" t="str">
        <f t="shared" si="8"/>
        <v>-</v>
      </c>
    </row>
    <row r="158" spans="2:15" x14ac:dyDescent="0.35">
      <c r="B158" s="42" t="s">
        <v>44</v>
      </c>
      <c r="C158" s="71" t="s">
        <v>87</v>
      </c>
      <c r="D158" s="42" t="s">
        <v>7</v>
      </c>
      <c r="E158" s="43" t="s">
        <v>29</v>
      </c>
      <c r="F158" s="70" t="s">
        <v>71</v>
      </c>
      <c r="G158" s="77">
        <v>0</v>
      </c>
      <c r="H158" s="77">
        <v>0</v>
      </c>
      <c r="I158" s="45">
        <v>43498</v>
      </c>
      <c r="J158" s="45">
        <v>43769</v>
      </c>
      <c r="L158" s="81" t="str">
        <f t="shared" si="6"/>
        <v>Lazy Luke|A:4|</v>
      </c>
      <c r="M158" s="82" t="str">
        <f>IF(EXACT(B158,""),"",IF(COUNTIFS(B:B,B158,J:J,"&gt;"&amp;J158)=0,IFERROR(IF(MATCH(B158&amp;"|*",M$3:M157,0),"-",""),B158&amp;"|"&amp;C158&amp;"|"),"-"))</f>
        <v>-</v>
      </c>
      <c r="N158" s="183" t="str">
        <f t="shared" si="7"/>
        <v/>
      </c>
      <c r="O158" s="81" t="str">
        <f t="shared" si="8"/>
        <v>-</v>
      </c>
    </row>
    <row r="159" spans="2:15" x14ac:dyDescent="0.35">
      <c r="B159" s="42" t="s">
        <v>44</v>
      </c>
      <c r="C159" s="71" t="s">
        <v>87</v>
      </c>
      <c r="D159" s="42" t="s">
        <v>7</v>
      </c>
      <c r="E159" s="43" t="s">
        <v>31</v>
      </c>
      <c r="F159" s="70" t="s">
        <v>81</v>
      </c>
      <c r="G159" s="77">
        <v>2</v>
      </c>
      <c r="H159" s="77">
        <v>9</v>
      </c>
      <c r="I159" s="45">
        <v>43498</v>
      </c>
      <c r="J159" s="45">
        <v>43769</v>
      </c>
      <c r="L159" s="81" t="str">
        <f t="shared" si="6"/>
        <v>Lazy Luke|A:6|</v>
      </c>
      <c r="M159" s="82" t="str">
        <f>IF(EXACT(B159,""),"",IF(COUNTIFS(B:B,B159,J:J,"&gt;"&amp;J159)=0,IFERROR(IF(MATCH(B159&amp;"|*",M$3:M158,0),"-",""),B159&amp;"|"&amp;C159&amp;"|"),"-"))</f>
        <v>-</v>
      </c>
      <c r="N159" s="183" t="str">
        <f t="shared" si="7"/>
        <v/>
      </c>
      <c r="O159" s="81" t="str">
        <f t="shared" si="8"/>
        <v>-</v>
      </c>
    </row>
    <row r="160" spans="2:15" x14ac:dyDescent="0.35">
      <c r="B160" s="42" t="s">
        <v>44</v>
      </c>
      <c r="C160" s="71" t="s">
        <v>87</v>
      </c>
      <c r="D160" s="42" t="s">
        <v>8</v>
      </c>
      <c r="E160" s="43" t="s">
        <v>26</v>
      </c>
      <c r="F160" s="70" t="s">
        <v>63</v>
      </c>
      <c r="G160" s="77">
        <v>6</v>
      </c>
      <c r="H160" s="77">
        <v>10</v>
      </c>
      <c r="I160" s="45">
        <v>43498</v>
      </c>
      <c r="J160" s="45">
        <v>43769</v>
      </c>
      <c r="L160" s="81" t="str">
        <f t="shared" si="6"/>
        <v>Lazy Luke|B:1|</v>
      </c>
      <c r="M160" s="82" t="str">
        <f>IF(EXACT(B160,""),"",IF(COUNTIFS(B:B,B160,J:J,"&gt;"&amp;J160)=0,IFERROR(IF(MATCH(B160&amp;"|*",M$3:M159,0),"-",""),B160&amp;"|"&amp;C160&amp;"|"),"-"))</f>
        <v>-</v>
      </c>
      <c r="N160" s="183" t="str">
        <f t="shared" si="7"/>
        <v/>
      </c>
      <c r="O160" s="81" t="str">
        <f t="shared" si="8"/>
        <v>-</v>
      </c>
    </row>
    <row r="161" spans="2:15" x14ac:dyDescent="0.35">
      <c r="B161" s="42" t="s">
        <v>44</v>
      </c>
      <c r="C161" s="71" t="s">
        <v>87</v>
      </c>
      <c r="D161" s="42" t="s">
        <v>8</v>
      </c>
      <c r="E161" s="43" t="s">
        <v>27</v>
      </c>
      <c r="F161" s="70" t="s">
        <v>66</v>
      </c>
      <c r="G161" s="77">
        <v>0</v>
      </c>
      <c r="H161" s="77">
        <v>0</v>
      </c>
      <c r="I161" s="45">
        <v>43498</v>
      </c>
      <c r="J161" s="45">
        <v>43769</v>
      </c>
      <c r="L161" s="81" t="str">
        <f t="shared" si="6"/>
        <v>Lazy Luke|B:2|</v>
      </c>
      <c r="M161" s="82" t="str">
        <f>IF(EXACT(B161,""),"",IF(COUNTIFS(B:B,B161,J:J,"&gt;"&amp;J161)=0,IFERROR(IF(MATCH(B161&amp;"|*",M$3:M160,0),"-",""),B161&amp;"|"&amp;C161&amp;"|"),"-"))</f>
        <v>-</v>
      </c>
      <c r="N161" s="183" t="str">
        <f t="shared" si="7"/>
        <v/>
      </c>
      <c r="O161" s="81" t="str">
        <f t="shared" si="8"/>
        <v>-</v>
      </c>
    </row>
    <row r="162" spans="2:15" x14ac:dyDescent="0.35">
      <c r="B162" s="42" t="s">
        <v>44</v>
      </c>
      <c r="C162" s="71" t="s">
        <v>87</v>
      </c>
      <c r="D162" s="42" t="s">
        <v>8</v>
      </c>
      <c r="E162" s="43" t="s">
        <v>28</v>
      </c>
      <c r="F162" s="70" t="s">
        <v>65</v>
      </c>
      <c r="G162" s="77">
        <v>0</v>
      </c>
      <c r="H162" s="77">
        <v>3</v>
      </c>
      <c r="I162" s="45">
        <v>43498</v>
      </c>
      <c r="J162" s="45">
        <v>43769</v>
      </c>
      <c r="L162" s="81" t="str">
        <f t="shared" si="6"/>
        <v>Lazy Luke|B:3|</v>
      </c>
      <c r="M162" s="82" t="str">
        <f>IF(EXACT(B162,""),"",IF(COUNTIFS(B:B,B162,J:J,"&gt;"&amp;J162)=0,IFERROR(IF(MATCH(B162&amp;"|*",M$3:M161,0),"-",""),B162&amp;"|"&amp;C162&amp;"|"),"-"))</f>
        <v>-</v>
      </c>
      <c r="N162" s="183" t="str">
        <f t="shared" si="7"/>
        <v/>
      </c>
      <c r="O162" s="81" t="str">
        <f t="shared" si="8"/>
        <v>-</v>
      </c>
    </row>
    <row r="163" spans="2:15" x14ac:dyDescent="0.35">
      <c r="B163" s="42" t="s">
        <v>44</v>
      </c>
      <c r="C163" s="71" t="s">
        <v>87</v>
      </c>
      <c r="D163" s="42" t="s">
        <v>8</v>
      </c>
      <c r="E163" s="43" t="s">
        <v>29</v>
      </c>
      <c r="F163" s="70" t="s">
        <v>67</v>
      </c>
      <c r="G163" s="77">
        <v>3</v>
      </c>
      <c r="H163" s="77">
        <v>3</v>
      </c>
      <c r="I163" s="45">
        <v>43498</v>
      </c>
      <c r="J163" s="45">
        <v>43769</v>
      </c>
      <c r="L163" s="81" t="str">
        <f t="shared" si="6"/>
        <v>Lazy Luke|B:4|</v>
      </c>
      <c r="M163" s="82" t="str">
        <f>IF(EXACT(B163,""),"",IF(COUNTIFS(B:B,B163,J:J,"&gt;"&amp;J163)=0,IFERROR(IF(MATCH(B163&amp;"|*",M$3:M162,0),"-",""),B163&amp;"|"&amp;C163&amp;"|"),"-"))</f>
        <v>-</v>
      </c>
      <c r="N163" s="183" t="str">
        <f t="shared" si="7"/>
        <v/>
      </c>
      <c r="O163" s="81" t="str">
        <f t="shared" si="8"/>
        <v>-</v>
      </c>
    </row>
    <row r="164" spans="2:15" x14ac:dyDescent="0.35">
      <c r="B164" s="42" t="s">
        <v>44</v>
      </c>
      <c r="C164" s="71" t="s">
        <v>87</v>
      </c>
      <c r="D164" s="42" t="s">
        <v>8</v>
      </c>
      <c r="E164" s="43" t="s">
        <v>32</v>
      </c>
      <c r="F164" s="70" t="s">
        <v>84</v>
      </c>
      <c r="G164" s="77">
        <v>3</v>
      </c>
      <c r="H164" s="77">
        <v>3</v>
      </c>
      <c r="I164" s="45">
        <v>43498</v>
      </c>
      <c r="J164" s="45">
        <v>43769</v>
      </c>
      <c r="L164" s="81" t="str">
        <f t="shared" si="6"/>
        <v>Lazy Luke|B:7|</v>
      </c>
      <c r="M164" s="82" t="str">
        <f>IF(EXACT(B164,""),"",IF(COUNTIFS(B:B,B164,J:J,"&gt;"&amp;J164)=0,IFERROR(IF(MATCH(B164&amp;"|*",M$3:M163,0),"-",""),B164&amp;"|"&amp;C164&amp;"|"),"-"))</f>
        <v>-</v>
      </c>
      <c r="N164" s="183" t="str">
        <f t="shared" si="7"/>
        <v/>
      </c>
      <c r="O164" s="81" t="str">
        <f t="shared" si="8"/>
        <v>-</v>
      </c>
    </row>
    <row r="165" spans="2:15" x14ac:dyDescent="0.35">
      <c r="B165" s="42" t="s">
        <v>44</v>
      </c>
      <c r="C165" s="71" t="s">
        <v>87</v>
      </c>
      <c r="D165" s="42" t="s">
        <v>9</v>
      </c>
      <c r="E165" s="43" t="s">
        <v>96</v>
      </c>
      <c r="F165" s="70" t="s">
        <v>74</v>
      </c>
      <c r="G165" s="77">
        <v>0</v>
      </c>
      <c r="H165" s="77">
        <v>0</v>
      </c>
      <c r="I165" s="45">
        <v>43498</v>
      </c>
      <c r="J165" s="45">
        <v>43769</v>
      </c>
      <c r="L165" s="81" t="str">
        <f t="shared" si="6"/>
        <v>Lazy Luke|C:00F|</v>
      </c>
      <c r="M165" s="82" t="str">
        <f>IF(EXACT(B165,""),"",IF(COUNTIFS(B:B,B165,J:J,"&gt;"&amp;J165)=0,IFERROR(IF(MATCH(B165&amp;"|*",M$3:M164,0),"-",""),B165&amp;"|"&amp;C165&amp;"|"),"-"))</f>
        <v>-</v>
      </c>
      <c r="N165" s="183" t="str">
        <f t="shared" si="7"/>
        <v/>
      </c>
      <c r="O165" s="81" t="str">
        <f t="shared" si="8"/>
        <v>-</v>
      </c>
    </row>
    <row r="166" spans="2:15" x14ac:dyDescent="0.35">
      <c r="B166" s="42" t="s">
        <v>44</v>
      </c>
      <c r="C166" s="71" t="s">
        <v>87</v>
      </c>
      <c r="D166" s="42" t="s">
        <v>9</v>
      </c>
      <c r="E166" s="43" t="s">
        <v>101</v>
      </c>
      <c r="F166" s="70" t="s">
        <v>85</v>
      </c>
      <c r="G166" s="77">
        <v>4</v>
      </c>
      <c r="H166" s="77">
        <v>4</v>
      </c>
      <c r="I166" s="45">
        <v>43498</v>
      </c>
      <c r="J166" s="45">
        <v>43769</v>
      </c>
      <c r="L166" s="81" t="str">
        <f t="shared" si="6"/>
        <v>Lazy Luke|C:642|</v>
      </c>
      <c r="M166" s="82" t="str">
        <f>IF(EXACT(B166,""),"",IF(COUNTIFS(B:B,B166,J:J,"&gt;"&amp;J166)=0,IFERROR(IF(MATCH(B166&amp;"|*",M$3:M165,0),"-",""),B166&amp;"|"&amp;C166&amp;"|"),"-"))</f>
        <v>-</v>
      </c>
      <c r="N166" s="183" t="str">
        <f t="shared" si="7"/>
        <v/>
      </c>
      <c r="O166" s="81" t="str">
        <f t="shared" si="8"/>
        <v>-</v>
      </c>
    </row>
    <row r="167" spans="2:15" x14ac:dyDescent="0.35">
      <c r="B167" s="42" t="s">
        <v>44</v>
      </c>
      <c r="C167" s="71" t="s">
        <v>87</v>
      </c>
      <c r="D167" s="42" t="s">
        <v>9</v>
      </c>
      <c r="E167" s="43" t="s">
        <v>100</v>
      </c>
      <c r="F167" s="70" t="s">
        <v>77</v>
      </c>
      <c r="G167" s="77">
        <v>0</v>
      </c>
      <c r="H167" s="77">
        <v>0</v>
      </c>
      <c r="I167" s="45">
        <v>43498</v>
      </c>
      <c r="J167" s="45">
        <v>43769</v>
      </c>
      <c r="L167" s="81" t="str">
        <f t="shared" si="6"/>
        <v>Lazy Luke|C:0F0|</v>
      </c>
      <c r="M167" s="82" t="str">
        <f>IF(EXACT(B167,""),"",IF(COUNTIFS(B:B,B167,J:J,"&gt;"&amp;J167)=0,IFERROR(IF(MATCH(B167&amp;"|*",M$3:M166,0),"-",""),B167&amp;"|"&amp;C167&amp;"|"),"-"))</f>
        <v>-</v>
      </c>
      <c r="N167" s="183" t="str">
        <f t="shared" si="7"/>
        <v/>
      </c>
      <c r="O167" s="81" t="str">
        <f t="shared" si="8"/>
        <v>-</v>
      </c>
    </row>
    <row r="168" spans="2:15" x14ac:dyDescent="0.35">
      <c r="B168" s="42" t="s">
        <v>44</v>
      </c>
      <c r="C168" s="71" t="s">
        <v>87</v>
      </c>
      <c r="D168" s="42" t="s">
        <v>9</v>
      </c>
      <c r="E168" s="43" t="s">
        <v>98</v>
      </c>
      <c r="F168" s="70" t="s">
        <v>95</v>
      </c>
      <c r="G168" s="77">
        <v>0</v>
      </c>
      <c r="H168" s="77">
        <v>0</v>
      </c>
      <c r="I168" s="45">
        <v>43498</v>
      </c>
      <c r="J168" s="45">
        <v>43769</v>
      </c>
      <c r="L168" s="81" t="str">
        <f t="shared" si="6"/>
        <v>Lazy Luke|C:111|</v>
      </c>
      <c r="M168" s="82" t="str">
        <f>IF(EXACT(B168,""),"",IF(COUNTIFS(B:B,B168,J:J,"&gt;"&amp;J168)=0,IFERROR(IF(MATCH(B168&amp;"|*",M$3:M167,0),"-",""),B168&amp;"|"&amp;C168&amp;"|"),"-"))</f>
        <v>-</v>
      </c>
      <c r="N168" s="183" t="str">
        <f t="shared" si="7"/>
        <v/>
      </c>
      <c r="O168" s="81" t="str">
        <f t="shared" si="8"/>
        <v>-</v>
      </c>
    </row>
    <row r="169" spans="2:15" x14ac:dyDescent="0.35">
      <c r="B169" s="42" t="s">
        <v>44</v>
      </c>
      <c r="C169" s="71" t="s">
        <v>87</v>
      </c>
      <c r="D169" s="42" t="s">
        <v>9</v>
      </c>
      <c r="E169" s="43" t="s">
        <v>97</v>
      </c>
      <c r="F169" s="70" t="s">
        <v>75</v>
      </c>
      <c r="G169" s="77">
        <v>0</v>
      </c>
      <c r="H169" s="77">
        <v>0</v>
      </c>
      <c r="I169" s="45">
        <v>43498</v>
      </c>
      <c r="J169" s="45">
        <v>43769</v>
      </c>
      <c r="L169" s="81" t="str">
        <f t="shared" si="6"/>
        <v>Lazy Luke|C:FFF|</v>
      </c>
      <c r="M169" s="82" t="str">
        <f>IF(EXACT(B169,""),"",IF(COUNTIFS(B:B,B169,J:J,"&gt;"&amp;J169)=0,IFERROR(IF(MATCH(B169&amp;"|*",M$3:M168,0),"-",""),B169&amp;"|"&amp;C169&amp;"|"),"-"))</f>
        <v>-</v>
      </c>
      <c r="N169" s="183" t="str">
        <f t="shared" si="7"/>
        <v/>
      </c>
      <c r="O169" s="81" t="str">
        <f t="shared" si="8"/>
        <v>-</v>
      </c>
    </row>
    <row r="170" spans="2:15" x14ac:dyDescent="0.35">
      <c r="B170" s="42" t="s">
        <v>44</v>
      </c>
      <c r="C170" s="71" t="s">
        <v>87</v>
      </c>
      <c r="D170" s="42" t="s">
        <v>9</v>
      </c>
      <c r="E170" s="43" t="s">
        <v>102</v>
      </c>
      <c r="F170" s="70" t="s">
        <v>79</v>
      </c>
      <c r="G170" s="77">
        <v>7</v>
      </c>
      <c r="H170" s="77">
        <v>9</v>
      </c>
      <c r="I170" s="45">
        <v>43498</v>
      </c>
      <c r="J170" s="45">
        <v>43769</v>
      </c>
      <c r="L170" s="81" t="str">
        <f t="shared" si="6"/>
        <v>Lazy Luke|C:FA0|</v>
      </c>
      <c r="M170" s="82" t="str">
        <f>IF(EXACT(B170,""),"",IF(COUNTIFS(B:B,B170,J:J,"&gt;"&amp;J170)=0,IFERROR(IF(MATCH(B170&amp;"|*",M$3:M169,0),"-",""),B170&amp;"|"&amp;C170&amp;"|"),"-"))</f>
        <v>-</v>
      </c>
      <c r="N170" s="183" t="str">
        <f t="shared" si="7"/>
        <v/>
      </c>
      <c r="O170" s="81" t="str">
        <f t="shared" si="8"/>
        <v>-</v>
      </c>
    </row>
    <row r="171" spans="2:15" x14ac:dyDescent="0.35">
      <c r="B171" s="42" t="s">
        <v>44</v>
      </c>
      <c r="C171" s="71" t="s">
        <v>87</v>
      </c>
      <c r="D171" s="42" t="s">
        <v>9</v>
      </c>
      <c r="E171" s="43" t="s">
        <v>103</v>
      </c>
      <c r="F171" s="70" t="s">
        <v>78</v>
      </c>
      <c r="G171" s="77">
        <v>1</v>
      </c>
      <c r="H171" s="77">
        <v>3</v>
      </c>
      <c r="I171" s="45">
        <v>43498</v>
      </c>
      <c r="J171" s="45">
        <v>43769</v>
      </c>
      <c r="L171" s="81" t="str">
        <f t="shared" si="6"/>
        <v>Lazy Luke|C:FCC|</v>
      </c>
      <c r="M171" s="82" t="str">
        <f>IF(EXACT(B171,""),"",IF(COUNTIFS(B:B,B171,J:J,"&gt;"&amp;J171)=0,IFERROR(IF(MATCH(B171&amp;"|*",M$3:M170,0),"-",""),B171&amp;"|"&amp;C171&amp;"|"),"-"))</f>
        <v>-</v>
      </c>
      <c r="N171" s="183" t="str">
        <f t="shared" si="7"/>
        <v/>
      </c>
      <c r="O171" s="81" t="str">
        <f t="shared" si="8"/>
        <v>-</v>
      </c>
    </row>
    <row r="172" spans="2:15" x14ac:dyDescent="0.35">
      <c r="B172" s="42" t="s">
        <v>41</v>
      </c>
      <c r="C172" s="71" t="s">
        <v>88</v>
      </c>
      <c r="D172" s="42" t="s">
        <v>7</v>
      </c>
      <c r="E172" s="43" t="s">
        <v>26</v>
      </c>
      <c r="F172" s="70" t="s">
        <v>62</v>
      </c>
      <c r="G172" s="77">
        <v>7</v>
      </c>
      <c r="H172" s="77">
        <v>9</v>
      </c>
      <c r="I172" s="45">
        <v>43498</v>
      </c>
      <c r="J172" s="45">
        <v>43769</v>
      </c>
      <c r="L172" s="81" t="str">
        <f t="shared" si="6"/>
        <v>Little Gruesome|A:1|</v>
      </c>
      <c r="M172" s="82" t="str">
        <f>IF(EXACT(B172,""),"",IF(COUNTIFS(B:B,B172,J:J,"&gt;"&amp;J172)=0,IFERROR(IF(MATCH(B172&amp;"|*",M$3:M171,0),"-",""),B172&amp;"|"&amp;C172&amp;"|"),"-"))</f>
        <v>Little Gruesome|P.I.|</v>
      </c>
      <c r="N172" s="183">
        <f t="shared" si="7"/>
        <v>9</v>
      </c>
      <c r="O172" s="81" t="str">
        <f t="shared" si="8"/>
        <v>-</v>
      </c>
    </row>
    <row r="173" spans="2:15" x14ac:dyDescent="0.35">
      <c r="B173" s="42" t="s">
        <v>41</v>
      </c>
      <c r="C173" s="71" t="s">
        <v>88</v>
      </c>
      <c r="D173" s="42" t="s">
        <v>7</v>
      </c>
      <c r="E173" s="43" t="s">
        <v>27</v>
      </c>
      <c r="F173" s="70" t="s">
        <v>60</v>
      </c>
      <c r="G173" s="77">
        <v>1</v>
      </c>
      <c r="H173" s="77">
        <v>3</v>
      </c>
      <c r="I173" s="45">
        <v>43498</v>
      </c>
      <c r="J173" s="45">
        <v>43769</v>
      </c>
      <c r="L173" s="81" t="str">
        <f t="shared" si="6"/>
        <v>Little Gruesome|A:2|</v>
      </c>
      <c r="M173" s="82" t="str">
        <f>IF(EXACT(B173,""),"",IF(COUNTIFS(B:B,B173,J:J,"&gt;"&amp;J173)=0,IFERROR(IF(MATCH(B173&amp;"|*",M$3:M172,0),"-",""),B173&amp;"|"&amp;C173&amp;"|"),"-"))</f>
        <v>-</v>
      </c>
      <c r="N173" s="183" t="str">
        <f t="shared" si="7"/>
        <v/>
      </c>
      <c r="O173" s="81" t="str">
        <f t="shared" si="8"/>
        <v>-</v>
      </c>
    </row>
    <row r="174" spans="2:15" x14ac:dyDescent="0.35">
      <c r="B174" s="42" t="s">
        <v>41</v>
      </c>
      <c r="C174" s="71" t="s">
        <v>88</v>
      </c>
      <c r="D174" s="42" t="s">
        <v>7</v>
      </c>
      <c r="E174" s="43" t="s">
        <v>28</v>
      </c>
      <c r="F174" s="70" t="s">
        <v>61</v>
      </c>
      <c r="G174" s="77">
        <v>5</v>
      </c>
      <c r="H174" s="77">
        <v>8</v>
      </c>
      <c r="I174" s="45">
        <v>43498</v>
      </c>
      <c r="J174" s="45">
        <v>43769</v>
      </c>
      <c r="L174" s="81" t="str">
        <f t="shared" si="6"/>
        <v>Little Gruesome|A:3|</v>
      </c>
      <c r="M174" s="82" t="str">
        <f>IF(EXACT(B174,""),"",IF(COUNTIFS(B:B,B174,J:J,"&gt;"&amp;J174)=0,IFERROR(IF(MATCH(B174&amp;"|*",M$3:M173,0),"-",""),B174&amp;"|"&amp;C174&amp;"|"),"-"))</f>
        <v>-</v>
      </c>
      <c r="N174" s="183" t="str">
        <f t="shared" si="7"/>
        <v/>
      </c>
      <c r="O174" s="81" t="str">
        <f t="shared" si="8"/>
        <v>-</v>
      </c>
    </row>
    <row r="175" spans="2:15" x14ac:dyDescent="0.35">
      <c r="B175" s="42" t="s">
        <v>41</v>
      </c>
      <c r="C175" s="71" t="s">
        <v>88</v>
      </c>
      <c r="D175" s="42" t="s">
        <v>7</v>
      </c>
      <c r="E175" s="43" t="s">
        <v>29</v>
      </c>
      <c r="F175" s="70" t="s">
        <v>71</v>
      </c>
      <c r="G175" s="77">
        <v>0</v>
      </c>
      <c r="H175" s="77">
        <v>4</v>
      </c>
      <c r="I175" s="45">
        <v>43498</v>
      </c>
      <c r="J175" s="45">
        <v>43769</v>
      </c>
      <c r="L175" s="81" t="str">
        <f t="shared" si="6"/>
        <v>Little Gruesome|A:4|</v>
      </c>
      <c r="M175" s="82" t="str">
        <f>IF(EXACT(B175,""),"",IF(COUNTIFS(B:B,B175,J:J,"&gt;"&amp;J175)=0,IFERROR(IF(MATCH(B175&amp;"|*",M$3:M174,0),"-",""),B175&amp;"|"&amp;C175&amp;"|"),"-"))</f>
        <v>-</v>
      </c>
      <c r="N175" s="183" t="str">
        <f t="shared" si="7"/>
        <v/>
      </c>
      <c r="O175" s="81" t="str">
        <f t="shared" si="8"/>
        <v>-</v>
      </c>
    </row>
    <row r="176" spans="2:15" x14ac:dyDescent="0.35">
      <c r="B176" s="42" t="s">
        <v>41</v>
      </c>
      <c r="C176" s="71" t="s">
        <v>88</v>
      </c>
      <c r="D176" s="42" t="s">
        <v>7</v>
      </c>
      <c r="E176" s="43" t="s">
        <v>31</v>
      </c>
      <c r="F176" s="70" t="s">
        <v>81</v>
      </c>
      <c r="G176" s="77">
        <v>1</v>
      </c>
      <c r="H176" s="77">
        <v>5</v>
      </c>
      <c r="I176" s="45">
        <v>43498</v>
      </c>
      <c r="J176" s="45">
        <v>43769</v>
      </c>
      <c r="L176" s="81" t="str">
        <f t="shared" si="6"/>
        <v>Little Gruesome|A:6|</v>
      </c>
      <c r="M176" s="82" t="str">
        <f>IF(EXACT(B176,""),"",IF(COUNTIFS(B:B,B176,J:J,"&gt;"&amp;J176)=0,IFERROR(IF(MATCH(B176&amp;"|*",M$3:M175,0),"-",""),B176&amp;"|"&amp;C176&amp;"|"),"-"))</f>
        <v>-</v>
      </c>
      <c r="N176" s="183" t="str">
        <f t="shared" si="7"/>
        <v/>
      </c>
      <c r="O176" s="81" t="str">
        <f t="shared" si="8"/>
        <v>-</v>
      </c>
    </row>
    <row r="177" spans="2:15" x14ac:dyDescent="0.35">
      <c r="B177" s="42" t="s">
        <v>41</v>
      </c>
      <c r="C177" s="71" t="s">
        <v>88</v>
      </c>
      <c r="D177" s="42" t="s">
        <v>7</v>
      </c>
      <c r="E177" s="43" t="s">
        <v>30</v>
      </c>
      <c r="F177" s="70" t="s">
        <v>64</v>
      </c>
      <c r="G177" s="77">
        <v>3</v>
      </c>
      <c r="H177" s="77">
        <v>0</v>
      </c>
      <c r="I177" s="45">
        <v>43498</v>
      </c>
      <c r="J177" s="45">
        <v>43769</v>
      </c>
      <c r="L177" s="81" t="str">
        <f t="shared" si="6"/>
        <v>Little Gruesome|A:5|</v>
      </c>
      <c r="M177" s="82" t="str">
        <f>IF(EXACT(B177,""),"",IF(COUNTIFS(B:B,B177,J:J,"&gt;"&amp;J177)=0,IFERROR(IF(MATCH(B177&amp;"|*",M$3:M176,0),"-",""),B177&amp;"|"&amp;C177&amp;"|"),"-"))</f>
        <v>-</v>
      </c>
      <c r="N177" s="183" t="str">
        <f t="shared" si="7"/>
        <v/>
      </c>
      <c r="O177" s="81" t="str">
        <f t="shared" si="8"/>
        <v>-</v>
      </c>
    </row>
    <row r="178" spans="2:15" x14ac:dyDescent="0.35">
      <c r="B178" s="42" t="s">
        <v>41</v>
      </c>
      <c r="C178" s="71" t="s">
        <v>88</v>
      </c>
      <c r="D178" s="42" t="s">
        <v>8</v>
      </c>
      <c r="E178" s="43" t="s">
        <v>26</v>
      </c>
      <c r="F178" s="70" t="s">
        <v>63</v>
      </c>
      <c r="G178" s="77">
        <v>0</v>
      </c>
      <c r="H178" s="77">
        <v>4</v>
      </c>
      <c r="I178" s="45">
        <v>43498</v>
      </c>
      <c r="J178" s="45">
        <v>43769</v>
      </c>
      <c r="L178" s="81" t="str">
        <f t="shared" si="6"/>
        <v>Little Gruesome|B:1|</v>
      </c>
      <c r="M178" s="82" t="str">
        <f>IF(EXACT(B178,""),"",IF(COUNTIFS(B:B,B178,J:J,"&gt;"&amp;J178)=0,IFERROR(IF(MATCH(B178&amp;"|*",M$3:M177,0),"-",""),B178&amp;"|"&amp;C178&amp;"|"),"-"))</f>
        <v>-</v>
      </c>
      <c r="N178" s="183" t="str">
        <f t="shared" si="7"/>
        <v/>
      </c>
      <c r="O178" s="81" t="str">
        <f t="shared" si="8"/>
        <v>-</v>
      </c>
    </row>
    <row r="179" spans="2:15" x14ac:dyDescent="0.35">
      <c r="B179" s="42" t="s">
        <v>41</v>
      </c>
      <c r="C179" s="71" t="s">
        <v>88</v>
      </c>
      <c r="D179" s="42" t="s">
        <v>8</v>
      </c>
      <c r="E179" s="43" t="s">
        <v>28</v>
      </c>
      <c r="F179" s="70" t="s">
        <v>65</v>
      </c>
      <c r="G179" s="77">
        <v>0</v>
      </c>
      <c r="H179" s="77">
        <v>0</v>
      </c>
      <c r="I179" s="45">
        <v>43498</v>
      </c>
      <c r="J179" s="45">
        <v>43769</v>
      </c>
      <c r="L179" s="81" t="str">
        <f t="shared" si="6"/>
        <v>Little Gruesome|B:3|</v>
      </c>
      <c r="M179" s="82" t="str">
        <f>IF(EXACT(B179,""),"",IF(COUNTIFS(B:B,B179,J:J,"&gt;"&amp;J179)=0,IFERROR(IF(MATCH(B179&amp;"|*",M$3:M178,0),"-",""),B179&amp;"|"&amp;C179&amp;"|"),"-"))</f>
        <v>-</v>
      </c>
      <c r="N179" s="183" t="str">
        <f t="shared" si="7"/>
        <v/>
      </c>
      <c r="O179" s="81" t="str">
        <f t="shared" si="8"/>
        <v>-</v>
      </c>
    </row>
    <row r="180" spans="2:15" x14ac:dyDescent="0.35">
      <c r="B180" s="42" t="s">
        <v>41</v>
      </c>
      <c r="C180" s="71" t="s">
        <v>88</v>
      </c>
      <c r="D180" s="42" t="s">
        <v>8</v>
      </c>
      <c r="E180" s="43" t="s">
        <v>29</v>
      </c>
      <c r="F180" s="70" t="s">
        <v>67</v>
      </c>
      <c r="G180" s="77">
        <v>3</v>
      </c>
      <c r="H180" s="77">
        <v>7</v>
      </c>
      <c r="I180" s="45">
        <v>43498</v>
      </c>
      <c r="J180" s="45">
        <v>43769</v>
      </c>
      <c r="L180" s="81" t="str">
        <f t="shared" si="6"/>
        <v>Little Gruesome|B:4|</v>
      </c>
      <c r="M180" s="82" t="str">
        <f>IF(EXACT(B180,""),"",IF(COUNTIFS(B:B,B180,J:J,"&gt;"&amp;J180)=0,IFERROR(IF(MATCH(B180&amp;"|*",M$3:M179,0),"-",""),B180&amp;"|"&amp;C180&amp;"|"),"-"))</f>
        <v>-</v>
      </c>
      <c r="N180" s="183" t="str">
        <f t="shared" si="7"/>
        <v/>
      </c>
      <c r="O180" s="81" t="str">
        <f t="shared" si="8"/>
        <v>-</v>
      </c>
    </row>
    <row r="181" spans="2:15" x14ac:dyDescent="0.35">
      <c r="B181" s="42" t="s">
        <v>41</v>
      </c>
      <c r="C181" s="71" t="s">
        <v>88</v>
      </c>
      <c r="D181" s="42" t="s">
        <v>8</v>
      </c>
      <c r="E181" s="43" t="s">
        <v>32</v>
      </c>
      <c r="F181" s="70" t="s">
        <v>84</v>
      </c>
      <c r="G181" s="77">
        <v>4</v>
      </c>
      <c r="H181" s="77">
        <v>4</v>
      </c>
      <c r="I181" s="45">
        <v>43498</v>
      </c>
      <c r="J181" s="45">
        <v>43769</v>
      </c>
      <c r="L181" s="81" t="str">
        <f t="shared" si="6"/>
        <v>Little Gruesome|B:7|</v>
      </c>
      <c r="M181" s="82" t="str">
        <f>IF(EXACT(B181,""),"",IF(COUNTIFS(B:B,B181,J:J,"&gt;"&amp;J181)=0,IFERROR(IF(MATCH(B181&amp;"|*",M$3:M180,0),"-",""),B181&amp;"|"&amp;C181&amp;"|"),"-"))</f>
        <v>-</v>
      </c>
      <c r="N181" s="183" t="str">
        <f t="shared" si="7"/>
        <v/>
      </c>
      <c r="O181" s="81" t="str">
        <f t="shared" si="8"/>
        <v>-</v>
      </c>
    </row>
    <row r="182" spans="2:15" x14ac:dyDescent="0.35">
      <c r="B182" s="42" t="s">
        <v>41</v>
      </c>
      <c r="C182" s="71" t="s">
        <v>88</v>
      </c>
      <c r="D182" s="42" t="s">
        <v>8</v>
      </c>
      <c r="E182" s="43" t="s">
        <v>30</v>
      </c>
      <c r="F182" s="70" t="s">
        <v>59</v>
      </c>
      <c r="G182" s="77">
        <v>3</v>
      </c>
      <c r="H182" s="77">
        <v>3</v>
      </c>
      <c r="I182" s="45">
        <v>43498</v>
      </c>
      <c r="J182" s="45">
        <v>43769</v>
      </c>
      <c r="L182" s="81" t="str">
        <f t="shared" si="6"/>
        <v>Little Gruesome|B:5|</v>
      </c>
      <c r="M182" s="82" t="str">
        <f>IF(EXACT(B182,""),"",IF(COUNTIFS(B:B,B182,J:J,"&gt;"&amp;J182)=0,IFERROR(IF(MATCH(B182&amp;"|*",M$3:M181,0),"-",""),B182&amp;"|"&amp;C182&amp;"|"),"-"))</f>
        <v>-</v>
      </c>
      <c r="N182" s="183" t="str">
        <f t="shared" si="7"/>
        <v/>
      </c>
      <c r="O182" s="81" t="str">
        <f t="shared" si="8"/>
        <v>-</v>
      </c>
    </row>
    <row r="183" spans="2:15" x14ac:dyDescent="0.35">
      <c r="B183" s="42" t="s">
        <v>41</v>
      </c>
      <c r="C183" s="71" t="s">
        <v>88</v>
      </c>
      <c r="D183" s="42" t="s">
        <v>9</v>
      </c>
      <c r="E183" s="43" t="s">
        <v>96</v>
      </c>
      <c r="F183" s="70" t="s">
        <v>74</v>
      </c>
      <c r="G183" s="77">
        <v>0</v>
      </c>
      <c r="H183" s="77">
        <v>0</v>
      </c>
      <c r="I183" s="45">
        <v>43498</v>
      </c>
      <c r="J183" s="45">
        <v>43769</v>
      </c>
      <c r="L183" s="81" t="str">
        <f t="shared" si="6"/>
        <v>Little Gruesome|C:00F|</v>
      </c>
      <c r="M183" s="82" t="str">
        <f>IF(EXACT(B183,""),"",IF(COUNTIFS(B:B,B183,J:J,"&gt;"&amp;J183)=0,IFERROR(IF(MATCH(B183&amp;"|*",M$3:M182,0),"-",""),B183&amp;"|"&amp;C183&amp;"|"),"-"))</f>
        <v>-</v>
      </c>
      <c r="N183" s="183" t="str">
        <f t="shared" si="7"/>
        <v/>
      </c>
      <c r="O183" s="81" t="str">
        <f t="shared" si="8"/>
        <v>-</v>
      </c>
    </row>
    <row r="184" spans="2:15" x14ac:dyDescent="0.35">
      <c r="B184" s="42" t="s">
        <v>41</v>
      </c>
      <c r="C184" s="71" t="s">
        <v>88</v>
      </c>
      <c r="D184" s="42" t="s">
        <v>9</v>
      </c>
      <c r="E184" s="43" t="s">
        <v>101</v>
      </c>
      <c r="F184" s="70" t="s">
        <v>85</v>
      </c>
      <c r="G184" s="77">
        <v>0</v>
      </c>
      <c r="H184" s="77">
        <v>0</v>
      </c>
      <c r="I184" s="45">
        <v>43498</v>
      </c>
      <c r="J184" s="45">
        <v>43769</v>
      </c>
      <c r="L184" s="81" t="str">
        <f t="shared" si="6"/>
        <v>Little Gruesome|C:642|</v>
      </c>
      <c r="M184" s="82" t="str">
        <f>IF(EXACT(B184,""),"",IF(COUNTIFS(B:B,B184,J:J,"&gt;"&amp;J184)=0,IFERROR(IF(MATCH(B184&amp;"|*",M$3:M183,0),"-",""),B184&amp;"|"&amp;C184&amp;"|"),"-"))</f>
        <v>-</v>
      </c>
      <c r="N184" s="183" t="str">
        <f t="shared" si="7"/>
        <v/>
      </c>
      <c r="O184" s="81" t="str">
        <f t="shared" si="8"/>
        <v>-</v>
      </c>
    </row>
    <row r="185" spans="2:15" x14ac:dyDescent="0.35">
      <c r="B185" s="42" t="s">
        <v>41</v>
      </c>
      <c r="C185" s="71" t="s">
        <v>88</v>
      </c>
      <c r="D185" s="42" t="s">
        <v>9</v>
      </c>
      <c r="E185" s="43" t="s">
        <v>100</v>
      </c>
      <c r="F185" s="70" t="s">
        <v>77</v>
      </c>
      <c r="G185" s="77">
        <v>0</v>
      </c>
      <c r="H185" s="77">
        <v>0</v>
      </c>
      <c r="I185" s="45">
        <v>43498</v>
      </c>
      <c r="J185" s="45">
        <v>43769</v>
      </c>
      <c r="L185" s="81" t="str">
        <f t="shared" si="6"/>
        <v>Little Gruesome|C:0F0|</v>
      </c>
      <c r="M185" s="82" t="str">
        <f>IF(EXACT(B185,""),"",IF(COUNTIFS(B:B,B185,J:J,"&gt;"&amp;J185)=0,IFERROR(IF(MATCH(B185&amp;"|*",M$3:M184,0),"-",""),B185&amp;"|"&amp;C185&amp;"|"),"-"))</f>
        <v>-</v>
      </c>
      <c r="N185" s="183" t="str">
        <f t="shared" si="7"/>
        <v/>
      </c>
      <c r="O185" s="81" t="str">
        <f t="shared" si="8"/>
        <v>-</v>
      </c>
    </row>
    <row r="186" spans="2:15" x14ac:dyDescent="0.35">
      <c r="B186" s="42" t="s">
        <v>41</v>
      </c>
      <c r="C186" s="71" t="s">
        <v>88</v>
      </c>
      <c r="D186" s="42" t="s">
        <v>9</v>
      </c>
      <c r="E186" s="43" t="s">
        <v>98</v>
      </c>
      <c r="F186" s="70" t="s">
        <v>95</v>
      </c>
      <c r="G186" s="77">
        <v>8</v>
      </c>
      <c r="H186" s="77">
        <v>9</v>
      </c>
      <c r="I186" s="45">
        <v>43498</v>
      </c>
      <c r="J186" s="45">
        <v>43769</v>
      </c>
      <c r="L186" s="81" t="str">
        <f t="shared" si="6"/>
        <v>Little Gruesome|C:111|</v>
      </c>
      <c r="M186" s="82" t="str">
        <f>IF(EXACT(B186,""),"",IF(COUNTIFS(B:B,B186,J:J,"&gt;"&amp;J186)=0,IFERROR(IF(MATCH(B186&amp;"|*",M$3:M185,0),"-",""),B186&amp;"|"&amp;C186&amp;"|"),"-"))</f>
        <v>-</v>
      </c>
      <c r="N186" s="183" t="str">
        <f t="shared" si="7"/>
        <v/>
      </c>
      <c r="O186" s="81" t="str">
        <f t="shared" si="8"/>
        <v>-</v>
      </c>
    </row>
    <row r="187" spans="2:15" x14ac:dyDescent="0.35">
      <c r="B187" s="42" t="s">
        <v>41</v>
      </c>
      <c r="C187" s="71" t="s">
        <v>88</v>
      </c>
      <c r="D187" s="42" t="s">
        <v>9</v>
      </c>
      <c r="E187" s="43" t="s">
        <v>97</v>
      </c>
      <c r="F187" s="70" t="s">
        <v>75</v>
      </c>
      <c r="G187" s="77">
        <v>0</v>
      </c>
      <c r="H187" s="77">
        <v>9</v>
      </c>
      <c r="I187" s="45">
        <v>43498</v>
      </c>
      <c r="J187" s="45">
        <v>43769</v>
      </c>
      <c r="L187" s="81" t="str">
        <f t="shared" si="6"/>
        <v>Little Gruesome|C:FFF|</v>
      </c>
      <c r="M187" s="82" t="str">
        <f>IF(EXACT(B187,""),"",IF(COUNTIFS(B:B,B187,J:J,"&gt;"&amp;J187)=0,IFERROR(IF(MATCH(B187&amp;"|*",M$3:M186,0),"-",""),B187&amp;"|"&amp;C187&amp;"|"),"-"))</f>
        <v>-</v>
      </c>
      <c r="N187" s="183" t="str">
        <f t="shared" si="7"/>
        <v/>
      </c>
      <c r="O187" s="81" t="str">
        <f t="shared" si="8"/>
        <v>-</v>
      </c>
    </row>
    <row r="188" spans="2:15" x14ac:dyDescent="0.35">
      <c r="B188" s="42" t="s">
        <v>41</v>
      </c>
      <c r="C188" s="71" t="s">
        <v>88</v>
      </c>
      <c r="D188" s="42" t="s">
        <v>9</v>
      </c>
      <c r="E188" s="43" t="s">
        <v>102</v>
      </c>
      <c r="F188" s="70" t="s">
        <v>79</v>
      </c>
      <c r="G188" s="77">
        <v>4</v>
      </c>
      <c r="H188" s="77">
        <v>4</v>
      </c>
      <c r="I188" s="45">
        <v>43498</v>
      </c>
      <c r="J188" s="45">
        <v>43769</v>
      </c>
      <c r="L188" s="81" t="str">
        <f t="shared" si="6"/>
        <v>Little Gruesome|C:FA0|</v>
      </c>
      <c r="M188" s="82" t="str">
        <f>IF(EXACT(B188,""),"",IF(COUNTIFS(B:B,B188,J:J,"&gt;"&amp;J188)=0,IFERROR(IF(MATCH(B188&amp;"|*",M$3:M187,0),"-",""),B188&amp;"|"&amp;C188&amp;"|"),"-"))</f>
        <v>-</v>
      </c>
      <c r="N188" s="183" t="str">
        <f t="shared" si="7"/>
        <v/>
      </c>
      <c r="O188" s="81" t="str">
        <f t="shared" si="8"/>
        <v>-</v>
      </c>
    </row>
    <row r="189" spans="2:15" x14ac:dyDescent="0.35">
      <c r="B189" s="42" t="s">
        <v>41</v>
      </c>
      <c r="C189" s="71" t="s">
        <v>88</v>
      </c>
      <c r="D189" s="42" t="s">
        <v>9</v>
      </c>
      <c r="E189" s="43" t="s">
        <v>105</v>
      </c>
      <c r="F189" s="70" t="s">
        <v>73</v>
      </c>
      <c r="G189" s="77">
        <v>3</v>
      </c>
      <c r="H189" s="77">
        <v>4</v>
      </c>
      <c r="I189" s="45">
        <v>43498</v>
      </c>
      <c r="J189" s="45">
        <v>43769</v>
      </c>
      <c r="L189" s="81" t="str">
        <f t="shared" si="6"/>
        <v>Little Gruesome|C:F0F|</v>
      </c>
      <c r="M189" s="82" t="str">
        <f>IF(EXACT(B189,""),"",IF(COUNTIFS(B:B,B189,J:J,"&gt;"&amp;J189)=0,IFERROR(IF(MATCH(B189&amp;"|*",M$3:M188,0),"-",""),B189&amp;"|"&amp;C189&amp;"|"),"-"))</f>
        <v>-</v>
      </c>
      <c r="N189" s="183" t="str">
        <f t="shared" si="7"/>
        <v/>
      </c>
      <c r="O189" s="81" t="str">
        <f t="shared" si="8"/>
        <v>-</v>
      </c>
    </row>
    <row r="190" spans="2:15" x14ac:dyDescent="0.35">
      <c r="B190" s="42" t="s">
        <v>55</v>
      </c>
      <c r="C190" s="71" t="s">
        <v>80</v>
      </c>
      <c r="D190" s="42" t="s">
        <v>7</v>
      </c>
      <c r="E190" s="43" t="s">
        <v>26</v>
      </c>
      <c r="F190" s="70" t="s">
        <v>62</v>
      </c>
      <c r="G190" s="77">
        <v>1</v>
      </c>
      <c r="H190" s="77">
        <v>3</v>
      </c>
      <c r="I190" s="45">
        <v>43498</v>
      </c>
      <c r="J190" s="45">
        <v>43769</v>
      </c>
      <c r="L190" s="81" t="str">
        <f t="shared" si="6"/>
        <v>Mac|A:1|</v>
      </c>
      <c r="M190" s="82" t="str">
        <f>IF(EXACT(B190,""),"",IF(COUNTIFS(B:B,B190,J:J,"&gt;"&amp;J190)=0,IFERROR(IF(MATCH(B190&amp;"|*",M$3:M189,0),"-",""),B190&amp;"|"&amp;C190&amp;"|"),"-"))</f>
        <v>Mac|Courier|</v>
      </c>
      <c r="N190" s="183">
        <f t="shared" si="7"/>
        <v>10</v>
      </c>
      <c r="O190" s="81" t="str">
        <f t="shared" si="8"/>
        <v>-</v>
      </c>
    </row>
    <row r="191" spans="2:15" x14ac:dyDescent="0.35">
      <c r="B191" s="42" t="s">
        <v>55</v>
      </c>
      <c r="C191" s="71" t="s">
        <v>80</v>
      </c>
      <c r="D191" s="42" t="s">
        <v>7</v>
      </c>
      <c r="E191" s="43" t="s">
        <v>27</v>
      </c>
      <c r="F191" s="70" t="s">
        <v>60</v>
      </c>
      <c r="G191" s="77">
        <v>0</v>
      </c>
      <c r="H191" s="77">
        <v>0</v>
      </c>
      <c r="I191" s="45">
        <v>43498</v>
      </c>
      <c r="J191" s="45">
        <v>43769</v>
      </c>
      <c r="L191" s="81" t="str">
        <f t="shared" si="6"/>
        <v>Mac|A:2|</v>
      </c>
      <c r="M191" s="82" t="str">
        <f>IF(EXACT(B191,""),"",IF(COUNTIFS(B:B,B191,J:J,"&gt;"&amp;J191)=0,IFERROR(IF(MATCH(B191&amp;"|*",M$3:M190,0),"-",""),B191&amp;"|"&amp;C191&amp;"|"),"-"))</f>
        <v>-</v>
      </c>
      <c r="N191" s="183" t="str">
        <f t="shared" si="7"/>
        <v/>
      </c>
      <c r="O191" s="81" t="str">
        <f t="shared" si="8"/>
        <v>-</v>
      </c>
    </row>
    <row r="192" spans="2:15" x14ac:dyDescent="0.35">
      <c r="B192" s="42" t="s">
        <v>55</v>
      </c>
      <c r="C192" s="71" t="s">
        <v>80</v>
      </c>
      <c r="D192" s="42" t="s">
        <v>7</v>
      </c>
      <c r="E192" s="43" t="s">
        <v>28</v>
      </c>
      <c r="F192" s="70" t="s">
        <v>61</v>
      </c>
      <c r="G192" s="77">
        <v>0</v>
      </c>
      <c r="H192" s="77">
        <v>0</v>
      </c>
      <c r="I192" s="45">
        <v>43498</v>
      </c>
      <c r="J192" s="45">
        <v>43769</v>
      </c>
      <c r="L192" s="81" t="str">
        <f t="shared" si="6"/>
        <v>Mac|A:3|</v>
      </c>
      <c r="M192" s="82" t="str">
        <f>IF(EXACT(B192,""),"",IF(COUNTIFS(B:B,B192,J:J,"&gt;"&amp;J192)=0,IFERROR(IF(MATCH(B192&amp;"|*",M$3:M191,0),"-",""),B192&amp;"|"&amp;C192&amp;"|"),"-"))</f>
        <v>-</v>
      </c>
      <c r="N192" s="183" t="str">
        <f t="shared" si="7"/>
        <v/>
      </c>
      <c r="O192" s="81" t="str">
        <f t="shared" si="8"/>
        <v>-</v>
      </c>
    </row>
    <row r="193" spans="2:15" x14ac:dyDescent="0.35">
      <c r="B193" s="42" t="s">
        <v>55</v>
      </c>
      <c r="C193" s="71" t="s">
        <v>80</v>
      </c>
      <c r="D193" s="42" t="s">
        <v>7</v>
      </c>
      <c r="E193" s="43" t="s">
        <v>29</v>
      </c>
      <c r="F193" s="70" t="s">
        <v>71</v>
      </c>
      <c r="G193" s="77">
        <v>4</v>
      </c>
      <c r="H193" s="77">
        <v>6</v>
      </c>
      <c r="I193" s="45">
        <v>43498</v>
      </c>
      <c r="J193" s="45">
        <v>43769</v>
      </c>
      <c r="L193" s="81" t="str">
        <f t="shared" si="6"/>
        <v>Mac|A:4|</v>
      </c>
      <c r="M193" s="82" t="str">
        <f>IF(EXACT(B193,""),"",IF(COUNTIFS(B:B,B193,J:J,"&gt;"&amp;J193)=0,IFERROR(IF(MATCH(B193&amp;"|*",M$3:M192,0),"-",""),B193&amp;"|"&amp;C193&amp;"|"),"-"))</f>
        <v>-</v>
      </c>
      <c r="N193" s="183" t="str">
        <f t="shared" si="7"/>
        <v/>
      </c>
      <c r="O193" s="81" t="str">
        <f t="shared" si="8"/>
        <v>-</v>
      </c>
    </row>
    <row r="194" spans="2:15" x14ac:dyDescent="0.35">
      <c r="B194" s="42" t="s">
        <v>55</v>
      </c>
      <c r="C194" s="71" t="s">
        <v>80</v>
      </c>
      <c r="D194" s="42" t="s">
        <v>7</v>
      </c>
      <c r="E194" s="43" t="s">
        <v>31</v>
      </c>
      <c r="F194" s="70" t="s">
        <v>81</v>
      </c>
      <c r="G194" s="77">
        <v>6</v>
      </c>
      <c r="H194" s="77">
        <v>9</v>
      </c>
      <c r="I194" s="45">
        <v>43498</v>
      </c>
      <c r="J194" s="45">
        <v>43769</v>
      </c>
      <c r="L194" s="81" t="str">
        <f t="shared" si="6"/>
        <v>Mac|A:6|</v>
      </c>
      <c r="M194" s="82" t="str">
        <f>IF(EXACT(B194,""),"",IF(COUNTIFS(B:B,B194,J:J,"&gt;"&amp;J194)=0,IFERROR(IF(MATCH(B194&amp;"|*",M$3:M193,0),"-",""),B194&amp;"|"&amp;C194&amp;"|"),"-"))</f>
        <v>-</v>
      </c>
      <c r="N194" s="183" t="str">
        <f t="shared" si="7"/>
        <v/>
      </c>
      <c r="O194" s="81" t="str">
        <f t="shared" si="8"/>
        <v>-</v>
      </c>
    </row>
    <row r="195" spans="2:15" x14ac:dyDescent="0.35">
      <c r="B195" s="42" t="s">
        <v>55</v>
      </c>
      <c r="C195" s="71" t="s">
        <v>80</v>
      </c>
      <c r="D195" s="42" t="s">
        <v>8</v>
      </c>
      <c r="E195" s="43" t="s">
        <v>26</v>
      </c>
      <c r="F195" s="70" t="s">
        <v>63</v>
      </c>
      <c r="G195" s="77">
        <v>0</v>
      </c>
      <c r="H195" s="77">
        <v>0</v>
      </c>
      <c r="I195" s="45">
        <v>43498</v>
      </c>
      <c r="J195" s="45">
        <v>43769</v>
      </c>
      <c r="L195" s="81" t="str">
        <f t="shared" si="6"/>
        <v>Mac|B:1|</v>
      </c>
      <c r="M195" s="82" t="str">
        <f>IF(EXACT(B195,""),"",IF(COUNTIFS(B:B,B195,J:J,"&gt;"&amp;J195)=0,IFERROR(IF(MATCH(B195&amp;"|*",M$3:M194,0),"-",""),B195&amp;"|"&amp;C195&amp;"|"),"-"))</f>
        <v>-</v>
      </c>
      <c r="N195" s="183" t="str">
        <f t="shared" si="7"/>
        <v/>
      </c>
      <c r="O195" s="81" t="str">
        <f t="shared" si="8"/>
        <v>-</v>
      </c>
    </row>
    <row r="196" spans="2:15" x14ac:dyDescent="0.35">
      <c r="B196" s="42" t="s">
        <v>55</v>
      </c>
      <c r="C196" s="71" t="s">
        <v>80</v>
      </c>
      <c r="D196" s="42" t="s">
        <v>8</v>
      </c>
      <c r="E196" s="43" t="s">
        <v>27</v>
      </c>
      <c r="F196" s="70" t="s">
        <v>66</v>
      </c>
      <c r="G196" s="77">
        <v>0</v>
      </c>
      <c r="H196" s="77">
        <v>0</v>
      </c>
      <c r="I196" s="45">
        <v>43498</v>
      </c>
      <c r="J196" s="45">
        <v>43769</v>
      </c>
      <c r="L196" s="81" t="str">
        <f t="shared" ref="L196:L259" si="9">IF(EXACT(B196,""),"",IF(COUNTIFS(B:B,B196,D:D,D196,E:E,E196,J:J,"&gt;"&amp;J196)=0,B196&amp;"|"&amp;D196&amp;":"&amp;E196&amp;"|","-"))</f>
        <v>Mac|B:2|</v>
      </c>
      <c r="M196" s="82" t="str">
        <f>IF(EXACT(B196,""),"",IF(COUNTIFS(B:B,B196,J:J,"&gt;"&amp;J196)=0,IFERROR(IF(MATCH(B196&amp;"|*",M$3:M195,0),"-",""),B196&amp;"|"&amp;C196&amp;"|"),"-"))</f>
        <v>-</v>
      </c>
      <c r="N196" s="183" t="str">
        <f t="shared" ref="N196:N259" si="10">IF(OR(EXACT(M196,""),EXACT(M196,"-")),"",COUNTIFS(M$4:M$4000,"&gt;-",M$4:M$4000,"&lt;="&amp;M196))</f>
        <v/>
      </c>
      <c r="O196" s="81" t="str">
        <f t="shared" ref="O196:O259" si="11">IF(EXACT(B196,""),"",IF(OR(AND(COUNTIFS(B:B,B196,D:D,D196,E:E,E196,J:J,"&gt;"&amp;J196)=1,COUNTIFS(B:B,B196,J:J,"&gt;"&amp;J196)&gt;1),AND(COUNTIFS(B:B,B196,D:D,D196,E:E,E196,J:J,"&gt;"&amp;J196)=0,COUNTIFS(B:B,B196,J:J,"&gt;"&amp;J196)&gt;1)),B196&amp;"|"&amp;D196&amp;":"&amp;E196&amp;"|","-"))</f>
        <v>-</v>
      </c>
    </row>
    <row r="197" spans="2:15" x14ac:dyDescent="0.35">
      <c r="B197" s="42" t="s">
        <v>55</v>
      </c>
      <c r="C197" s="71" t="s">
        <v>80</v>
      </c>
      <c r="D197" s="42" t="s">
        <v>8</v>
      </c>
      <c r="E197" s="43" t="s">
        <v>28</v>
      </c>
      <c r="F197" s="70" t="s">
        <v>65</v>
      </c>
      <c r="G197" s="77">
        <v>2</v>
      </c>
      <c r="H197" s="77">
        <v>3</v>
      </c>
      <c r="I197" s="45">
        <v>43498</v>
      </c>
      <c r="J197" s="45">
        <v>43769</v>
      </c>
      <c r="L197" s="81" t="str">
        <f t="shared" si="9"/>
        <v>Mac|B:3|</v>
      </c>
      <c r="M197" s="82" t="str">
        <f>IF(EXACT(B197,""),"",IF(COUNTIFS(B:B,B197,J:J,"&gt;"&amp;J197)=0,IFERROR(IF(MATCH(B197&amp;"|*",M$3:M196,0),"-",""),B197&amp;"|"&amp;C197&amp;"|"),"-"))</f>
        <v>-</v>
      </c>
      <c r="N197" s="183" t="str">
        <f t="shared" si="10"/>
        <v/>
      </c>
      <c r="O197" s="81" t="str">
        <f t="shared" si="11"/>
        <v>-</v>
      </c>
    </row>
    <row r="198" spans="2:15" x14ac:dyDescent="0.35">
      <c r="B198" s="42" t="s">
        <v>55</v>
      </c>
      <c r="C198" s="71" t="s">
        <v>80</v>
      </c>
      <c r="D198" s="42" t="s">
        <v>8</v>
      </c>
      <c r="E198" s="43" t="s">
        <v>29</v>
      </c>
      <c r="F198" s="70" t="s">
        <v>67</v>
      </c>
      <c r="G198" s="77">
        <v>1</v>
      </c>
      <c r="H198" s="77">
        <v>3</v>
      </c>
      <c r="I198" s="45">
        <v>43498</v>
      </c>
      <c r="J198" s="45">
        <v>43769</v>
      </c>
      <c r="L198" s="81" t="str">
        <f t="shared" si="9"/>
        <v>Mac|B:4|</v>
      </c>
      <c r="M198" s="82" t="str">
        <f>IF(EXACT(B198,""),"",IF(COUNTIFS(B:B,B198,J:J,"&gt;"&amp;J198)=0,IFERROR(IF(MATCH(B198&amp;"|*",M$3:M197,0),"-",""),B198&amp;"|"&amp;C198&amp;"|"),"-"))</f>
        <v>-</v>
      </c>
      <c r="N198" s="183" t="str">
        <f t="shared" si="10"/>
        <v/>
      </c>
      <c r="O198" s="81" t="str">
        <f t="shared" si="11"/>
        <v>-</v>
      </c>
    </row>
    <row r="199" spans="2:15" x14ac:dyDescent="0.35">
      <c r="B199" s="42" t="s">
        <v>55</v>
      </c>
      <c r="C199" s="71" t="s">
        <v>80</v>
      </c>
      <c r="D199" s="42" t="s">
        <v>8</v>
      </c>
      <c r="E199" s="43" t="s">
        <v>32</v>
      </c>
      <c r="F199" s="70" t="s">
        <v>84</v>
      </c>
      <c r="G199" s="77">
        <v>0</v>
      </c>
      <c r="H199" s="77">
        <v>0</v>
      </c>
      <c r="I199" s="45">
        <v>43498</v>
      </c>
      <c r="J199" s="45">
        <v>43769</v>
      </c>
      <c r="L199" s="81" t="str">
        <f t="shared" si="9"/>
        <v>Mac|B:7|</v>
      </c>
      <c r="M199" s="82" t="str">
        <f>IF(EXACT(B199,""),"",IF(COUNTIFS(B:B,B199,J:J,"&gt;"&amp;J199)=0,IFERROR(IF(MATCH(B199&amp;"|*",M$3:M198,0),"-",""),B199&amp;"|"&amp;C199&amp;"|"),"-"))</f>
        <v>-</v>
      </c>
      <c r="N199" s="183" t="str">
        <f t="shared" si="10"/>
        <v/>
      </c>
      <c r="O199" s="81" t="str">
        <f t="shared" si="11"/>
        <v>-</v>
      </c>
    </row>
    <row r="200" spans="2:15" x14ac:dyDescent="0.35">
      <c r="B200" s="42" t="s">
        <v>55</v>
      </c>
      <c r="C200" s="71" t="s">
        <v>80</v>
      </c>
      <c r="D200" s="42" t="s">
        <v>8</v>
      </c>
      <c r="E200" s="43" t="s">
        <v>31</v>
      </c>
      <c r="F200" s="70" t="s">
        <v>58</v>
      </c>
      <c r="G200" s="77">
        <v>6</v>
      </c>
      <c r="H200" s="77">
        <v>6</v>
      </c>
      <c r="I200" s="45">
        <v>43498</v>
      </c>
      <c r="J200" s="45">
        <v>43769</v>
      </c>
      <c r="L200" s="81" t="str">
        <f t="shared" si="9"/>
        <v>Mac|B:6|</v>
      </c>
      <c r="M200" s="82" t="str">
        <f>IF(EXACT(B200,""),"",IF(COUNTIFS(B:B,B200,J:J,"&gt;"&amp;J200)=0,IFERROR(IF(MATCH(B200&amp;"|*",M$3:M199,0),"-",""),B200&amp;"|"&amp;C200&amp;"|"),"-"))</f>
        <v>-</v>
      </c>
      <c r="N200" s="183" t="str">
        <f t="shared" si="10"/>
        <v/>
      </c>
      <c r="O200" s="81" t="str">
        <f t="shared" si="11"/>
        <v>-</v>
      </c>
    </row>
    <row r="201" spans="2:15" x14ac:dyDescent="0.35">
      <c r="B201" s="42" t="s">
        <v>55</v>
      </c>
      <c r="C201" s="71" t="s">
        <v>80</v>
      </c>
      <c r="D201" s="42" t="s">
        <v>9</v>
      </c>
      <c r="E201" s="43" t="s">
        <v>96</v>
      </c>
      <c r="F201" s="70" t="s">
        <v>74</v>
      </c>
      <c r="G201" s="77">
        <v>0</v>
      </c>
      <c r="H201" s="77">
        <v>0</v>
      </c>
      <c r="I201" s="45">
        <v>43498</v>
      </c>
      <c r="J201" s="45">
        <v>43769</v>
      </c>
      <c r="L201" s="81" t="str">
        <f t="shared" si="9"/>
        <v>Mac|C:00F|</v>
      </c>
      <c r="M201" s="82" t="str">
        <f>IF(EXACT(B201,""),"",IF(COUNTIFS(B:B,B201,J:J,"&gt;"&amp;J201)=0,IFERROR(IF(MATCH(B201&amp;"|*",M$3:M200,0),"-",""),B201&amp;"|"&amp;C201&amp;"|"),"-"))</f>
        <v>-</v>
      </c>
      <c r="N201" s="183" t="str">
        <f t="shared" si="10"/>
        <v/>
      </c>
      <c r="O201" s="81" t="str">
        <f t="shared" si="11"/>
        <v>-</v>
      </c>
    </row>
    <row r="202" spans="2:15" x14ac:dyDescent="0.35">
      <c r="B202" s="42" t="s">
        <v>55</v>
      </c>
      <c r="C202" s="71" t="s">
        <v>80</v>
      </c>
      <c r="D202" s="42" t="s">
        <v>9</v>
      </c>
      <c r="E202" s="43" t="s">
        <v>101</v>
      </c>
      <c r="F202" s="70" t="s">
        <v>85</v>
      </c>
      <c r="G202" s="77">
        <v>0</v>
      </c>
      <c r="H202" s="77">
        <v>0</v>
      </c>
      <c r="I202" s="45">
        <v>43498</v>
      </c>
      <c r="J202" s="45">
        <v>43769</v>
      </c>
      <c r="L202" s="81" t="str">
        <f t="shared" si="9"/>
        <v>Mac|C:642|</v>
      </c>
      <c r="M202" s="82" t="str">
        <f>IF(EXACT(B202,""),"",IF(COUNTIFS(B:B,B202,J:J,"&gt;"&amp;J202)=0,IFERROR(IF(MATCH(B202&amp;"|*",M$3:M201,0),"-",""),B202&amp;"|"&amp;C202&amp;"|"),"-"))</f>
        <v>-</v>
      </c>
      <c r="N202" s="183" t="str">
        <f t="shared" si="10"/>
        <v/>
      </c>
      <c r="O202" s="81" t="str">
        <f t="shared" si="11"/>
        <v>-</v>
      </c>
    </row>
    <row r="203" spans="2:15" x14ac:dyDescent="0.35">
      <c r="B203" s="42" t="s">
        <v>55</v>
      </c>
      <c r="C203" s="71" t="s">
        <v>80</v>
      </c>
      <c r="D203" s="42" t="s">
        <v>9</v>
      </c>
      <c r="E203" s="43" t="s">
        <v>100</v>
      </c>
      <c r="F203" s="70" t="s">
        <v>77</v>
      </c>
      <c r="G203" s="77">
        <v>0</v>
      </c>
      <c r="H203" s="77">
        <v>0</v>
      </c>
      <c r="I203" s="45">
        <v>43498</v>
      </c>
      <c r="J203" s="45">
        <v>43769</v>
      </c>
      <c r="L203" s="81" t="str">
        <f t="shared" si="9"/>
        <v>Mac|C:0F0|</v>
      </c>
      <c r="M203" s="82" t="str">
        <f>IF(EXACT(B203,""),"",IF(COUNTIFS(B:B,B203,J:J,"&gt;"&amp;J203)=0,IFERROR(IF(MATCH(B203&amp;"|*",M$3:M202,0),"-",""),B203&amp;"|"&amp;C203&amp;"|"),"-"))</f>
        <v>-</v>
      </c>
      <c r="N203" s="183" t="str">
        <f t="shared" si="10"/>
        <v/>
      </c>
      <c r="O203" s="81" t="str">
        <f t="shared" si="11"/>
        <v>-</v>
      </c>
    </row>
    <row r="204" spans="2:15" x14ac:dyDescent="0.35">
      <c r="B204" s="42" t="s">
        <v>55</v>
      </c>
      <c r="C204" s="71" t="s">
        <v>80</v>
      </c>
      <c r="D204" s="42" t="s">
        <v>9</v>
      </c>
      <c r="E204" s="43" t="s">
        <v>98</v>
      </c>
      <c r="F204" s="70" t="s">
        <v>95</v>
      </c>
      <c r="G204" s="77">
        <v>9</v>
      </c>
      <c r="H204" s="77">
        <v>9</v>
      </c>
      <c r="I204" s="45">
        <v>43498</v>
      </c>
      <c r="J204" s="45">
        <v>43769</v>
      </c>
      <c r="L204" s="81" t="str">
        <f t="shared" si="9"/>
        <v>Mac|C:111|</v>
      </c>
      <c r="M204" s="82" t="str">
        <f>IF(EXACT(B204,""),"",IF(COUNTIFS(B:B,B204,J:J,"&gt;"&amp;J204)=0,IFERROR(IF(MATCH(B204&amp;"|*",M$3:M203,0),"-",""),B204&amp;"|"&amp;C204&amp;"|"),"-"))</f>
        <v>-</v>
      </c>
      <c r="N204" s="183" t="str">
        <f t="shared" si="10"/>
        <v/>
      </c>
      <c r="O204" s="81" t="str">
        <f t="shared" si="11"/>
        <v>-</v>
      </c>
    </row>
    <row r="205" spans="2:15" x14ac:dyDescent="0.35">
      <c r="B205" s="42" t="s">
        <v>55</v>
      </c>
      <c r="C205" s="71" t="s">
        <v>80</v>
      </c>
      <c r="D205" s="42" t="s">
        <v>9</v>
      </c>
      <c r="E205" s="43" t="s">
        <v>97</v>
      </c>
      <c r="F205" s="70" t="s">
        <v>75</v>
      </c>
      <c r="G205" s="77">
        <v>0</v>
      </c>
      <c r="H205" s="77">
        <v>0</v>
      </c>
      <c r="I205" s="45">
        <v>43498</v>
      </c>
      <c r="J205" s="45">
        <v>43769</v>
      </c>
      <c r="L205" s="81" t="str">
        <f t="shared" si="9"/>
        <v>Mac|C:FFF|</v>
      </c>
      <c r="M205" s="82" t="str">
        <f>IF(EXACT(B205,""),"",IF(COUNTIFS(B:B,B205,J:J,"&gt;"&amp;J205)=0,IFERROR(IF(MATCH(B205&amp;"|*",M$3:M204,0),"-",""),B205&amp;"|"&amp;C205&amp;"|"),"-"))</f>
        <v>-</v>
      </c>
      <c r="N205" s="183" t="str">
        <f t="shared" si="10"/>
        <v/>
      </c>
      <c r="O205" s="81" t="str">
        <f t="shared" si="11"/>
        <v>-</v>
      </c>
    </row>
    <row r="206" spans="2:15" x14ac:dyDescent="0.35">
      <c r="B206" s="42" t="s">
        <v>55</v>
      </c>
      <c r="C206" s="71" t="s">
        <v>80</v>
      </c>
      <c r="D206" s="42" t="s">
        <v>9</v>
      </c>
      <c r="E206" s="43" t="s">
        <v>102</v>
      </c>
      <c r="F206" s="70" t="s">
        <v>79</v>
      </c>
      <c r="G206" s="77">
        <v>2</v>
      </c>
      <c r="H206" s="77">
        <v>9</v>
      </c>
      <c r="I206" s="45">
        <v>43498</v>
      </c>
      <c r="J206" s="45">
        <v>43769</v>
      </c>
      <c r="L206" s="81" t="str">
        <f t="shared" si="9"/>
        <v>Mac|C:FA0|</v>
      </c>
      <c r="M206" s="82" t="str">
        <f>IF(EXACT(B206,""),"",IF(COUNTIFS(B:B,B206,J:J,"&gt;"&amp;J206)=0,IFERROR(IF(MATCH(B206&amp;"|*",M$3:M205,0),"-",""),B206&amp;"|"&amp;C206&amp;"|"),"-"))</f>
        <v>-</v>
      </c>
      <c r="N206" s="183" t="str">
        <f t="shared" si="10"/>
        <v/>
      </c>
      <c r="O206" s="81" t="str">
        <f t="shared" si="11"/>
        <v>-</v>
      </c>
    </row>
    <row r="207" spans="2:15" x14ac:dyDescent="0.35">
      <c r="B207" s="42" t="s">
        <v>50</v>
      </c>
      <c r="C207" s="71" t="s">
        <v>91</v>
      </c>
      <c r="D207" s="42" t="s">
        <v>7</v>
      </c>
      <c r="E207" s="43" t="s">
        <v>26</v>
      </c>
      <c r="F207" s="70" t="s">
        <v>62</v>
      </c>
      <c r="G207" s="77">
        <v>1</v>
      </c>
      <c r="H207" s="77">
        <v>3</v>
      </c>
      <c r="I207" s="45">
        <v>43498</v>
      </c>
      <c r="J207" s="45">
        <v>43769</v>
      </c>
      <c r="L207" s="81" t="str">
        <f t="shared" si="9"/>
        <v>Muttley|A:1|</v>
      </c>
      <c r="M207" s="82" t="str">
        <f>IF(EXACT(B207,""),"",IF(COUNTIFS(B:B,B207,J:J,"&gt;"&amp;J207)=0,IFERROR(IF(MATCH(B207&amp;"|*",M$3:M206,0),"-",""),B207&amp;"|"&amp;C207&amp;"|"),"-"))</f>
        <v>Muttley|Junior Troublemaker|</v>
      </c>
      <c r="N207" s="183">
        <f t="shared" si="10"/>
        <v>11</v>
      </c>
      <c r="O207" s="81" t="str">
        <f t="shared" si="11"/>
        <v>-</v>
      </c>
    </row>
    <row r="208" spans="2:15" x14ac:dyDescent="0.35">
      <c r="B208" s="42" t="s">
        <v>50</v>
      </c>
      <c r="C208" s="71" t="s">
        <v>91</v>
      </c>
      <c r="D208" s="42" t="s">
        <v>7</v>
      </c>
      <c r="E208" s="43" t="s">
        <v>27</v>
      </c>
      <c r="F208" s="70" t="s">
        <v>60</v>
      </c>
      <c r="G208" s="77">
        <v>6</v>
      </c>
      <c r="H208" s="77">
        <v>6</v>
      </c>
      <c r="I208" s="45">
        <v>43498</v>
      </c>
      <c r="J208" s="45">
        <v>43769</v>
      </c>
      <c r="L208" s="81" t="str">
        <f t="shared" si="9"/>
        <v>Muttley|A:2|</v>
      </c>
      <c r="M208" s="82" t="str">
        <f>IF(EXACT(B208,""),"",IF(COUNTIFS(B:B,B208,J:J,"&gt;"&amp;J208)=0,IFERROR(IF(MATCH(B208&amp;"|*",M$3:M207,0),"-",""),B208&amp;"|"&amp;C208&amp;"|"),"-"))</f>
        <v>-</v>
      </c>
      <c r="N208" s="183" t="str">
        <f t="shared" si="10"/>
        <v/>
      </c>
      <c r="O208" s="81" t="str">
        <f t="shared" si="11"/>
        <v>-</v>
      </c>
    </row>
    <row r="209" spans="2:15" x14ac:dyDescent="0.35">
      <c r="B209" s="42" t="s">
        <v>50</v>
      </c>
      <c r="C209" s="71" t="s">
        <v>91</v>
      </c>
      <c r="D209" s="42" t="s">
        <v>7</v>
      </c>
      <c r="E209" s="43" t="s">
        <v>28</v>
      </c>
      <c r="F209" s="70" t="s">
        <v>61</v>
      </c>
      <c r="G209" s="77">
        <v>0</v>
      </c>
      <c r="H209" s="77">
        <v>0</v>
      </c>
      <c r="I209" s="45">
        <v>43498</v>
      </c>
      <c r="J209" s="45">
        <v>43769</v>
      </c>
      <c r="L209" s="81" t="str">
        <f t="shared" si="9"/>
        <v>Muttley|A:3|</v>
      </c>
      <c r="M209" s="82" t="str">
        <f>IF(EXACT(B209,""),"",IF(COUNTIFS(B:B,B209,J:J,"&gt;"&amp;J209)=0,IFERROR(IF(MATCH(B209&amp;"|*",M$3:M208,0),"-",""),B209&amp;"|"&amp;C209&amp;"|"),"-"))</f>
        <v>-</v>
      </c>
      <c r="N209" s="183" t="str">
        <f t="shared" si="10"/>
        <v/>
      </c>
      <c r="O209" s="81" t="str">
        <f t="shared" si="11"/>
        <v>-</v>
      </c>
    </row>
    <row r="210" spans="2:15" x14ac:dyDescent="0.35">
      <c r="B210" s="42" t="s">
        <v>50</v>
      </c>
      <c r="C210" s="71" t="s">
        <v>91</v>
      </c>
      <c r="D210" s="42" t="s">
        <v>7</v>
      </c>
      <c r="E210" s="43" t="s">
        <v>29</v>
      </c>
      <c r="F210" s="70" t="s">
        <v>71</v>
      </c>
      <c r="G210" s="77">
        <v>1</v>
      </c>
      <c r="H210" s="77">
        <v>1</v>
      </c>
      <c r="I210" s="45">
        <v>43498</v>
      </c>
      <c r="J210" s="45">
        <v>43769</v>
      </c>
      <c r="L210" s="81" t="str">
        <f t="shared" si="9"/>
        <v>Muttley|A:4|</v>
      </c>
      <c r="M210" s="82" t="str">
        <f>IF(EXACT(B210,""),"",IF(COUNTIFS(B:B,B210,J:J,"&gt;"&amp;J210)=0,IFERROR(IF(MATCH(B210&amp;"|*",M$3:M209,0),"-",""),B210&amp;"|"&amp;C210&amp;"|"),"-"))</f>
        <v>-</v>
      </c>
      <c r="N210" s="183" t="str">
        <f t="shared" si="10"/>
        <v/>
      </c>
      <c r="O210" s="81" t="str">
        <f t="shared" si="11"/>
        <v>-</v>
      </c>
    </row>
    <row r="211" spans="2:15" x14ac:dyDescent="0.35">
      <c r="B211" s="42" t="s">
        <v>50</v>
      </c>
      <c r="C211" s="71" t="s">
        <v>91</v>
      </c>
      <c r="D211" s="42" t="s">
        <v>7</v>
      </c>
      <c r="E211" s="43" t="s">
        <v>31</v>
      </c>
      <c r="F211" s="70" t="s">
        <v>81</v>
      </c>
      <c r="G211" s="77">
        <v>7</v>
      </c>
      <c r="H211" s="77">
        <v>7</v>
      </c>
      <c r="I211" s="45">
        <v>43498</v>
      </c>
      <c r="J211" s="45">
        <v>43769</v>
      </c>
      <c r="L211" s="81" t="str">
        <f t="shared" si="9"/>
        <v>Muttley|A:6|</v>
      </c>
      <c r="M211" s="82" t="str">
        <f>IF(EXACT(B211,""),"",IF(COUNTIFS(B:B,B211,J:J,"&gt;"&amp;J211)=0,IFERROR(IF(MATCH(B211&amp;"|*",M$3:M210,0),"-",""),B211&amp;"|"&amp;C211&amp;"|"),"-"))</f>
        <v>-</v>
      </c>
      <c r="N211" s="183" t="str">
        <f t="shared" si="10"/>
        <v/>
      </c>
      <c r="O211" s="81" t="str">
        <f t="shared" si="11"/>
        <v>-</v>
      </c>
    </row>
    <row r="212" spans="2:15" x14ac:dyDescent="0.35">
      <c r="B212" s="42" t="s">
        <v>50</v>
      </c>
      <c r="C212" s="71" t="s">
        <v>91</v>
      </c>
      <c r="D212" s="42" t="s">
        <v>7</v>
      </c>
      <c r="E212" s="43" t="s">
        <v>30</v>
      </c>
      <c r="F212" s="70" t="s">
        <v>64</v>
      </c>
      <c r="G212" s="77">
        <v>4</v>
      </c>
      <c r="H212" s="77">
        <v>4</v>
      </c>
      <c r="I212" s="45">
        <v>43498</v>
      </c>
      <c r="J212" s="45">
        <v>43769</v>
      </c>
      <c r="L212" s="81" t="str">
        <f t="shared" si="9"/>
        <v>Muttley|A:5|</v>
      </c>
      <c r="M212" s="82" t="str">
        <f>IF(EXACT(B212,""),"",IF(COUNTIFS(B:B,B212,J:J,"&gt;"&amp;J212)=0,IFERROR(IF(MATCH(B212&amp;"|*",M$3:M211,0),"-",""),B212&amp;"|"&amp;C212&amp;"|"),"-"))</f>
        <v>-</v>
      </c>
      <c r="N212" s="183" t="str">
        <f t="shared" si="10"/>
        <v/>
      </c>
      <c r="O212" s="81" t="str">
        <f t="shared" si="11"/>
        <v>-</v>
      </c>
    </row>
    <row r="213" spans="2:15" x14ac:dyDescent="0.35">
      <c r="B213" s="42" t="s">
        <v>50</v>
      </c>
      <c r="C213" s="71" t="s">
        <v>91</v>
      </c>
      <c r="D213" s="42" t="s">
        <v>8</v>
      </c>
      <c r="E213" s="43" t="s">
        <v>26</v>
      </c>
      <c r="F213" s="70" t="s">
        <v>63</v>
      </c>
      <c r="G213" s="77">
        <v>1</v>
      </c>
      <c r="H213" s="77">
        <v>1</v>
      </c>
      <c r="I213" s="45">
        <v>43498</v>
      </c>
      <c r="J213" s="45">
        <v>43769</v>
      </c>
      <c r="L213" s="81" t="str">
        <f t="shared" si="9"/>
        <v>Muttley|B:1|</v>
      </c>
      <c r="M213" s="82" t="str">
        <f>IF(EXACT(B213,""),"",IF(COUNTIFS(B:B,B213,J:J,"&gt;"&amp;J213)=0,IFERROR(IF(MATCH(B213&amp;"|*",M$3:M212,0),"-",""),B213&amp;"|"&amp;C213&amp;"|"),"-"))</f>
        <v>-</v>
      </c>
      <c r="N213" s="183" t="str">
        <f t="shared" si="10"/>
        <v/>
      </c>
      <c r="O213" s="81" t="str">
        <f t="shared" si="11"/>
        <v>-</v>
      </c>
    </row>
    <row r="214" spans="2:15" x14ac:dyDescent="0.35">
      <c r="B214" s="42" t="s">
        <v>50</v>
      </c>
      <c r="C214" s="71" t="s">
        <v>91</v>
      </c>
      <c r="D214" s="42" t="s">
        <v>8</v>
      </c>
      <c r="E214" s="43" t="s">
        <v>27</v>
      </c>
      <c r="F214" s="70" t="s">
        <v>66</v>
      </c>
      <c r="G214" s="77">
        <v>9</v>
      </c>
      <c r="H214" s="77">
        <v>10</v>
      </c>
      <c r="I214" s="45">
        <v>43498</v>
      </c>
      <c r="J214" s="45">
        <v>43769</v>
      </c>
      <c r="L214" s="81" t="str">
        <f t="shared" si="9"/>
        <v>Muttley|B:2|</v>
      </c>
      <c r="M214" s="82" t="str">
        <f>IF(EXACT(B214,""),"",IF(COUNTIFS(B:B,B214,J:J,"&gt;"&amp;J214)=0,IFERROR(IF(MATCH(B214&amp;"|*",M$3:M213,0),"-",""),B214&amp;"|"&amp;C214&amp;"|"),"-"))</f>
        <v>-</v>
      </c>
      <c r="N214" s="183" t="str">
        <f t="shared" si="10"/>
        <v/>
      </c>
      <c r="O214" s="81" t="str">
        <f t="shared" si="11"/>
        <v>-</v>
      </c>
    </row>
    <row r="215" spans="2:15" x14ac:dyDescent="0.35">
      <c r="B215" s="42" t="s">
        <v>50</v>
      </c>
      <c r="C215" s="71" t="s">
        <v>91</v>
      </c>
      <c r="D215" s="42" t="s">
        <v>8</v>
      </c>
      <c r="E215" s="43" t="s">
        <v>28</v>
      </c>
      <c r="F215" s="70" t="s">
        <v>65</v>
      </c>
      <c r="G215" s="77">
        <v>7</v>
      </c>
      <c r="H215" s="77">
        <v>10</v>
      </c>
      <c r="I215" s="45">
        <v>43498</v>
      </c>
      <c r="J215" s="45">
        <v>43769</v>
      </c>
      <c r="L215" s="81" t="str">
        <f t="shared" si="9"/>
        <v>Muttley|B:3|</v>
      </c>
      <c r="M215" s="82" t="str">
        <f>IF(EXACT(B215,""),"",IF(COUNTIFS(B:B,B215,J:J,"&gt;"&amp;J215)=0,IFERROR(IF(MATCH(B215&amp;"|*",M$3:M214,0),"-",""),B215&amp;"|"&amp;C215&amp;"|"),"-"))</f>
        <v>-</v>
      </c>
      <c r="N215" s="183" t="str">
        <f t="shared" si="10"/>
        <v/>
      </c>
      <c r="O215" s="81" t="str">
        <f t="shared" si="11"/>
        <v>-</v>
      </c>
    </row>
    <row r="216" spans="2:15" x14ac:dyDescent="0.35">
      <c r="B216" s="42" t="s">
        <v>50</v>
      </c>
      <c r="C216" s="71" t="s">
        <v>91</v>
      </c>
      <c r="D216" s="42" t="s">
        <v>8</v>
      </c>
      <c r="E216" s="43" t="s">
        <v>29</v>
      </c>
      <c r="F216" s="70" t="s">
        <v>67</v>
      </c>
      <c r="G216" s="77">
        <v>3</v>
      </c>
      <c r="H216" s="77">
        <v>6</v>
      </c>
      <c r="I216" s="45">
        <v>43498</v>
      </c>
      <c r="J216" s="45">
        <v>43769</v>
      </c>
      <c r="L216" s="81" t="str">
        <f t="shared" si="9"/>
        <v>Muttley|B:4|</v>
      </c>
      <c r="M216" s="82" t="str">
        <f>IF(EXACT(B216,""),"",IF(COUNTIFS(B:B,B216,J:J,"&gt;"&amp;J216)=0,IFERROR(IF(MATCH(B216&amp;"|*",M$3:M215,0),"-",""),B216&amp;"|"&amp;C216&amp;"|"),"-"))</f>
        <v>-</v>
      </c>
      <c r="N216" s="183" t="str">
        <f t="shared" si="10"/>
        <v/>
      </c>
      <c r="O216" s="81" t="str">
        <f t="shared" si="11"/>
        <v>-</v>
      </c>
    </row>
    <row r="217" spans="2:15" x14ac:dyDescent="0.35">
      <c r="B217" s="42" t="s">
        <v>50</v>
      </c>
      <c r="C217" s="71" t="s">
        <v>91</v>
      </c>
      <c r="D217" s="42" t="s">
        <v>8</v>
      </c>
      <c r="E217" s="43" t="s">
        <v>32</v>
      </c>
      <c r="F217" s="70" t="s">
        <v>84</v>
      </c>
      <c r="G217" s="77">
        <v>3</v>
      </c>
      <c r="H217" s="77">
        <v>4</v>
      </c>
      <c r="I217" s="45">
        <v>43498</v>
      </c>
      <c r="J217" s="45">
        <v>43769</v>
      </c>
      <c r="L217" s="81" t="str">
        <f t="shared" si="9"/>
        <v>Muttley|B:7|</v>
      </c>
      <c r="M217" s="82" t="str">
        <f>IF(EXACT(B217,""),"",IF(COUNTIFS(B:B,B217,J:J,"&gt;"&amp;J217)=0,IFERROR(IF(MATCH(B217&amp;"|*",M$3:M216,0),"-",""),B217&amp;"|"&amp;C217&amp;"|"),"-"))</f>
        <v>-</v>
      </c>
      <c r="N217" s="183" t="str">
        <f t="shared" si="10"/>
        <v/>
      </c>
      <c r="O217" s="81" t="str">
        <f t="shared" si="11"/>
        <v>-</v>
      </c>
    </row>
    <row r="218" spans="2:15" x14ac:dyDescent="0.35">
      <c r="B218" s="42" t="s">
        <v>50</v>
      </c>
      <c r="C218" s="71" t="s">
        <v>91</v>
      </c>
      <c r="D218" s="42" t="s">
        <v>8</v>
      </c>
      <c r="E218" s="43" t="s">
        <v>30</v>
      </c>
      <c r="F218" s="70" t="s">
        <v>59</v>
      </c>
      <c r="G218" s="77">
        <v>6</v>
      </c>
      <c r="H218" s="77">
        <v>6</v>
      </c>
      <c r="I218" s="45">
        <v>43498</v>
      </c>
      <c r="J218" s="45">
        <v>43769</v>
      </c>
      <c r="L218" s="81" t="str">
        <f t="shared" si="9"/>
        <v>Muttley|B:5|</v>
      </c>
      <c r="M218" s="82" t="str">
        <f>IF(EXACT(B218,""),"",IF(COUNTIFS(B:B,B218,J:J,"&gt;"&amp;J218)=0,IFERROR(IF(MATCH(B218&amp;"|*",M$3:M217,0),"-",""),B218&amp;"|"&amp;C218&amp;"|"),"-"))</f>
        <v>-</v>
      </c>
      <c r="N218" s="183" t="str">
        <f t="shared" si="10"/>
        <v/>
      </c>
      <c r="O218" s="81" t="str">
        <f t="shared" si="11"/>
        <v>-</v>
      </c>
    </row>
    <row r="219" spans="2:15" x14ac:dyDescent="0.35">
      <c r="B219" s="42" t="s">
        <v>50</v>
      </c>
      <c r="C219" s="71" t="s">
        <v>91</v>
      </c>
      <c r="D219" s="42" t="s">
        <v>9</v>
      </c>
      <c r="E219" s="43" t="s">
        <v>96</v>
      </c>
      <c r="F219" s="70" t="s">
        <v>74</v>
      </c>
      <c r="G219" s="77">
        <v>0</v>
      </c>
      <c r="H219" s="77">
        <v>0</v>
      </c>
      <c r="I219" s="45">
        <v>43498</v>
      </c>
      <c r="J219" s="45">
        <v>43769</v>
      </c>
      <c r="L219" s="81" t="str">
        <f t="shared" si="9"/>
        <v>Muttley|C:00F|</v>
      </c>
      <c r="M219" s="82" t="str">
        <f>IF(EXACT(B219,""),"",IF(COUNTIFS(B:B,B219,J:J,"&gt;"&amp;J219)=0,IFERROR(IF(MATCH(B219&amp;"|*",M$3:M218,0),"-",""),B219&amp;"|"&amp;C219&amp;"|"),"-"))</f>
        <v>-</v>
      </c>
      <c r="N219" s="183" t="str">
        <f t="shared" si="10"/>
        <v/>
      </c>
      <c r="O219" s="81" t="str">
        <f t="shared" si="11"/>
        <v>-</v>
      </c>
    </row>
    <row r="220" spans="2:15" x14ac:dyDescent="0.35">
      <c r="B220" s="42" t="s">
        <v>50</v>
      </c>
      <c r="C220" s="71" t="s">
        <v>91</v>
      </c>
      <c r="D220" s="42" t="s">
        <v>9</v>
      </c>
      <c r="E220" s="43" t="s">
        <v>101</v>
      </c>
      <c r="F220" s="70" t="s">
        <v>85</v>
      </c>
      <c r="G220" s="77">
        <v>4</v>
      </c>
      <c r="H220" s="77">
        <v>6</v>
      </c>
      <c r="I220" s="45">
        <v>43498</v>
      </c>
      <c r="J220" s="45">
        <v>43769</v>
      </c>
      <c r="L220" s="81" t="str">
        <f t="shared" si="9"/>
        <v>Muttley|C:642|</v>
      </c>
      <c r="M220" s="82" t="str">
        <f>IF(EXACT(B220,""),"",IF(COUNTIFS(B:B,B220,J:J,"&gt;"&amp;J220)=0,IFERROR(IF(MATCH(B220&amp;"|*",M$3:M219,0),"-",""),B220&amp;"|"&amp;C220&amp;"|"),"-"))</f>
        <v>-</v>
      </c>
      <c r="N220" s="183" t="str">
        <f t="shared" si="10"/>
        <v/>
      </c>
      <c r="O220" s="81" t="str">
        <f t="shared" si="11"/>
        <v>-</v>
      </c>
    </row>
    <row r="221" spans="2:15" x14ac:dyDescent="0.35">
      <c r="B221" s="42" t="s">
        <v>50</v>
      </c>
      <c r="C221" s="71" t="s">
        <v>91</v>
      </c>
      <c r="D221" s="42" t="s">
        <v>9</v>
      </c>
      <c r="E221" s="43" t="s">
        <v>100</v>
      </c>
      <c r="F221" s="70" t="s">
        <v>77</v>
      </c>
      <c r="G221" s="77">
        <v>0</v>
      </c>
      <c r="H221" s="77">
        <v>0</v>
      </c>
      <c r="I221" s="45">
        <v>43498</v>
      </c>
      <c r="J221" s="45">
        <v>43769</v>
      </c>
      <c r="L221" s="81" t="str">
        <f t="shared" si="9"/>
        <v>Muttley|C:0F0|</v>
      </c>
      <c r="M221" s="82" t="str">
        <f>IF(EXACT(B221,""),"",IF(COUNTIFS(B:B,B221,J:J,"&gt;"&amp;J221)=0,IFERROR(IF(MATCH(B221&amp;"|*",M$3:M220,0),"-",""),B221&amp;"|"&amp;C221&amp;"|"),"-"))</f>
        <v>-</v>
      </c>
      <c r="N221" s="183" t="str">
        <f t="shared" si="10"/>
        <v/>
      </c>
      <c r="O221" s="81" t="str">
        <f t="shared" si="11"/>
        <v>-</v>
      </c>
    </row>
    <row r="222" spans="2:15" x14ac:dyDescent="0.35">
      <c r="B222" s="42" t="s">
        <v>50</v>
      </c>
      <c r="C222" s="71" t="s">
        <v>91</v>
      </c>
      <c r="D222" s="42" t="s">
        <v>9</v>
      </c>
      <c r="E222" s="43" t="s">
        <v>98</v>
      </c>
      <c r="F222" s="70" t="s">
        <v>95</v>
      </c>
      <c r="G222" s="77">
        <v>6</v>
      </c>
      <c r="H222" s="77">
        <v>6</v>
      </c>
      <c r="I222" s="45">
        <v>43498</v>
      </c>
      <c r="J222" s="45">
        <v>43769</v>
      </c>
      <c r="L222" s="81" t="str">
        <f t="shared" si="9"/>
        <v>Muttley|C:111|</v>
      </c>
      <c r="M222" s="82" t="str">
        <f>IF(EXACT(B222,""),"",IF(COUNTIFS(B:B,B222,J:J,"&gt;"&amp;J222)=0,IFERROR(IF(MATCH(B222&amp;"|*",M$3:M221,0),"-",""),B222&amp;"|"&amp;C222&amp;"|"),"-"))</f>
        <v>-</v>
      </c>
      <c r="N222" s="183" t="str">
        <f t="shared" si="10"/>
        <v/>
      </c>
      <c r="O222" s="81" t="str">
        <f t="shared" si="11"/>
        <v>-</v>
      </c>
    </row>
    <row r="223" spans="2:15" x14ac:dyDescent="0.35">
      <c r="B223" s="42" t="s">
        <v>50</v>
      </c>
      <c r="C223" s="71" t="s">
        <v>91</v>
      </c>
      <c r="D223" s="42" t="s">
        <v>9</v>
      </c>
      <c r="E223" s="43" t="s">
        <v>97</v>
      </c>
      <c r="F223" s="70" t="s">
        <v>75</v>
      </c>
      <c r="G223" s="77">
        <v>1</v>
      </c>
      <c r="H223" s="77">
        <v>3</v>
      </c>
      <c r="I223" s="45">
        <v>43498</v>
      </c>
      <c r="J223" s="45">
        <v>43769</v>
      </c>
      <c r="L223" s="81" t="str">
        <f t="shared" si="9"/>
        <v>Muttley|C:FFF|</v>
      </c>
      <c r="M223" s="82" t="str">
        <f>IF(EXACT(B223,""),"",IF(COUNTIFS(B:B,B223,J:J,"&gt;"&amp;J223)=0,IFERROR(IF(MATCH(B223&amp;"|*",M$3:M222,0),"-",""),B223&amp;"|"&amp;C223&amp;"|"),"-"))</f>
        <v>-</v>
      </c>
      <c r="N223" s="183" t="str">
        <f t="shared" si="10"/>
        <v/>
      </c>
      <c r="O223" s="81" t="str">
        <f t="shared" si="11"/>
        <v>-</v>
      </c>
    </row>
    <row r="224" spans="2:15" x14ac:dyDescent="0.35">
      <c r="B224" s="42" t="s">
        <v>50</v>
      </c>
      <c r="C224" s="71" t="s">
        <v>91</v>
      </c>
      <c r="D224" s="42" t="s">
        <v>9</v>
      </c>
      <c r="E224" s="43" t="s">
        <v>105</v>
      </c>
      <c r="F224" s="70" t="s">
        <v>73</v>
      </c>
      <c r="G224" s="77">
        <v>9</v>
      </c>
      <c r="H224" s="77">
        <v>9</v>
      </c>
      <c r="I224" s="45">
        <v>43498</v>
      </c>
      <c r="J224" s="45">
        <v>43769</v>
      </c>
      <c r="L224" s="81" t="str">
        <f t="shared" si="9"/>
        <v>Muttley|C:F0F|</v>
      </c>
      <c r="M224" s="82" t="str">
        <f>IF(EXACT(B224,""),"",IF(COUNTIFS(B:B,B224,J:J,"&gt;"&amp;J224)=0,IFERROR(IF(MATCH(B224&amp;"|*",M$3:M223,0),"-",""),B224&amp;"|"&amp;C224&amp;"|"),"-"))</f>
        <v>-</v>
      </c>
      <c r="N224" s="183" t="str">
        <f t="shared" si="10"/>
        <v/>
      </c>
      <c r="O224" s="81" t="str">
        <f t="shared" si="11"/>
        <v>-</v>
      </c>
    </row>
    <row r="225" spans="2:15" x14ac:dyDescent="0.35">
      <c r="B225" s="42" t="s">
        <v>43</v>
      </c>
      <c r="C225" s="71" t="s">
        <v>82</v>
      </c>
      <c r="D225" s="42" t="s">
        <v>7</v>
      </c>
      <c r="E225" s="43" t="s">
        <v>26</v>
      </c>
      <c r="F225" s="70" t="s">
        <v>62</v>
      </c>
      <c r="G225" s="77">
        <v>0</v>
      </c>
      <c r="H225" s="77">
        <v>0</v>
      </c>
      <c r="I225" s="45">
        <v>43498</v>
      </c>
      <c r="J225" s="45">
        <v>43769</v>
      </c>
      <c r="L225" s="81" t="str">
        <f t="shared" si="9"/>
        <v>Penelope Pitstop|A:1|</v>
      </c>
      <c r="M225" s="82" t="str">
        <f>IF(EXACT(B225,""),"",IF(COUNTIFS(B:B,B225,J:J,"&gt;"&amp;J225)=0,IFERROR(IF(MATCH(B225&amp;"|*",M$3:M224,0),"-",""),B225&amp;"|"&amp;C225&amp;"|"),"-"))</f>
        <v>Penelope Pitstop|Panda Fluffer|</v>
      </c>
      <c r="N225" s="183">
        <f t="shared" si="10"/>
        <v>12</v>
      </c>
      <c r="O225" s="81" t="str">
        <f t="shared" si="11"/>
        <v>-</v>
      </c>
    </row>
    <row r="226" spans="2:15" x14ac:dyDescent="0.35">
      <c r="B226" s="42" t="s">
        <v>43</v>
      </c>
      <c r="C226" s="71" t="s">
        <v>82</v>
      </c>
      <c r="D226" s="42" t="s">
        <v>7</v>
      </c>
      <c r="E226" s="43" t="s">
        <v>27</v>
      </c>
      <c r="F226" s="70" t="s">
        <v>60</v>
      </c>
      <c r="G226" s="77">
        <v>2</v>
      </c>
      <c r="H226" s="77">
        <v>3</v>
      </c>
      <c r="I226" s="45">
        <v>43498</v>
      </c>
      <c r="J226" s="45">
        <v>43769</v>
      </c>
      <c r="L226" s="81" t="str">
        <f t="shared" si="9"/>
        <v>Penelope Pitstop|A:2|</v>
      </c>
      <c r="M226" s="82" t="str">
        <f>IF(EXACT(B226,""),"",IF(COUNTIFS(B:B,B226,J:J,"&gt;"&amp;J226)=0,IFERROR(IF(MATCH(B226&amp;"|*",M$3:M225,0),"-",""),B226&amp;"|"&amp;C226&amp;"|"),"-"))</f>
        <v>-</v>
      </c>
      <c r="N226" s="183" t="str">
        <f t="shared" si="10"/>
        <v/>
      </c>
      <c r="O226" s="81" t="str">
        <f t="shared" si="11"/>
        <v>-</v>
      </c>
    </row>
    <row r="227" spans="2:15" x14ac:dyDescent="0.35">
      <c r="B227" s="42" t="s">
        <v>43</v>
      </c>
      <c r="C227" s="71" t="s">
        <v>82</v>
      </c>
      <c r="D227" s="42" t="s">
        <v>7</v>
      </c>
      <c r="E227" s="43" t="s">
        <v>28</v>
      </c>
      <c r="F227" s="70" t="s">
        <v>61</v>
      </c>
      <c r="G227" s="77">
        <v>9</v>
      </c>
      <c r="H227" s="77">
        <v>10</v>
      </c>
      <c r="I227" s="45">
        <v>43498</v>
      </c>
      <c r="J227" s="45">
        <v>43769</v>
      </c>
      <c r="L227" s="81" t="str">
        <f t="shared" si="9"/>
        <v>Penelope Pitstop|A:3|</v>
      </c>
      <c r="M227" s="82" t="str">
        <f>IF(EXACT(B227,""),"",IF(COUNTIFS(B:B,B227,J:J,"&gt;"&amp;J227)=0,IFERROR(IF(MATCH(B227&amp;"|*",M$3:M226,0),"-",""),B227&amp;"|"&amp;C227&amp;"|"),"-"))</f>
        <v>-</v>
      </c>
      <c r="N227" s="183" t="str">
        <f t="shared" si="10"/>
        <v/>
      </c>
      <c r="O227" s="81" t="str">
        <f t="shared" si="11"/>
        <v>-</v>
      </c>
    </row>
    <row r="228" spans="2:15" x14ac:dyDescent="0.35">
      <c r="B228" s="42" t="s">
        <v>43</v>
      </c>
      <c r="C228" s="71" t="s">
        <v>82</v>
      </c>
      <c r="D228" s="42" t="s">
        <v>7</v>
      </c>
      <c r="E228" s="43" t="s">
        <v>29</v>
      </c>
      <c r="F228" s="70" t="s">
        <v>71</v>
      </c>
      <c r="G228" s="77">
        <v>0</v>
      </c>
      <c r="H228" s="77">
        <v>1</v>
      </c>
      <c r="I228" s="45">
        <v>43498</v>
      </c>
      <c r="J228" s="45">
        <v>43769</v>
      </c>
      <c r="L228" s="81" t="str">
        <f t="shared" si="9"/>
        <v>Penelope Pitstop|A:4|</v>
      </c>
      <c r="M228" s="82" t="str">
        <f>IF(EXACT(B228,""),"",IF(COUNTIFS(B:B,B228,J:J,"&gt;"&amp;J228)=0,IFERROR(IF(MATCH(B228&amp;"|*",M$3:M227,0),"-",""),B228&amp;"|"&amp;C228&amp;"|"),"-"))</f>
        <v>-</v>
      </c>
      <c r="N228" s="183" t="str">
        <f t="shared" si="10"/>
        <v/>
      </c>
      <c r="O228" s="81" t="str">
        <f t="shared" si="11"/>
        <v>-</v>
      </c>
    </row>
    <row r="229" spans="2:15" x14ac:dyDescent="0.35">
      <c r="B229" s="42" t="s">
        <v>43</v>
      </c>
      <c r="C229" s="71" t="s">
        <v>82</v>
      </c>
      <c r="D229" s="42" t="s">
        <v>7</v>
      </c>
      <c r="E229" s="43" t="s">
        <v>31</v>
      </c>
      <c r="F229" s="70" t="s">
        <v>81</v>
      </c>
      <c r="G229" s="77">
        <v>4</v>
      </c>
      <c r="H229" s="77">
        <v>6</v>
      </c>
      <c r="I229" s="45">
        <v>43498</v>
      </c>
      <c r="J229" s="45">
        <v>43769</v>
      </c>
      <c r="L229" s="81" t="str">
        <f t="shared" si="9"/>
        <v>Penelope Pitstop|A:6|</v>
      </c>
      <c r="M229" s="82" t="str">
        <f>IF(EXACT(B229,""),"",IF(COUNTIFS(B:B,B229,J:J,"&gt;"&amp;J229)=0,IFERROR(IF(MATCH(B229&amp;"|*",M$3:M228,0),"-",""),B229&amp;"|"&amp;C229&amp;"|"),"-"))</f>
        <v>-</v>
      </c>
      <c r="N229" s="183" t="str">
        <f t="shared" si="10"/>
        <v/>
      </c>
      <c r="O229" s="81" t="str">
        <f t="shared" si="11"/>
        <v>-</v>
      </c>
    </row>
    <row r="230" spans="2:15" x14ac:dyDescent="0.35">
      <c r="B230" s="42" t="s">
        <v>43</v>
      </c>
      <c r="C230" s="71" t="s">
        <v>82</v>
      </c>
      <c r="D230" s="42" t="s">
        <v>7</v>
      </c>
      <c r="E230" s="43" t="s">
        <v>30</v>
      </c>
      <c r="F230" s="70" t="s">
        <v>64</v>
      </c>
      <c r="G230" s="77">
        <v>10</v>
      </c>
      <c r="H230" s="77">
        <v>10</v>
      </c>
      <c r="I230" s="45">
        <v>43498</v>
      </c>
      <c r="J230" s="45">
        <v>43769</v>
      </c>
      <c r="L230" s="81" t="str">
        <f t="shared" si="9"/>
        <v>Penelope Pitstop|A:5|</v>
      </c>
      <c r="M230" s="82" t="str">
        <f>IF(EXACT(B230,""),"",IF(COUNTIFS(B:B,B230,J:J,"&gt;"&amp;J230)=0,IFERROR(IF(MATCH(B230&amp;"|*",M$3:M229,0),"-",""),B230&amp;"|"&amp;C230&amp;"|"),"-"))</f>
        <v>-</v>
      </c>
      <c r="N230" s="183" t="str">
        <f t="shared" si="10"/>
        <v/>
      </c>
      <c r="O230" s="81" t="str">
        <f t="shared" si="11"/>
        <v>-</v>
      </c>
    </row>
    <row r="231" spans="2:15" x14ac:dyDescent="0.35">
      <c r="B231" s="42" t="s">
        <v>43</v>
      </c>
      <c r="C231" s="71" t="s">
        <v>82</v>
      </c>
      <c r="D231" s="42" t="s">
        <v>8</v>
      </c>
      <c r="E231" s="43" t="s">
        <v>26</v>
      </c>
      <c r="F231" s="70" t="s">
        <v>63</v>
      </c>
      <c r="G231" s="77">
        <v>0</v>
      </c>
      <c r="H231" s="77">
        <v>0</v>
      </c>
      <c r="I231" s="45">
        <v>43498</v>
      </c>
      <c r="J231" s="45">
        <v>43769</v>
      </c>
      <c r="L231" s="81" t="str">
        <f t="shared" si="9"/>
        <v>Penelope Pitstop|B:1|</v>
      </c>
      <c r="M231" s="82" t="str">
        <f>IF(EXACT(B231,""),"",IF(COUNTIFS(B:B,B231,J:J,"&gt;"&amp;J231)=0,IFERROR(IF(MATCH(B231&amp;"|*",M$3:M230,0),"-",""),B231&amp;"|"&amp;C231&amp;"|"),"-"))</f>
        <v>-</v>
      </c>
      <c r="N231" s="183" t="str">
        <f t="shared" si="10"/>
        <v/>
      </c>
      <c r="O231" s="81" t="str">
        <f t="shared" si="11"/>
        <v>-</v>
      </c>
    </row>
    <row r="232" spans="2:15" x14ac:dyDescent="0.35">
      <c r="B232" s="42" t="s">
        <v>43</v>
      </c>
      <c r="C232" s="71" t="s">
        <v>82</v>
      </c>
      <c r="D232" s="42" t="s">
        <v>8</v>
      </c>
      <c r="E232" s="43" t="s">
        <v>27</v>
      </c>
      <c r="F232" s="70" t="s">
        <v>66</v>
      </c>
      <c r="G232" s="77">
        <v>0</v>
      </c>
      <c r="H232" s="77">
        <v>0</v>
      </c>
      <c r="I232" s="45">
        <v>43498</v>
      </c>
      <c r="J232" s="45">
        <v>43769</v>
      </c>
      <c r="L232" s="81" t="str">
        <f t="shared" si="9"/>
        <v>Penelope Pitstop|B:2|</v>
      </c>
      <c r="M232" s="82" t="str">
        <f>IF(EXACT(B232,""),"",IF(COUNTIFS(B:B,B232,J:J,"&gt;"&amp;J232)=0,IFERROR(IF(MATCH(B232&amp;"|*",M$3:M231,0),"-",""),B232&amp;"|"&amp;C232&amp;"|"),"-"))</f>
        <v>-</v>
      </c>
      <c r="N232" s="183" t="str">
        <f t="shared" si="10"/>
        <v/>
      </c>
      <c r="O232" s="81" t="str">
        <f t="shared" si="11"/>
        <v>-</v>
      </c>
    </row>
    <row r="233" spans="2:15" x14ac:dyDescent="0.35">
      <c r="B233" s="42" t="s">
        <v>43</v>
      </c>
      <c r="C233" s="71" t="s">
        <v>82</v>
      </c>
      <c r="D233" s="42" t="s">
        <v>8</v>
      </c>
      <c r="E233" s="43" t="s">
        <v>28</v>
      </c>
      <c r="F233" s="70" t="s">
        <v>65</v>
      </c>
      <c r="G233" s="77">
        <v>0</v>
      </c>
      <c r="H233" s="77">
        <v>0</v>
      </c>
      <c r="I233" s="45">
        <v>43498</v>
      </c>
      <c r="J233" s="45">
        <v>43769</v>
      </c>
      <c r="L233" s="81" t="str">
        <f t="shared" si="9"/>
        <v>Penelope Pitstop|B:3|</v>
      </c>
      <c r="M233" s="82" t="str">
        <f>IF(EXACT(B233,""),"",IF(COUNTIFS(B:B,B233,J:J,"&gt;"&amp;J233)=0,IFERROR(IF(MATCH(B233&amp;"|*",M$3:M232,0),"-",""),B233&amp;"|"&amp;C233&amp;"|"),"-"))</f>
        <v>-</v>
      </c>
      <c r="N233" s="183" t="str">
        <f t="shared" si="10"/>
        <v/>
      </c>
      <c r="O233" s="81" t="str">
        <f t="shared" si="11"/>
        <v>-</v>
      </c>
    </row>
    <row r="234" spans="2:15" x14ac:dyDescent="0.35">
      <c r="B234" s="42" t="s">
        <v>43</v>
      </c>
      <c r="C234" s="71" t="s">
        <v>82</v>
      </c>
      <c r="D234" s="42" t="s">
        <v>8</v>
      </c>
      <c r="E234" s="43" t="s">
        <v>29</v>
      </c>
      <c r="F234" s="70" t="s">
        <v>67</v>
      </c>
      <c r="G234" s="77">
        <v>6</v>
      </c>
      <c r="H234" s="77">
        <v>9</v>
      </c>
      <c r="I234" s="45">
        <v>43498</v>
      </c>
      <c r="J234" s="45">
        <v>43769</v>
      </c>
      <c r="L234" s="81" t="str">
        <f t="shared" si="9"/>
        <v>Penelope Pitstop|B:4|</v>
      </c>
      <c r="M234" s="82" t="str">
        <f>IF(EXACT(B234,""),"",IF(COUNTIFS(B:B,B234,J:J,"&gt;"&amp;J234)=0,IFERROR(IF(MATCH(B234&amp;"|*",M$3:M233,0),"-",""),B234&amp;"|"&amp;C234&amp;"|"),"-"))</f>
        <v>-</v>
      </c>
      <c r="N234" s="183" t="str">
        <f t="shared" si="10"/>
        <v/>
      </c>
      <c r="O234" s="81" t="str">
        <f t="shared" si="11"/>
        <v>-</v>
      </c>
    </row>
    <row r="235" spans="2:15" x14ac:dyDescent="0.35">
      <c r="B235" s="42" t="s">
        <v>43</v>
      </c>
      <c r="C235" s="71" t="s">
        <v>82</v>
      </c>
      <c r="D235" s="42" t="s">
        <v>8</v>
      </c>
      <c r="E235" s="43" t="s">
        <v>32</v>
      </c>
      <c r="F235" s="70" t="s">
        <v>84</v>
      </c>
      <c r="G235" s="77">
        <v>0</v>
      </c>
      <c r="H235" s="77">
        <v>3</v>
      </c>
      <c r="I235" s="45">
        <v>43498</v>
      </c>
      <c r="J235" s="45">
        <v>43769</v>
      </c>
      <c r="L235" s="81" t="str">
        <f t="shared" si="9"/>
        <v>Penelope Pitstop|B:7|</v>
      </c>
      <c r="M235" s="82" t="str">
        <f>IF(EXACT(B235,""),"",IF(COUNTIFS(B:B,B235,J:J,"&gt;"&amp;J235)=0,IFERROR(IF(MATCH(B235&amp;"|*",M$3:M234,0),"-",""),B235&amp;"|"&amp;C235&amp;"|"),"-"))</f>
        <v>-</v>
      </c>
      <c r="N235" s="183" t="str">
        <f t="shared" si="10"/>
        <v/>
      </c>
      <c r="O235" s="81" t="str">
        <f t="shared" si="11"/>
        <v>-</v>
      </c>
    </row>
    <row r="236" spans="2:15" x14ac:dyDescent="0.35">
      <c r="B236" s="42" t="s">
        <v>43</v>
      </c>
      <c r="C236" s="71" t="s">
        <v>82</v>
      </c>
      <c r="D236" s="42" t="s">
        <v>9</v>
      </c>
      <c r="E236" s="43" t="s">
        <v>96</v>
      </c>
      <c r="F236" s="70" t="s">
        <v>74</v>
      </c>
      <c r="G236" s="77">
        <v>1</v>
      </c>
      <c r="H236" s="77">
        <v>1</v>
      </c>
      <c r="I236" s="45">
        <v>43498</v>
      </c>
      <c r="J236" s="45">
        <v>43769</v>
      </c>
      <c r="L236" s="81" t="str">
        <f t="shared" si="9"/>
        <v>Penelope Pitstop|C:00F|</v>
      </c>
      <c r="M236" s="82" t="str">
        <f>IF(EXACT(B236,""),"",IF(COUNTIFS(B:B,B236,J:J,"&gt;"&amp;J236)=0,IFERROR(IF(MATCH(B236&amp;"|*",M$3:M235,0),"-",""),B236&amp;"|"&amp;C236&amp;"|"),"-"))</f>
        <v>-</v>
      </c>
      <c r="N236" s="183" t="str">
        <f t="shared" si="10"/>
        <v/>
      </c>
      <c r="O236" s="81" t="str">
        <f t="shared" si="11"/>
        <v>-</v>
      </c>
    </row>
    <row r="237" spans="2:15" x14ac:dyDescent="0.35">
      <c r="B237" s="42" t="s">
        <v>43</v>
      </c>
      <c r="C237" s="71" t="s">
        <v>82</v>
      </c>
      <c r="D237" s="42" t="s">
        <v>9</v>
      </c>
      <c r="E237" s="43" t="s">
        <v>101</v>
      </c>
      <c r="F237" s="70" t="s">
        <v>85</v>
      </c>
      <c r="G237" s="77">
        <v>0</v>
      </c>
      <c r="H237" s="77">
        <v>0</v>
      </c>
      <c r="I237" s="45">
        <v>43498</v>
      </c>
      <c r="J237" s="45">
        <v>43769</v>
      </c>
      <c r="L237" s="81" t="str">
        <f t="shared" si="9"/>
        <v>Penelope Pitstop|C:642|</v>
      </c>
      <c r="M237" s="82" t="str">
        <f>IF(EXACT(B237,""),"",IF(COUNTIFS(B:B,B237,J:J,"&gt;"&amp;J237)=0,IFERROR(IF(MATCH(B237&amp;"|*",M$3:M236,0),"-",""),B237&amp;"|"&amp;C237&amp;"|"),"-"))</f>
        <v>-</v>
      </c>
      <c r="N237" s="183" t="str">
        <f t="shared" si="10"/>
        <v/>
      </c>
      <c r="O237" s="81" t="str">
        <f t="shared" si="11"/>
        <v>-</v>
      </c>
    </row>
    <row r="238" spans="2:15" x14ac:dyDescent="0.35">
      <c r="B238" s="42" t="s">
        <v>43</v>
      </c>
      <c r="C238" s="71" t="s">
        <v>82</v>
      </c>
      <c r="D238" s="42" t="s">
        <v>9</v>
      </c>
      <c r="E238" s="43" t="s">
        <v>100</v>
      </c>
      <c r="F238" s="70" t="s">
        <v>77</v>
      </c>
      <c r="G238" s="77">
        <v>0</v>
      </c>
      <c r="H238" s="77">
        <v>0</v>
      </c>
      <c r="I238" s="45">
        <v>43498</v>
      </c>
      <c r="J238" s="45">
        <v>43769</v>
      </c>
      <c r="L238" s="81" t="str">
        <f t="shared" si="9"/>
        <v>Penelope Pitstop|C:0F0|</v>
      </c>
      <c r="M238" s="82" t="str">
        <f>IF(EXACT(B238,""),"",IF(COUNTIFS(B:B,B238,J:J,"&gt;"&amp;J238)=0,IFERROR(IF(MATCH(B238&amp;"|*",M$3:M237,0),"-",""),B238&amp;"|"&amp;C238&amp;"|"),"-"))</f>
        <v>-</v>
      </c>
      <c r="N238" s="183" t="str">
        <f t="shared" si="10"/>
        <v/>
      </c>
      <c r="O238" s="81" t="str">
        <f t="shared" si="11"/>
        <v>-</v>
      </c>
    </row>
    <row r="239" spans="2:15" x14ac:dyDescent="0.35">
      <c r="B239" s="42" t="s">
        <v>43</v>
      </c>
      <c r="C239" s="71" t="s">
        <v>82</v>
      </c>
      <c r="D239" s="42" t="s">
        <v>9</v>
      </c>
      <c r="E239" s="43" t="s">
        <v>98</v>
      </c>
      <c r="F239" s="70" t="s">
        <v>95</v>
      </c>
      <c r="G239" s="77">
        <v>0</v>
      </c>
      <c r="H239" s="77">
        <v>3</v>
      </c>
      <c r="I239" s="45">
        <v>43498</v>
      </c>
      <c r="J239" s="45">
        <v>43769</v>
      </c>
      <c r="L239" s="81" t="str">
        <f t="shared" si="9"/>
        <v>Penelope Pitstop|C:111|</v>
      </c>
      <c r="M239" s="82" t="str">
        <f>IF(EXACT(B239,""),"",IF(COUNTIFS(B:B,B239,J:J,"&gt;"&amp;J239)=0,IFERROR(IF(MATCH(B239&amp;"|*",M$3:M238,0),"-",""),B239&amp;"|"&amp;C239&amp;"|"),"-"))</f>
        <v>-</v>
      </c>
      <c r="N239" s="183" t="str">
        <f t="shared" si="10"/>
        <v/>
      </c>
      <c r="O239" s="81" t="str">
        <f t="shared" si="11"/>
        <v>-</v>
      </c>
    </row>
    <row r="240" spans="2:15" x14ac:dyDescent="0.35">
      <c r="B240" s="42" t="s">
        <v>43</v>
      </c>
      <c r="C240" s="71" t="s">
        <v>82</v>
      </c>
      <c r="D240" s="42" t="s">
        <v>9</v>
      </c>
      <c r="E240" s="43" t="s">
        <v>97</v>
      </c>
      <c r="F240" s="70" t="s">
        <v>75</v>
      </c>
      <c r="G240" s="77">
        <v>2</v>
      </c>
      <c r="H240" s="77">
        <v>6</v>
      </c>
      <c r="I240" s="45">
        <v>43498</v>
      </c>
      <c r="J240" s="45">
        <v>43769</v>
      </c>
      <c r="L240" s="81" t="str">
        <f t="shared" si="9"/>
        <v>Penelope Pitstop|C:FFF|</v>
      </c>
      <c r="M240" s="82" t="str">
        <f>IF(EXACT(B240,""),"",IF(COUNTIFS(B:B,B240,J:J,"&gt;"&amp;J240)=0,IFERROR(IF(MATCH(B240&amp;"|*",M$3:M239,0),"-",""),B240&amp;"|"&amp;C240&amp;"|"),"-"))</f>
        <v>-</v>
      </c>
      <c r="N240" s="183" t="str">
        <f t="shared" si="10"/>
        <v/>
      </c>
      <c r="O240" s="81" t="str">
        <f t="shared" si="11"/>
        <v>-</v>
      </c>
    </row>
    <row r="241" spans="2:15" x14ac:dyDescent="0.35">
      <c r="B241" s="42" t="s">
        <v>43</v>
      </c>
      <c r="C241" s="71" t="s">
        <v>82</v>
      </c>
      <c r="D241" s="42" t="s">
        <v>9</v>
      </c>
      <c r="E241" s="43" t="s">
        <v>103</v>
      </c>
      <c r="F241" s="70" t="s">
        <v>78</v>
      </c>
      <c r="G241" s="77">
        <v>10</v>
      </c>
      <c r="H241" s="77">
        <v>10</v>
      </c>
      <c r="I241" s="45">
        <v>43498</v>
      </c>
      <c r="J241" s="45">
        <v>43769</v>
      </c>
      <c r="L241" s="81" t="str">
        <f t="shared" si="9"/>
        <v>Penelope Pitstop|C:FCC|</v>
      </c>
      <c r="M241" s="82" t="str">
        <f>IF(EXACT(B241,""),"",IF(COUNTIFS(B:B,B241,J:J,"&gt;"&amp;J241)=0,IFERROR(IF(MATCH(B241&amp;"|*",M$3:M240,0),"-",""),B241&amp;"|"&amp;C241&amp;"|"),"-"))</f>
        <v>-</v>
      </c>
      <c r="N241" s="183" t="str">
        <f t="shared" si="10"/>
        <v/>
      </c>
      <c r="O241" s="81" t="str">
        <f t="shared" si="11"/>
        <v>-</v>
      </c>
    </row>
    <row r="242" spans="2:15" x14ac:dyDescent="0.35">
      <c r="B242" s="42" t="s">
        <v>43</v>
      </c>
      <c r="C242" s="71" t="s">
        <v>82</v>
      </c>
      <c r="D242" s="42" t="s">
        <v>9</v>
      </c>
      <c r="E242" s="43" t="s">
        <v>104</v>
      </c>
      <c r="F242" s="70" t="s">
        <v>76</v>
      </c>
      <c r="G242" s="77">
        <v>4</v>
      </c>
      <c r="H242" s="77">
        <v>6</v>
      </c>
      <c r="I242" s="45">
        <v>43498</v>
      </c>
      <c r="J242" s="45">
        <v>43769</v>
      </c>
      <c r="L242" s="81" t="str">
        <f t="shared" si="9"/>
        <v>Penelope Pitstop|C:FF0|</v>
      </c>
      <c r="M242" s="82" t="str">
        <f>IF(EXACT(B242,""),"",IF(COUNTIFS(B:B,B242,J:J,"&gt;"&amp;J242)=0,IFERROR(IF(MATCH(B242&amp;"|*",M$3:M241,0),"-",""),B242&amp;"|"&amp;C242&amp;"|"),"-"))</f>
        <v>-</v>
      </c>
      <c r="N242" s="183" t="str">
        <f t="shared" si="10"/>
        <v/>
      </c>
      <c r="O242" s="81" t="str">
        <f t="shared" si="11"/>
        <v>-</v>
      </c>
    </row>
    <row r="243" spans="2:15" x14ac:dyDescent="0.35">
      <c r="B243" s="42" t="s">
        <v>46</v>
      </c>
      <c r="C243" s="71" t="s">
        <v>80</v>
      </c>
      <c r="D243" s="42" t="s">
        <v>7</v>
      </c>
      <c r="E243" s="43" t="s">
        <v>26</v>
      </c>
      <c r="F243" s="70" t="s">
        <v>62</v>
      </c>
      <c r="G243" s="77">
        <v>0</v>
      </c>
      <c r="H243" s="77">
        <v>0</v>
      </c>
      <c r="I243" s="45">
        <v>43498</v>
      </c>
      <c r="J243" s="45">
        <v>43769</v>
      </c>
      <c r="L243" s="81" t="str">
        <f t="shared" si="9"/>
        <v>Peter Perfect|A:1|</v>
      </c>
      <c r="M243" s="82" t="str">
        <f>IF(EXACT(B243,""),"",IF(COUNTIFS(B:B,B243,J:J,"&gt;"&amp;J243)=0,IFERROR(IF(MATCH(B243&amp;"|*",M$3:M242,0),"-",""),B243&amp;"|"&amp;C243&amp;"|"),"-"))</f>
        <v>Peter Perfect|Courier|</v>
      </c>
      <c r="N243" s="183">
        <f t="shared" si="10"/>
        <v>13</v>
      </c>
      <c r="O243" s="81" t="str">
        <f t="shared" si="11"/>
        <v>-</v>
      </c>
    </row>
    <row r="244" spans="2:15" x14ac:dyDescent="0.35">
      <c r="B244" s="42" t="s">
        <v>46</v>
      </c>
      <c r="C244" s="71" t="s">
        <v>80</v>
      </c>
      <c r="D244" s="42" t="s">
        <v>7</v>
      </c>
      <c r="E244" s="43" t="s">
        <v>27</v>
      </c>
      <c r="F244" s="70" t="s">
        <v>60</v>
      </c>
      <c r="G244" s="77">
        <v>0</v>
      </c>
      <c r="H244" s="77">
        <v>0</v>
      </c>
      <c r="I244" s="45">
        <v>43498</v>
      </c>
      <c r="J244" s="45">
        <v>43769</v>
      </c>
      <c r="L244" s="81" t="str">
        <f t="shared" si="9"/>
        <v>Peter Perfect|A:2|</v>
      </c>
      <c r="M244" s="82" t="str">
        <f>IF(EXACT(B244,""),"",IF(COUNTIFS(B:B,B244,J:J,"&gt;"&amp;J244)=0,IFERROR(IF(MATCH(B244&amp;"|*",M$3:M243,0),"-",""),B244&amp;"|"&amp;C244&amp;"|"),"-"))</f>
        <v>-</v>
      </c>
      <c r="N244" s="183" t="str">
        <f t="shared" si="10"/>
        <v/>
      </c>
      <c r="O244" s="81" t="str">
        <f t="shared" si="11"/>
        <v>-</v>
      </c>
    </row>
    <row r="245" spans="2:15" x14ac:dyDescent="0.35">
      <c r="B245" s="42" t="s">
        <v>46</v>
      </c>
      <c r="C245" s="71" t="s">
        <v>80</v>
      </c>
      <c r="D245" s="42" t="s">
        <v>7</v>
      </c>
      <c r="E245" s="43" t="s">
        <v>28</v>
      </c>
      <c r="F245" s="70" t="s">
        <v>61</v>
      </c>
      <c r="G245" s="77">
        <v>10</v>
      </c>
      <c r="H245" s="77">
        <v>10</v>
      </c>
      <c r="I245" s="45">
        <v>43498</v>
      </c>
      <c r="J245" s="45">
        <v>43769</v>
      </c>
      <c r="L245" s="81" t="str">
        <f t="shared" si="9"/>
        <v>Peter Perfect|A:3|</v>
      </c>
      <c r="M245" s="82" t="str">
        <f>IF(EXACT(B245,""),"",IF(COUNTIFS(B:B,B245,J:J,"&gt;"&amp;J245)=0,IFERROR(IF(MATCH(B245&amp;"|*",M$3:M244,0),"-",""),B245&amp;"|"&amp;C245&amp;"|"),"-"))</f>
        <v>-</v>
      </c>
      <c r="N245" s="183" t="str">
        <f t="shared" si="10"/>
        <v/>
      </c>
      <c r="O245" s="81" t="str">
        <f t="shared" si="11"/>
        <v>-</v>
      </c>
    </row>
    <row r="246" spans="2:15" x14ac:dyDescent="0.35">
      <c r="B246" s="42" t="s">
        <v>46</v>
      </c>
      <c r="C246" s="71" t="s">
        <v>80</v>
      </c>
      <c r="D246" s="42" t="s">
        <v>7</v>
      </c>
      <c r="E246" s="43" t="s">
        <v>29</v>
      </c>
      <c r="F246" s="70" t="s">
        <v>71</v>
      </c>
      <c r="G246" s="77">
        <v>3</v>
      </c>
      <c r="H246" s="77">
        <v>10</v>
      </c>
      <c r="I246" s="45">
        <v>43498</v>
      </c>
      <c r="J246" s="45">
        <v>43769</v>
      </c>
      <c r="L246" s="81" t="str">
        <f t="shared" si="9"/>
        <v>Peter Perfect|A:4|</v>
      </c>
      <c r="M246" s="82" t="str">
        <f>IF(EXACT(B246,""),"",IF(COUNTIFS(B:B,B246,J:J,"&gt;"&amp;J246)=0,IFERROR(IF(MATCH(B246&amp;"|*",M$3:M245,0),"-",""),B246&amp;"|"&amp;C246&amp;"|"),"-"))</f>
        <v>-</v>
      </c>
      <c r="N246" s="183" t="str">
        <f t="shared" si="10"/>
        <v/>
      </c>
      <c r="O246" s="81" t="str">
        <f t="shared" si="11"/>
        <v>-</v>
      </c>
    </row>
    <row r="247" spans="2:15" x14ac:dyDescent="0.35">
      <c r="B247" s="42" t="s">
        <v>46</v>
      </c>
      <c r="C247" s="71" t="s">
        <v>80</v>
      </c>
      <c r="D247" s="42" t="s">
        <v>7</v>
      </c>
      <c r="E247" s="43" t="s">
        <v>31</v>
      </c>
      <c r="F247" s="70" t="s">
        <v>81</v>
      </c>
      <c r="G247" s="77">
        <v>10</v>
      </c>
      <c r="H247" s="77">
        <v>10</v>
      </c>
      <c r="I247" s="45">
        <v>43498</v>
      </c>
      <c r="J247" s="45">
        <v>43769</v>
      </c>
      <c r="L247" s="81" t="str">
        <f t="shared" si="9"/>
        <v>Peter Perfect|A:6|</v>
      </c>
      <c r="M247" s="82" t="str">
        <f>IF(EXACT(B247,""),"",IF(COUNTIFS(B:B,B247,J:J,"&gt;"&amp;J247)=0,IFERROR(IF(MATCH(B247&amp;"|*",M$3:M246,0),"-",""),B247&amp;"|"&amp;C247&amp;"|"),"-"))</f>
        <v>-</v>
      </c>
      <c r="N247" s="183" t="str">
        <f t="shared" si="10"/>
        <v/>
      </c>
      <c r="O247" s="81" t="str">
        <f t="shared" si="11"/>
        <v>-</v>
      </c>
    </row>
    <row r="248" spans="2:15" x14ac:dyDescent="0.35">
      <c r="B248" s="42" t="s">
        <v>46</v>
      </c>
      <c r="C248" s="71" t="s">
        <v>80</v>
      </c>
      <c r="D248" s="42" t="s">
        <v>7</v>
      </c>
      <c r="E248" s="43" t="s">
        <v>30</v>
      </c>
      <c r="F248" s="70" t="s">
        <v>64</v>
      </c>
      <c r="G248" s="77">
        <v>8</v>
      </c>
      <c r="H248" s="77">
        <v>10</v>
      </c>
      <c r="I248" s="45">
        <v>43498</v>
      </c>
      <c r="J248" s="45">
        <v>43769</v>
      </c>
      <c r="L248" s="81" t="str">
        <f t="shared" si="9"/>
        <v>Peter Perfect|A:5|</v>
      </c>
      <c r="M248" s="82" t="str">
        <f>IF(EXACT(B248,""),"",IF(COUNTIFS(B:B,B248,J:J,"&gt;"&amp;J248)=0,IFERROR(IF(MATCH(B248&amp;"|*",M$3:M247,0),"-",""),B248&amp;"|"&amp;C248&amp;"|"),"-"))</f>
        <v>-</v>
      </c>
      <c r="N248" s="183" t="str">
        <f t="shared" si="10"/>
        <v/>
      </c>
      <c r="O248" s="81" t="str">
        <f t="shared" si="11"/>
        <v>-</v>
      </c>
    </row>
    <row r="249" spans="2:15" x14ac:dyDescent="0.35">
      <c r="B249" s="42" t="s">
        <v>46</v>
      </c>
      <c r="C249" s="71" t="s">
        <v>80</v>
      </c>
      <c r="D249" s="42" t="s">
        <v>8</v>
      </c>
      <c r="E249" s="43" t="s">
        <v>26</v>
      </c>
      <c r="F249" s="70" t="s">
        <v>63</v>
      </c>
      <c r="G249" s="77">
        <v>0</v>
      </c>
      <c r="H249" s="77">
        <v>0</v>
      </c>
      <c r="I249" s="45">
        <v>43498</v>
      </c>
      <c r="J249" s="45">
        <v>43769</v>
      </c>
      <c r="L249" s="81" t="str">
        <f t="shared" si="9"/>
        <v>Peter Perfect|B:1|</v>
      </c>
      <c r="M249" s="82" t="str">
        <f>IF(EXACT(B249,""),"",IF(COUNTIFS(B:B,B249,J:J,"&gt;"&amp;J249)=0,IFERROR(IF(MATCH(B249&amp;"|*",M$3:M248,0),"-",""),B249&amp;"|"&amp;C249&amp;"|"),"-"))</f>
        <v>-</v>
      </c>
      <c r="N249" s="183" t="str">
        <f t="shared" si="10"/>
        <v/>
      </c>
      <c r="O249" s="81" t="str">
        <f t="shared" si="11"/>
        <v>-</v>
      </c>
    </row>
    <row r="250" spans="2:15" x14ac:dyDescent="0.35">
      <c r="B250" s="42" t="s">
        <v>46</v>
      </c>
      <c r="C250" s="71" t="s">
        <v>80</v>
      </c>
      <c r="D250" s="42" t="s">
        <v>8</v>
      </c>
      <c r="E250" s="43" t="s">
        <v>27</v>
      </c>
      <c r="F250" s="70" t="s">
        <v>66</v>
      </c>
      <c r="G250" s="77">
        <v>0</v>
      </c>
      <c r="H250" s="77">
        <v>0</v>
      </c>
      <c r="I250" s="45">
        <v>43498</v>
      </c>
      <c r="J250" s="45">
        <v>43769</v>
      </c>
      <c r="L250" s="81" t="str">
        <f t="shared" si="9"/>
        <v>Peter Perfect|B:2|</v>
      </c>
      <c r="M250" s="82" t="str">
        <f>IF(EXACT(B250,""),"",IF(COUNTIFS(B:B,B250,J:J,"&gt;"&amp;J250)=0,IFERROR(IF(MATCH(B250&amp;"|*",M$3:M249,0),"-",""),B250&amp;"|"&amp;C250&amp;"|"),"-"))</f>
        <v>-</v>
      </c>
      <c r="N250" s="183" t="str">
        <f t="shared" si="10"/>
        <v/>
      </c>
      <c r="O250" s="81" t="str">
        <f t="shared" si="11"/>
        <v>-</v>
      </c>
    </row>
    <row r="251" spans="2:15" x14ac:dyDescent="0.35">
      <c r="B251" s="42" t="s">
        <v>46</v>
      </c>
      <c r="C251" s="71" t="s">
        <v>80</v>
      </c>
      <c r="D251" s="42" t="s">
        <v>8</v>
      </c>
      <c r="E251" s="43" t="s">
        <v>28</v>
      </c>
      <c r="F251" s="70" t="s">
        <v>65</v>
      </c>
      <c r="G251" s="77">
        <v>0</v>
      </c>
      <c r="H251" s="77">
        <v>0</v>
      </c>
      <c r="I251" s="45">
        <v>43498</v>
      </c>
      <c r="J251" s="45">
        <v>43769</v>
      </c>
      <c r="L251" s="81" t="str">
        <f t="shared" si="9"/>
        <v>Peter Perfect|B:3|</v>
      </c>
      <c r="M251" s="82" t="str">
        <f>IF(EXACT(B251,""),"",IF(COUNTIFS(B:B,B251,J:J,"&gt;"&amp;J251)=0,IFERROR(IF(MATCH(B251&amp;"|*",M$3:M250,0),"-",""),B251&amp;"|"&amp;C251&amp;"|"),"-"))</f>
        <v>-</v>
      </c>
      <c r="N251" s="183" t="str">
        <f t="shared" si="10"/>
        <v/>
      </c>
      <c r="O251" s="81" t="str">
        <f t="shared" si="11"/>
        <v>-</v>
      </c>
    </row>
    <row r="252" spans="2:15" x14ac:dyDescent="0.35">
      <c r="B252" s="42" t="s">
        <v>46</v>
      </c>
      <c r="C252" s="71" t="s">
        <v>80</v>
      </c>
      <c r="D252" s="42" t="s">
        <v>8</v>
      </c>
      <c r="E252" s="43" t="s">
        <v>29</v>
      </c>
      <c r="F252" s="70" t="s">
        <v>67</v>
      </c>
      <c r="G252" s="77">
        <v>6</v>
      </c>
      <c r="H252" s="77">
        <v>10</v>
      </c>
      <c r="I252" s="45">
        <v>43498</v>
      </c>
      <c r="J252" s="45">
        <v>43769</v>
      </c>
      <c r="L252" s="81" t="str">
        <f t="shared" si="9"/>
        <v>Peter Perfect|B:4|</v>
      </c>
      <c r="M252" s="82" t="str">
        <f>IF(EXACT(B252,""),"",IF(COUNTIFS(B:B,B252,J:J,"&gt;"&amp;J252)=0,IFERROR(IF(MATCH(B252&amp;"|*",M$3:M251,0),"-",""),B252&amp;"|"&amp;C252&amp;"|"),"-"))</f>
        <v>-</v>
      </c>
      <c r="N252" s="183" t="str">
        <f t="shared" si="10"/>
        <v/>
      </c>
      <c r="O252" s="81" t="str">
        <f t="shared" si="11"/>
        <v>-</v>
      </c>
    </row>
    <row r="253" spans="2:15" x14ac:dyDescent="0.35">
      <c r="B253" s="42" t="s">
        <v>46</v>
      </c>
      <c r="C253" s="71" t="s">
        <v>80</v>
      </c>
      <c r="D253" s="42" t="s">
        <v>8</v>
      </c>
      <c r="E253" s="43" t="s">
        <v>32</v>
      </c>
      <c r="F253" s="70" t="s">
        <v>84</v>
      </c>
      <c r="G253" s="77">
        <v>0</v>
      </c>
      <c r="H253" s="77">
        <v>0</v>
      </c>
      <c r="I253" s="45">
        <v>43498</v>
      </c>
      <c r="J253" s="45">
        <v>43769</v>
      </c>
      <c r="L253" s="81" t="str">
        <f t="shared" si="9"/>
        <v>Peter Perfect|B:7|</v>
      </c>
      <c r="M253" s="82" t="str">
        <f>IF(EXACT(B253,""),"",IF(COUNTIFS(B:B,B253,J:J,"&gt;"&amp;J253)=0,IFERROR(IF(MATCH(B253&amp;"|*",M$3:M252,0),"-",""),B253&amp;"|"&amp;C253&amp;"|"),"-"))</f>
        <v>-</v>
      </c>
      <c r="N253" s="183" t="str">
        <f t="shared" si="10"/>
        <v/>
      </c>
      <c r="O253" s="81" t="str">
        <f t="shared" si="11"/>
        <v>-</v>
      </c>
    </row>
    <row r="254" spans="2:15" x14ac:dyDescent="0.35">
      <c r="B254" s="42" t="s">
        <v>46</v>
      </c>
      <c r="C254" s="71" t="s">
        <v>80</v>
      </c>
      <c r="D254" s="42" t="s">
        <v>9</v>
      </c>
      <c r="E254" s="43" t="s">
        <v>96</v>
      </c>
      <c r="F254" s="70" t="s">
        <v>74</v>
      </c>
      <c r="G254" s="77">
        <v>8</v>
      </c>
      <c r="H254" s="77">
        <v>10</v>
      </c>
      <c r="I254" s="45">
        <v>43498</v>
      </c>
      <c r="J254" s="45">
        <v>43769</v>
      </c>
      <c r="L254" s="81" t="str">
        <f t="shared" si="9"/>
        <v>Peter Perfect|C:00F|</v>
      </c>
      <c r="M254" s="82" t="str">
        <f>IF(EXACT(B254,""),"",IF(COUNTIFS(B:B,B254,J:J,"&gt;"&amp;J254)=0,IFERROR(IF(MATCH(B254&amp;"|*",M$3:M253,0),"-",""),B254&amp;"|"&amp;C254&amp;"|"),"-"))</f>
        <v>-</v>
      </c>
      <c r="N254" s="183" t="str">
        <f t="shared" si="10"/>
        <v/>
      </c>
      <c r="O254" s="81" t="str">
        <f t="shared" si="11"/>
        <v>-</v>
      </c>
    </row>
    <row r="255" spans="2:15" x14ac:dyDescent="0.35">
      <c r="B255" s="42" t="s">
        <v>46</v>
      </c>
      <c r="C255" s="71" t="s">
        <v>80</v>
      </c>
      <c r="D255" s="42" t="s">
        <v>9</v>
      </c>
      <c r="E255" s="43" t="s">
        <v>101</v>
      </c>
      <c r="F255" s="70" t="s">
        <v>85</v>
      </c>
      <c r="G255" s="77">
        <v>0</v>
      </c>
      <c r="H255" s="77">
        <v>0</v>
      </c>
      <c r="I255" s="45">
        <v>43498</v>
      </c>
      <c r="J255" s="45">
        <v>43769</v>
      </c>
      <c r="L255" s="81" t="str">
        <f t="shared" si="9"/>
        <v>Peter Perfect|C:642|</v>
      </c>
      <c r="M255" s="82" t="str">
        <f>IF(EXACT(B255,""),"",IF(COUNTIFS(B:B,B255,J:J,"&gt;"&amp;J255)=0,IFERROR(IF(MATCH(B255&amp;"|*",M$3:M254,0),"-",""),B255&amp;"|"&amp;C255&amp;"|"),"-"))</f>
        <v>-</v>
      </c>
      <c r="N255" s="183" t="str">
        <f t="shared" si="10"/>
        <v/>
      </c>
      <c r="O255" s="81" t="str">
        <f t="shared" si="11"/>
        <v>-</v>
      </c>
    </row>
    <row r="256" spans="2:15" x14ac:dyDescent="0.35">
      <c r="B256" s="42" t="s">
        <v>46</v>
      </c>
      <c r="C256" s="71" t="s">
        <v>80</v>
      </c>
      <c r="D256" s="42" t="s">
        <v>9</v>
      </c>
      <c r="E256" s="43" t="s">
        <v>100</v>
      </c>
      <c r="F256" s="70" t="s">
        <v>77</v>
      </c>
      <c r="G256" s="77">
        <v>0</v>
      </c>
      <c r="H256" s="77">
        <v>0</v>
      </c>
      <c r="I256" s="45">
        <v>43498</v>
      </c>
      <c r="J256" s="45">
        <v>43769</v>
      </c>
      <c r="L256" s="81" t="str">
        <f t="shared" si="9"/>
        <v>Peter Perfect|C:0F0|</v>
      </c>
      <c r="M256" s="82" t="str">
        <f>IF(EXACT(B256,""),"",IF(COUNTIFS(B:B,B256,J:J,"&gt;"&amp;J256)=0,IFERROR(IF(MATCH(B256&amp;"|*",M$3:M255,0),"-",""),B256&amp;"|"&amp;C256&amp;"|"),"-"))</f>
        <v>-</v>
      </c>
      <c r="N256" s="183" t="str">
        <f t="shared" si="10"/>
        <v/>
      </c>
      <c r="O256" s="81" t="str">
        <f t="shared" si="11"/>
        <v>-</v>
      </c>
    </row>
    <row r="257" spans="2:15" x14ac:dyDescent="0.35">
      <c r="B257" s="42" t="s">
        <v>46</v>
      </c>
      <c r="C257" s="71" t="s">
        <v>80</v>
      </c>
      <c r="D257" s="42" t="s">
        <v>9</v>
      </c>
      <c r="E257" s="43" t="s">
        <v>98</v>
      </c>
      <c r="F257" s="70" t="s">
        <v>95</v>
      </c>
      <c r="G257" s="77">
        <v>2</v>
      </c>
      <c r="H257" s="77">
        <v>0</v>
      </c>
      <c r="I257" s="45">
        <v>43498</v>
      </c>
      <c r="J257" s="45">
        <v>43769</v>
      </c>
      <c r="L257" s="81" t="str">
        <f t="shared" si="9"/>
        <v>Peter Perfect|C:111|</v>
      </c>
      <c r="M257" s="82" t="str">
        <f>IF(EXACT(B257,""),"",IF(COUNTIFS(B:B,B257,J:J,"&gt;"&amp;J257)=0,IFERROR(IF(MATCH(B257&amp;"|*",M$3:M256,0),"-",""),B257&amp;"|"&amp;C257&amp;"|"),"-"))</f>
        <v>-</v>
      </c>
      <c r="N257" s="183" t="str">
        <f t="shared" si="10"/>
        <v/>
      </c>
      <c r="O257" s="81" t="str">
        <f t="shared" si="11"/>
        <v>-</v>
      </c>
    </row>
    <row r="258" spans="2:15" x14ac:dyDescent="0.35">
      <c r="B258" s="42" t="s">
        <v>46</v>
      </c>
      <c r="C258" s="71" t="s">
        <v>80</v>
      </c>
      <c r="D258" s="42" t="s">
        <v>9</v>
      </c>
      <c r="E258" s="43" t="s">
        <v>97</v>
      </c>
      <c r="F258" s="70" t="s">
        <v>75</v>
      </c>
      <c r="G258" s="77">
        <v>4</v>
      </c>
      <c r="H258" s="77">
        <v>10</v>
      </c>
      <c r="I258" s="45">
        <v>43498</v>
      </c>
      <c r="J258" s="45">
        <v>43769</v>
      </c>
      <c r="L258" s="81" t="str">
        <f t="shared" si="9"/>
        <v>Peter Perfect|C:FFF|</v>
      </c>
      <c r="M258" s="82" t="str">
        <f>IF(EXACT(B258,""),"",IF(COUNTIFS(B:B,B258,J:J,"&gt;"&amp;J258)=0,IFERROR(IF(MATCH(B258&amp;"|*",M$3:M257,0),"-",""),B258&amp;"|"&amp;C258&amp;"|"),"-"))</f>
        <v>-</v>
      </c>
      <c r="N258" s="183" t="str">
        <f t="shared" si="10"/>
        <v/>
      </c>
      <c r="O258" s="81" t="str">
        <f t="shared" si="11"/>
        <v>-</v>
      </c>
    </row>
    <row r="259" spans="2:15" x14ac:dyDescent="0.35">
      <c r="B259" s="42" t="s">
        <v>46</v>
      </c>
      <c r="C259" s="71" t="s">
        <v>80</v>
      </c>
      <c r="D259" s="42" t="s">
        <v>9</v>
      </c>
      <c r="E259" s="43" t="s">
        <v>102</v>
      </c>
      <c r="F259" s="70" t="s">
        <v>79</v>
      </c>
      <c r="G259" s="77">
        <v>1</v>
      </c>
      <c r="H259" s="77">
        <v>0</v>
      </c>
      <c r="I259" s="45">
        <v>43498</v>
      </c>
      <c r="J259" s="45">
        <v>43769</v>
      </c>
      <c r="L259" s="81" t="str">
        <f t="shared" si="9"/>
        <v>Peter Perfect|C:FA0|</v>
      </c>
      <c r="M259" s="82" t="str">
        <f>IF(EXACT(B259,""),"",IF(COUNTIFS(B:B,B259,J:J,"&gt;"&amp;J259)=0,IFERROR(IF(MATCH(B259&amp;"|*",M$3:M258,0),"-",""),B259&amp;"|"&amp;C259&amp;"|"),"-"))</f>
        <v>-</v>
      </c>
      <c r="N259" s="183" t="str">
        <f t="shared" si="10"/>
        <v/>
      </c>
      <c r="O259" s="81" t="str">
        <f t="shared" si="11"/>
        <v>-</v>
      </c>
    </row>
    <row r="260" spans="2:15" x14ac:dyDescent="0.35">
      <c r="B260" s="42" t="s">
        <v>46</v>
      </c>
      <c r="C260" s="71" t="s">
        <v>80</v>
      </c>
      <c r="D260" s="42" t="s">
        <v>9</v>
      </c>
      <c r="E260" s="43" t="s">
        <v>103</v>
      </c>
      <c r="F260" s="70" t="s">
        <v>78</v>
      </c>
      <c r="G260" s="77">
        <v>3</v>
      </c>
      <c r="H260" s="77">
        <v>0</v>
      </c>
      <c r="I260" s="45">
        <v>43498</v>
      </c>
      <c r="J260" s="45">
        <v>43769</v>
      </c>
      <c r="L260" s="81" t="str">
        <f t="shared" ref="L260:L323" si="12">IF(EXACT(B260,""),"",IF(COUNTIFS(B:B,B260,D:D,D260,E:E,E260,J:J,"&gt;"&amp;J260)=0,B260&amp;"|"&amp;D260&amp;":"&amp;E260&amp;"|","-"))</f>
        <v>Peter Perfect|C:FCC|</v>
      </c>
      <c r="M260" s="82" t="str">
        <f>IF(EXACT(B260,""),"",IF(COUNTIFS(B:B,B260,J:J,"&gt;"&amp;J260)=0,IFERROR(IF(MATCH(B260&amp;"|*",M$3:M259,0),"-",""),B260&amp;"|"&amp;C260&amp;"|"),"-"))</f>
        <v>-</v>
      </c>
      <c r="N260" s="183" t="str">
        <f t="shared" ref="N260:N323" si="13">IF(OR(EXACT(M260,""),EXACT(M260,"-")),"",COUNTIFS(M$4:M$4000,"&gt;-",M$4:M$4000,"&lt;="&amp;M260))</f>
        <v/>
      </c>
      <c r="O260" s="81" t="str">
        <f t="shared" ref="O260:O323" si="14">IF(EXACT(B260,""),"",IF(OR(AND(COUNTIFS(B:B,B260,D:D,D260,E:E,E260,J:J,"&gt;"&amp;J260)=1,COUNTIFS(B:B,B260,J:J,"&gt;"&amp;J260)&gt;1),AND(COUNTIFS(B:B,B260,D:D,D260,E:E,E260,J:J,"&gt;"&amp;J260)=0,COUNTIFS(B:B,B260,J:J,"&gt;"&amp;J260)&gt;1)),B260&amp;"|"&amp;D260&amp;":"&amp;E260&amp;"|","-"))</f>
        <v>-</v>
      </c>
    </row>
    <row r="261" spans="2:15" x14ac:dyDescent="0.35">
      <c r="B261" s="42" t="s">
        <v>46</v>
      </c>
      <c r="C261" s="71" t="s">
        <v>80</v>
      </c>
      <c r="D261" s="42" t="s">
        <v>9</v>
      </c>
      <c r="E261" s="43" t="s">
        <v>99</v>
      </c>
      <c r="F261" s="70" t="s">
        <v>72</v>
      </c>
      <c r="G261" s="77">
        <v>1</v>
      </c>
      <c r="H261" s="77">
        <v>10</v>
      </c>
      <c r="I261" s="45">
        <v>43498</v>
      </c>
      <c r="J261" s="45">
        <v>43769</v>
      </c>
      <c r="L261" s="81" t="str">
        <f t="shared" si="12"/>
        <v>Peter Perfect|C:F00|</v>
      </c>
      <c r="M261" s="82" t="str">
        <f>IF(EXACT(B261,""),"",IF(COUNTIFS(B:B,B261,J:J,"&gt;"&amp;J261)=0,IFERROR(IF(MATCH(B261&amp;"|*",M$3:M260,0),"-",""),B261&amp;"|"&amp;C261&amp;"|"),"-"))</f>
        <v>-</v>
      </c>
      <c r="N261" s="183" t="str">
        <f t="shared" si="13"/>
        <v/>
      </c>
      <c r="O261" s="81" t="str">
        <f t="shared" si="14"/>
        <v>-</v>
      </c>
    </row>
    <row r="262" spans="2:15" x14ac:dyDescent="0.35">
      <c r="B262" s="42" t="s">
        <v>46</v>
      </c>
      <c r="C262" s="71" t="s">
        <v>80</v>
      </c>
      <c r="D262" s="42" t="s">
        <v>9</v>
      </c>
      <c r="E262" s="43" t="s">
        <v>104</v>
      </c>
      <c r="F262" s="70" t="s">
        <v>76</v>
      </c>
      <c r="G262" s="77">
        <v>4</v>
      </c>
      <c r="H262" s="77">
        <v>0</v>
      </c>
      <c r="I262" s="45">
        <v>43498</v>
      </c>
      <c r="J262" s="45">
        <v>43769</v>
      </c>
      <c r="L262" s="81" t="str">
        <f t="shared" si="12"/>
        <v>Peter Perfect|C:FF0|</v>
      </c>
      <c r="M262" s="82" t="str">
        <f>IF(EXACT(B262,""),"",IF(COUNTIFS(B:B,B262,J:J,"&gt;"&amp;J262)=0,IFERROR(IF(MATCH(B262&amp;"|*",M$3:M261,0),"-",""),B262&amp;"|"&amp;C262&amp;"|"),"-"))</f>
        <v>-</v>
      </c>
      <c r="N262" s="183" t="str">
        <f t="shared" si="13"/>
        <v/>
      </c>
      <c r="O262" s="81" t="str">
        <f t="shared" si="14"/>
        <v>-</v>
      </c>
    </row>
    <row r="263" spans="2:15" x14ac:dyDescent="0.35">
      <c r="B263" s="42" t="s">
        <v>39</v>
      </c>
      <c r="C263" s="71" t="s">
        <v>93</v>
      </c>
      <c r="D263" s="42" t="s">
        <v>7</v>
      </c>
      <c r="E263" s="43" t="s">
        <v>26</v>
      </c>
      <c r="F263" s="70" t="s">
        <v>62</v>
      </c>
      <c r="G263" s="77">
        <v>10</v>
      </c>
      <c r="H263" s="77">
        <v>10</v>
      </c>
      <c r="I263" s="45">
        <v>43498</v>
      </c>
      <c r="J263" s="45">
        <v>43769</v>
      </c>
      <c r="L263" s="81" t="str">
        <f t="shared" si="12"/>
        <v>Prof Pat Pending|A:1|</v>
      </c>
      <c r="M263" s="82" t="str">
        <f>IF(EXACT(B263,""),"",IF(COUNTIFS(B:B,B263,J:J,"&gt;"&amp;J263)=0,IFERROR(IF(MATCH(B263&amp;"|*",M$3:M262,0),"-",""),B263&amp;"|"&amp;C263&amp;"|"),"-"))</f>
        <v>Prof Pat Pending|Architect|</v>
      </c>
      <c r="N263" s="183">
        <f t="shared" si="13"/>
        <v>14</v>
      </c>
      <c r="O263" s="81" t="str">
        <f t="shared" si="14"/>
        <v>-</v>
      </c>
    </row>
    <row r="264" spans="2:15" x14ac:dyDescent="0.35">
      <c r="B264" s="42" t="s">
        <v>39</v>
      </c>
      <c r="C264" s="71" t="s">
        <v>93</v>
      </c>
      <c r="D264" s="42" t="s">
        <v>7</v>
      </c>
      <c r="E264" s="43" t="s">
        <v>27</v>
      </c>
      <c r="F264" s="70" t="s">
        <v>60</v>
      </c>
      <c r="G264" s="77">
        <v>1</v>
      </c>
      <c r="H264" s="77">
        <v>3</v>
      </c>
      <c r="I264" s="45">
        <v>43498</v>
      </c>
      <c r="J264" s="45">
        <v>43769</v>
      </c>
      <c r="L264" s="81" t="str">
        <f t="shared" si="12"/>
        <v>Prof Pat Pending|A:2|</v>
      </c>
      <c r="M264" s="82" t="str">
        <f>IF(EXACT(B264,""),"",IF(COUNTIFS(B:B,B264,J:J,"&gt;"&amp;J264)=0,IFERROR(IF(MATCH(B264&amp;"|*",M$3:M263,0),"-",""),B264&amp;"|"&amp;C264&amp;"|"),"-"))</f>
        <v>-</v>
      </c>
      <c r="N264" s="183" t="str">
        <f t="shared" si="13"/>
        <v/>
      </c>
      <c r="O264" s="81" t="str">
        <f t="shared" si="14"/>
        <v>-</v>
      </c>
    </row>
    <row r="265" spans="2:15" x14ac:dyDescent="0.35">
      <c r="B265" s="42" t="s">
        <v>39</v>
      </c>
      <c r="C265" s="71" t="s">
        <v>93</v>
      </c>
      <c r="D265" s="42" t="s">
        <v>7</v>
      </c>
      <c r="E265" s="43" t="s">
        <v>28</v>
      </c>
      <c r="F265" s="70" t="s">
        <v>61</v>
      </c>
      <c r="G265" s="77">
        <v>4</v>
      </c>
      <c r="H265" s="77">
        <v>6</v>
      </c>
      <c r="I265" s="45">
        <v>43498</v>
      </c>
      <c r="J265" s="45">
        <v>43769</v>
      </c>
      <c r="L265" s="81" t="str">
        <f t="shared" si="12"/>
        <v>Prof Pat Pending|A:3|</v>
      </c>
      <c r="M265" s="82" t="str">
        <f>IF(EXACT(B265,""),"",IF(COUNTIFS(B:B,B265,J:J,"&gt;"&amp;J265)=0,IFERROR(IF(MATCH(B265&amp;"|*",M$3:M264,0),"-",""),B265&amp;"|"&amp;C265&amp;"|"),"-"))</f>
        <v>-</v>
      </c>
      <c r="N265" s="183" t="str">
        <f t="shared" si="13"/>
        <v/>
      </c>
      <c r="O265" s="81" t="str">
        <f t="shared" si="14"/>
        <v>-</v>
      </c>
    </row>
    <row r="266" spans="2:15" x14ac:dyDescent="0.35">
      <c r="B266" s="42" t="s">
        <v>39</v>
      </c>
      <c r="C266" s="71" t="s">
        <v>93</v>
      </c>
      <c r="D266" s="42" t="s">
        <v>7</v>
      </c>
      <c r="E266" s="43" t="s">
        <v>29</v>
      </c>
      <c r="F266" s="70" t="s">
        <v>71</v>
      </c>
      <c r="G266" s="77">
        <v>0</v>
      </c>
      <c r="H266" s="77">
        <v>0</v>
      </c>
      <c r="I266" s="45">
        <v>43498</v>
      </c>
      <c r="J266" s="45">
        <v>43769</v>
      </c>
      <c r="L266" s="81" t="str">
        <f t="shared" si="12"/>
        <v>Prof Pat Pending|A:4|</v>
      </c>
      <c r="M266" s="82" t="str">
        <f>IF(EXACT(B266,""),"",IF(COUNTIFS(B:B,B266,J:J,"&gt;"&amp;J266)=0,IFERROR(IF(MATCH(B266&amp;"|*",M$3:M265,0),"-",""),B266&amp;"|"&amp;C266&amp;"|"),"-"))</f>
        <v>-</v>
      </c>
      <c r="N266" s="183" t="str">
        <f t="shared" si="13"/>
        <v/>
      </c>
      <c r="O266" s="81" t="str">
        <f t="shared" si="14"/>
        <v>-</v>
      </c>
    </row>
    <row r="267" spans="2:15" x14ac:dyDescent="0.35">
      <c r="B267" s="42" t="s">
        <v>39</v>
      </c>
      <c r="C267" s="71" t="s">
        <v>93</v>
      </c>
      <c r="D267" s="42" t="s">
        <v>7</v>
      </c>
      <c r="E267" s="43" t="s">
        <v>31</v>
      </c>
      <c r="F267" s="70" t="s">
        <v>81</v>
      </c>
      <c r="G267" s="77">
        <v>5</v>
      </c>
      <c r="H267" s="77">
        <v>6</v>
      </c>
      <c r="I267" s="45">
        <v>43498</v>
      </c>
      <c r="J267" s="45">
        <v>43769</v>
      </c>
      <c r="L267" s="81" t="str">
        <f t="shared" si="12"/>
        <v>Prof Pat Pending|A:6|</v>
      </c>
      <c r="M267" s="82" t="str">
        <f>IF(EXACT(B267,""),"",IF(COUNTIFS(B:B,B267,J:J,"&gt;"&amp;J267)=0,IFERROR(IF(MATCH(B267&amp;"|*",M$3:M266,0),"-",""),B267&amp;"|"&amp;C267&amp;"|"),"-"))</f>
        <v>-</v>
      </c>
      <c r="N267" s="183" t="str">
        <f t="shared" si="13"/>
        <v/>
      </c>
      <c r="O267" s="81" t="str">
        <f t="shared" si="14"/>
        <v>-</v>
      </c>
    </row>
    <row r="268" spans="2:15" x14ac:dyDescent="0.35">
      <c r="B268" s="42" t="s">
        <v>39</v>
      </c>
      <c r="C268" s="71" t="s">
        <v>93</v>
      </c>
      <c r="D268" s="42" t="s">
        <v>7</v>
      </c>
      <c r="E268" s="43" t="s">
        <v>30</v>
      </c>
      <c r="F268" s="70" t="s">
        <v>64</v>
      </c>
      <c r="G268" s="77">
        <v>1</v>
      </c>
      <c r="H268" s="77">
        <v>3</v>
      </c>
      <c r="I268" s="45">
        <v>43498</v>
      </c>
      <c r="J268" s="45">
        <v>43769</v>
      </c>
      <c r="L268" s="81" t="str">
        <f t="shared" si="12"/>
        <v>Prof Pat Pending|A:5|</v>
      </c>
      <c r="M268" s="82" t="str">
        <f>IF(EXACT(B268,""),"",IF(COUNTIFS(B:B,B268,J:J,"&gt;"&amp;J268)=0,IFERROR(IF(MATCH(B268&amp;"|*",M$3:M267,0),"-",""),B268&amp;"|"&amp;C268&amp;"|"),"-"))</f>
        <v>-</v>
      </c>
      <c r="N268" s="183" t="str">
        <f t="shared" si="13"/>
        <v/>
      </c>
      <c r="O268" s="81" t="str">
        <f t="shared" si="14"/>
        <v>-</v>
      </c>
    </row>
    <row r="269" spans="2:15" x14ac:dyDescent="0.35">
      <c r="B269" s="42" t="s">
        <v>39</v>
      </c>
      <c r="C269" s="71" t="s">
        <v>93</v>
      </c>
      <c r="D269" s="42" t="s">
        <v>8</v>
      </c>
      <c r="E269" s="43" t="s">
        <v>26</v>
      </c>
      <c r="F269" s="70" t="s">
        <v>63</v>
      </c>
      <c r="G269" s="77">
        <v>2</v>
      </c>
      <c r="H269" s="77">
        <v>5</v>
      </c>
      <c r="I269" s="45">
        <v>43498</v>
      </c>
      <c r="J269" s="45">
        <v>43769</v>
      </c>
      <c r="L269" s="81" t="str">
        <f t="shared" si="12"/>
        <v>Prof Pat Pending|B:1|</v>
      </c>
      <c r="M269" s="82" t="str">
        <f>IF(EXACT(B269,""),"",IF(COUNTIFS(B:B,B269,J:J,"&gt;"&amp;J269)=0,IFERROR(IF(MATCH(B269&amp;"|*",M$3:M268,0),"-",""),B269&amp;"|"&amp;C269&amp;"|"),"-"))</f>
        <v>-</v>
      </c>
      <c r="N269" s="183" t="str">
        <f t="shared" si="13"/>
        <v/>
      </c>
      <c r="O269" s="81" t="str">
        <f t="shared" si="14"/>
        <v>-</v>
      </c>
    </row>
    <row r="270" spans="2:15" x14ac:dyDescent="0.35">
      <c r="B270" s="42" t="s">
        <v>39</v>
      </c>
      <c r="C270" s="71" t="s">
        <v>93</v>
      </c>
      <c r="D270" s="42" t="s">
        <v>8</v>
      </c>
      <c r="E270" s="43" t="s">
        <v>27</v>
      </c>
      <c r="F270" s="70" t="s">
        <v>66</v>
      </c>
      <c r="G270" s="77">
        <v>9</v>
      </c>
      <c r="H270" s="77">
        <v>10</v>
      </c>
      <c r="I270" s="45">
        <v>43498</v>
      </c>
      <c r="J270" s="45">
        <v>43769</v>
      </c>
      <c r="L270" s="81" t="str">
        <f t="shared" si="12"/>
        <v>Prof Pat Pending|B:2|</v>
      </c>
      <c r="M270" s="82" t="str">
        <f>IF(EXACT(B270,""),"",IF(COUNTIFS(B:B,B270,J:J,"&gt;"&amp;J270)=0,IFERROR(IF(MATCH(B270&amp;"|*",M$3:M269,0),"-",""),B270&amp;"|"&amp;C270&amp;"|"),"-"))</f>
        <v>-</v>
      </c>
      <c r="N270" s="183" t="str">
        <f t="shared" si="13"/>
        <v/>
      </c>
      <c r="O270" s="81" t="str">
        <f t="shared" si="14"/>
        <v>-</v>
      </c>
    </row>
    <row r="271" spans="2:15" x14ac:dyDescent="0.35">
      <c r="B271" s="42" t="s">
        <v>39</v>
      </c>
      <c r="C271" s="71" t="s">
        <v>93</v>
      </c>
      <c r="D271" s="42" t="s">
        <v>8</v>
      </c>
      <c r="E271" s="43" t="s">
        <v>28</v>
      </c>
      <c r="F271" s="70" t="s">
        <v>65</v>
      </c>
      <c r="G271" s="77">
        <v>0</v>
      </c>
      <c r="H271" s="77">
        <v>0</v>
      </c>
      <c r="I271" s="45">
        <v>43498</v>
      </c>
      <c r="J271" s="45">
        <v>43769</v>
      </c>
      <c r="L271" s="81" t="str">
        <f t="shared" si="12"/>
        <v>Prof Pat Pending|B:3|</v>
      </c>
      <c r="M271" s="82" t="str">
        <f>IF(EXACT(B271,""),"",IF(COUNTIFS(B:B,B271,J:J,"&gt;"&amp;J271)=0,IFERROR(IF(MATCH(B271&amp;"|*",M$3:M270,0),"-",""),B271&amp;"|"&amp;C271&amp;"|"),"-"))</f>
        <v>-</v>
      </c>
      <c r="N271" s="183" t="str">
        <f t="shared" si="13"/>
        <v/>
      </c>
      <c r="O271" s="81" t="str">
        <f t="shared" si="14"/>
        <v>-</v>
      </c>
    </row>
    <row r="272" spans="2:15" x14ac:dyDescent="0.35">
      <c r="B272" s="42" t="s">
        <v>39</v>
      </c>
      <c r="C272" s="71" t="s">
        <v>93</v>
      </c>
      <c r="D272" s="42" t="s">
        <v>8</v>
      </c>
      <c r="E272" s="43" t="s">
        <v>29</v>
      </c>
      <c r="F272" s="70" t="s">
        <v>67</v>
      </c>
      <c r="G272" s="77">
        <v>1</v>
      </c>
      <c r="H272" s="77">
        <v>3</v>
      </c>
      <c r="I272" s="45">
        <v>43498</v>
      </c>
      <c r="J272" s="45">
        <v>43769</v>
      </c>
      <c r="L272" s="81" t="str">
        <f t="shared" si="12"/>
        <v>Prof Pat Pending|B:4|</v>
      </c>
      <c r="M272" s="82" t="str">
        <f>IF(EXACT(B272,""),"",IF(COUNTIFS(B:B,B272,J:J,"&gt;"&amp;J272)=0,IFERROR(IF(MATCH(B272&amp;"|*",M$3:M271,0),"-",""),B272&amp;"|"&amp;C272&amp;"|"),"-"))</f>
        <v>-</v>
      </c>
      <c r="N272" s="183" t="str">
        <f t="shared" si="13"/>
        <v/>
      </c>
      <c r="O272" s="81" t="str">
        <f t="shared" si="14"/>
        <v>-</v>
      </c>
    </row>
    <row r="273" spans="2:15" x14ac:dyDescent="0.35">
      <c r="B273" s="42" t="s">
        <v>39</v>
      </c>
      <c r="C273" s="71" t="s">
        <v>93</v>
      </c>
      <c r="D273" s="42" t="s">
        <v>8</v>
      </c>
      <c r="E273" s="43" t="s">
        <v>32</v>
      </c>
      <c r="F273" s="70" t="s">
        <v>84</v>
      </c>
      <c r="G273" s="77">
        <v>0</v>
      </c>
      <c r="H273" s="77">
        <v>0</v>
      </c>
      <c r="I273" s="45">
        <v>43498</v>
      </c>
      <c r="J273" s="45">
        <v>43769</v>
      </c>
      <c r="L273" s="81" t="str">
        <f t="shared" si="12"/>
        <v>Prof Pat Pending|B:7|</v>
      </c>
      <c r="M273" s="82" t="str">
        <f>IF(EXACT(B273,""),"",IF(COUNTIFS(B:B,B273,J:J,"&gt;"&amp;J273)=0,IFERROR(IF(MATCH(B273&amp;"|*",M$3:M272,0),"-",""),B273&amp;"|"&amp;C273&amp;"|"),"-"))</f>
        <v>-</v>
      </c>
      <c r="N273" s="183" t="str">
        <f t="shared" si="13"/>
        <v/>
      </c>
      <c r="O273" s="81" t="str">
        <f t="shared" si="14"/>
        <v>-</v>
      </c>
    </row>
    <row r="274" spans="2:15" x14ac:dyDescent="0.35">
      <c r="B274" s="42" t="s">
        <v>39</v>
      </c>
      <c r="C274" s="71" t="s">
        <v>93</v>
      </c>
      <c r="D274" s="42" t="s">
        <v>8</v>
      </c>
      <c r="E274" s="43" t="s">
        <v>30</v>
      </c>
      <c r="F274" s="70" t="s">
        <v>59</v>
      </c>
      <c r="G274" s="77">
        <v>4</v>
      </c>
      <c r="H274" s="77">
        <v>6</v>
      </c>
      <c r="I274" s="45">
        <v>43498</v>
      </c>
      <c r="J274" s="45">
        <v>43769</v>
      </c>
      <c r="L274" s="81" t="str">
        <f t="shared" si="12"/>
        <v>Prof Pat Pending|B:5|</v>
      </c>
      <c r="M274" s="82" t="str">
        <f>IF(EXACT(B274,""),"",IF(COUNTIFS(B:B,B274,J:J,"&gt;"&amp;J274)=0,IFERROR(IF(MATCH(B274&amp;"|*",M$3:M273,0),"-",""),B274&amp;"|"&amp;C274&amp;"|"),"-"))</f>
        <v>-</v>
      </c>
      <c r="N274" s="183" t="str">
        <f t="shared" si="13"/>
        <v/>
      </c>
      <c r="O274" s="81" t="str">
        <f t="shared" si="14"/>
        <v>-</v>
      </c>
    </row>
    <row r="275" spans="2:15" x14ac:dyDescent="0.35">
      <c r="B275" s="42" t="s">
        <v>39</v>
      </c>
      <c r="C275" s="71" t="s">
        <v>93</v>
      </c>
      <c r="D275" s="42" t="s">
        <v>9</v>
      </c>
      <c r="E275" s="43" t="s">
        <v>96</v>
      </c>
      <c r="F275" s="70" t="s">
        <v>74</v>
      </c>
      <c r="G275" s="77">
        <v>3</v>
      </c>
      <c r="H275" s="77">
        <v>3</v>
      </c>
      <c r="I275" s="45">
        <v>43498</v>
      </c>
      <c r="J275" s="45">
        <v>43769</v>
      </c>
      <c r="L275" s="81" t="str">
        <f t="shared" si="12"/>
        <v>Prof Pat Pending|C:00F|</v>
      </c>
      <c r="M275" s="82" t="str">
        <f>IF(EXACT(B275,""),"",IF(COUNTIFS(B:B,B275,J:J,"&gt;"&amp;J275)=0,IFERROR(IF(MATCH(B275&amp;"|*",M$3:M274,0),"-",""),B275&amp;"|"&amp;C275&amp;"|"),"-"))</f>
        <v>-</v>
      </c>
      <c r="N275" s="183" t="str">
        <f t="shared" si="13"/>
        <v/>
      </c>
      <c r="O275" s="81" t="str">
        <f t="shared" si="14"/>
        <v>-</v>
      </c>
    </row>
    <row r="276" spans="2:15" x14ac:dyDescent="0.35">
      <c r="B276" s="42" t="s">
        <v>39</v>
      </c>
      <c r="C276" s="71" t="s">
        <v>93</v>
      </c>
      <c r="D276" s="42" t="s">
        <v>9</v>
      </c>
      <c r="E276" s="43" t="s">
        <v>101</v>
      </c>
      <c r="F276" s="70" t="s">
        <v>85</v>
      </c>
      <c r="G276" s="77">
        <v>0</v>
      </c>
      <c r="H276" s="77">
        <v>0</v>
      </c>
      <c r="I276" s="45">
        <v>43498</v>
      </c>
      <c r="J276" s="45">
        <v>43769</v>
      </c>
      <c r="L276" s="81" t="str">
        <f t="shared" si="12"/>
        <v>Prof Pat Pending|C:642|</v>
      </c>
      <c r="M276" s="82" t="str">
        <f>IF(EXACT(B276,""),"",IF(COUNTIFS(B:B,B276,J:J,"&gt;"&amp;J276)=0,IFERROR(IF(MATCH(B276&amp;"|*",M$3:M275,0),"-",""),B276&amp;"|"&amp;C276&amp;"|"),"-"))</f>
        <v>-</v>
      </c>
      <c r="N276" s="183" t="str">
        <f t="shared" si="13"/>
        <v/>
      </c>
      <c r="O276" s="81" t="str">
        <f t="shared" si="14"/>
        <v>-</v>
      </c>
    </row>
    <row r="277" spans="2:15" x14ac:dyDescent="0.35">
      <c r="B277" s="42" t="s">
        <v>39</v>
      </c>
      <c r="C277" s="71" t="s">
        <v>93</v>
      </c>
      <c r="D277" s="42" t="s">
        <v>9</v>
      </c>
      <c r="E277" s="43" t="s">
        <v>100</v>
      </c>
      <c r="F277" s="70" t="s">
        <v>77</v>
      </c>
      <c r="G277" s="77">
        <v>0</v>
      </c>
      <c r="H277" s="77">
        <v>0</v>
      </c>
      <c r="I277" s="45">
        <v>43498</v>
      </c>
      <c r="J277" s="45">
        <v>43769</v>
      </c>
      <c r="L277" s="81" t="str">
        <f t="shared" si="12"/>
        <v>Prof Pat Pending|C:0F0|</v>
      </c>
      <c r="M277" s="82" t="str">
        <f>IF(EXACT(B277,""),"",IF(COUNTIFS(B:B,B277,J:J,"&gt;"&amp;J277)=0,IFERROR(IF(MATCH(B277&amp;"|*",M$3:M276,0),"-",""),B277&amp;"|"&amp;C277&amp;"|"),"-"))</f>
        <v>-</v>
      </c>
      <c r="N277" s="183" t="str">
        <f t="shared" si="13"/>
        <v/>
      </c>
      <c r="O277" s="81" t="str">
        <f t="shared" si="14"/>
        <v>-</v>
      </c>
    </row>
    <row r="278" spans="2:15" x14ac:dyDescent="0.35">
      <c r="B278" s="42" t="s">
        <v>39</v>
      </c>
      <c r="C278" s="71" t="s">
        <v>93</v>
      </c>
      <c r="D278" s="42" t="s">
        <v>9</v>
      </c>
      <c r="E278" s="43" t="s">
        <v>98</v>
      </c>
      <c r="F278" s="70" t="s">
        <v>95</v>
      </c>
      <c r="G278" s="77">
        <v>0</v>
      </c>
      <c r="H278" s="77">
        <v>0</v>
      </c>
      <c r="I278" s="45">
        <v>43498</v>
      </c>
      <c r="J278" s="45">
        <v>43769</v>
      </c>
      <c r="L278" s="81" t="str">
        <f t="shared" si="12"/>
        <v>Prof Pat Pending|C:111|</v>
      </c>
      <c r="M278" s="82" t="str">
        <f>IF(EXACT(B278,""),"",IF(COUNTIFS(B:B,B278,J:J,"&gt;"&amp;J278)=0,IFERROR(IF(MATCH(B278&amp;"|*",M$3:M277,0),"-",""),B278&amp;"|"&amp;C278&amp;"|"),"-"))</f>
        <v>-</v>
      </c>
      <c r="N278" s="183" t="str">
        <f t="shared" si="13"/>
        <v/>
      </c>
      <c r="O278" s="81" t="str">
        <f t="shared" si="14"/>
        <v>-</v>
      </c>
    </row>
    <row r="279" spans="2:15" x14ac:dyDescent="0.35">
      <c r="B279" s="42" t="s">
        <v>39</v>
      </c>
      <c r="C279" s="71" t="s">
        <v>93</v>
      </c>
      <c r="D279" s="42" t="s">
        <v>9</v>
      </c>
      <c r="E279" s="43" t="s">
        <v>97</v>
      </c>
      <c r="F279" s="70" t="s">
        <v>75</v>
      </c>
      <c r="G279" s="77">
        <v>10</v>
      </c>
      <c r="H279" s="77">
        <v>10</v>
      </c>
      <c r="I279" s="45">
        <v>43498</v>
      </c>
      <c r="J279" s="45">
        <v>43769</v>
      </c>
      <c r="L279" s="81" t="str">
        <f t="shared" si="12"/>
        <v>Prof Pat Pending|C:FFF|</v>
      </c>
      <c r="M279" s="82" t="str">
        <f>IF(EXACT(B279,""),"",IF(COUNTIFS(B:B,B279,J:J,"&gt;"&amp;J279)=0,IFERROR(IF(MATCH(B279&amp;"|*",M$3:M278,0),"-",""),B279&amp;"|"&amp;C279&amp;"|"),"-"))</f>
        <v>-</v>
      </c>
      <c r="N279" s="183" t="str">
        <f t="shared" si="13"/>
        <v/>
      </c>
      <c r="O279" s="81" t="str">
        <f t="shared" si="14"/>
        <v>-</v>
      </c>
    </row>
    <row r="280" spans="2:15" x14ac:dyDescent="0.35">
      <c r="B280" s="42" t="s">
        <v>39</v>
      </c>
      <c r="C280" s="71" t="s">
        <v>93</v>
      </c>
      <c r="D280" s="42" t="s">
        <v>9</v>
      </c>
      <c r="E280" s="43" t="s">
        <v>102</v>
      </c>
      <c r="F280" s="70" t="s">
        <v>79</v>
      </c>
      <c r="G280" s="77">
        <v>1</v>
      </c>
      <c r="H280" s="77">
        <v>3</v>
      </c>
      <c r="I280" s="45">
        <v>43498</v>
      </c>
      <c r="J280" s="45">
        <v>43769</v>
      </c>
      <c r="L280" s="81" t="str">
        <f t="shared" si="12"/>
        <v>Prof Pat Pending|C:FA0|</v>
      </c>
      <c r="M280" s="82" t="str">
        <f>IF(EXACT(B280,""),"",IF(COUNTIFS(B:B,B280,J:J,"&gt;"&amp;J280)=0,IFERROR(IF(MATCH(B280&amp;"|*",M$3:M279,0),"-",""),B280&amp;"|"&amp;C280&amp;"|"),"-"))</f>
        <v>-</v>
      </c>
      <c r="N280" s="183" t="str">
        <f t="shared" si="13"/>
        <v/>
      </c>
      <c r="O280" s="81" t="str">
        <f t="shared" si="14"/>
        <v>-</v>
      </c>
    </row>
    <row r="281" spans="2:15" x14ac:dyDescent="0.35">
      <c r="B281" s="42" t="s">
        <v>39</v>
      </c>
      <c r="C281" s="71" t="s">
        <v>93</v>
      </c>
      <c r="D281" s="42" t="s">
        <v>9</v>
      </c>
      <c r="E281" s="43" t="s">
        <v>103</v>
      </c>
      <c r="F281" s="70" t="s">
        <v>78</v>
      </c>
      <c r="G281" s="77">
        <v>3</v>
      </c>
      <c r="H281" s="77">
        <v>3</v>
      </c>
      <c r="I281" s="45">
        <v>43498</v>
      </c>
      <c r="J281" s="45">
        <v>43769</v>
      </c>
      <c r="L281" s="81" t="str">
        <f t="shared" si="12"/>
        <v>Prof Pat Pending|C:FCC|</v>
      </c>
      <c r="M281" s="82" t="str">
        <f>IF(EXACT(B281,""),"",IF(COUNTIFS(B:B,B281,J:J,"&gt;"&amp;J281)=0,IFERROR(IF(MATCH(B281&amp;"|*",M$3:M280,0),"-",""),B281&amp;"|"&amp;C281&amp;"|"),"-"))</f>
        <v>-</v>
      </c>
      <c r="N281" s="183" t="str">
        <f t="shared" si="13"/>
        <v/>
      </c>
      <c r="O281" s="81" t="str">
        <f t="shared" si="14"/>
        <v>-</v>
      </c>
    </row>
    <row r="282" spans="2:15" x14ac:dyDescent="0.35">
      <c r="B282" s="42" t="s">
        <v>39</v>
      </c>
      <c r="C282" s="71" t="s">
        <v>93</v>
      </c>
      <c r="D282" s="42" t="s">
        <v>9</v>
      </c>
      <c r="E282" s="43" t="s">
        <v>99</v>
      </c>
      <c r="F282" s="70" t="s">
        <v>72</v>
      </c>
      <c r="G282" s="77">
        <v>1</v>
      </c>
      <c r="H282" s="77">
        <v>3</v>
      </c>
      <c r="I282" s="45">
        <v>43498</v>
      </c>
      <c r="J282" s="45">
        <v>43769</v>
      </c>
      <c r="L282" s="81" t="str">
        <f t="shared" si="12"/>
        <v>Prof Pat Pending|C:F00|</v>
      </c>
      <c r="M282" s="82" t="str">
        <f>IF(EXACT(B282,""),"",IF(COUNTIFS(B:B,B282,J:J,"&gt;"&amp;J282)=0,IFERROR(IF(MATCH(B282&amp;"|*",M$3:M281,0),"-",""),B282&amp;"|"&amp;C282&amp;"|"),"-"))</f>
        <v>-</v>
      </c>
      <c r="N282" s="183" t="str">
        <f t="shared" si="13"/>
        <v/>
      </c>
      <c r="O282" s="81" t="str">
        <f t="shared" si="14"/>
        <v>-</v>
      </c>
    </row>
    <row r="283" spans="2:15" x14ac:dyDescent="0.35">
      <c r="B283" s="42" t="s">
        <v>39</v>
      </c>
      <c r="C283" s="71" t="s">
        <v>93</v>
      </c>
      <c r="D283" s="42" t="s">
        <v>9</v>
      </c>
      <c r="E283" s="43" t="s">
        <v>104</v>
      </c>
      <c r="F283" s="70" t="s">
        <v>76</v>
      </c>
      <c r="G283" s="77">
        <v>4</v>
      </c>
      <c r="H283" s="77">
        <v>6</v>
      </c>
      <c r="I283" s="45">
        <v>43498</v>
      </c>
      <c r="J283" s="45">
        <v>43769</v>
      </c>
      <c r="L283" s="81" t="str">
        <f t="shared" si="12"/>
        <v>Prof Pat Pending|C:FF0|</v>
      </c>
      <c r="M283" s="82" t="str">
        <f>IF(EXACT(B283,""),"",IF(COUNTIFS(B:B,B283,J:J,"&gt;"&amp;J283)=0,IFERROR(IF(MATCH(B283&amp;"|*",M$3:M282,0),"-",""),B283&amp;"|"&amp;C283&amp;"|"),"-"))</f>
        <v>-</v>
      </c>
      <c r="N283" s="183" t="str">
        <f t="shared" si="13"/>
        <v/>
      </c>
      <c r="O283" s="81" t="str">
        <f t="shared" si="14"/>
        <v>-</v>
      </c>
    </row>
    <row r="284" spans="2:15" x14ac:dyDescent="0.35">
      <c r="B284" s="42" t="s">
        <v>69</v>
      </c>
      <c r="C284" s="71" t="s">
        <v>86</v>
      </c>
      <c r="D284" s="42" t="s">
        <v>7</v>
      </c>
      <c r="E284" s="43" t="s">
        <v>26</v>
      </c>
      <c r="F284" s="70" t="s">
        <v>62</v>
      </c>
      <c r="G284" s="77">
        <v>2</v>
      </c>
      <c r="H284" s="77">
        <v>3</v>
      </c>
      <c r="I284" s="45">
        <v>43498</v>
      </c>
      <c r="J284" s="45">
        <v>43769</v>
      </c>
      <c r="L284" s="81" t="str">
        <f t="shared" si="12"/>
        <v>Pte Meekly|A:1|</v>
      </c>
      <c r="M284" s="82" t="str">
        <f>IF(EXACT(B284,""),"",IF(COUNTIFS(B:B,B284,J:J,"&gt;"&amp;J284)=0,IFERROR(IF(MATCH(B284&amp;"|*",M$3:M283,0),"-",""),B284&amp;"|"&amp;C284&amp;"|"),"-"))</f>
        <v>Pte Meekly|Farmer|</v>
      </c>
      <c r="N284" s="183">
        <f t="shared" si="13"/>
        <v>15</v>
      </c>
      <c r="O284" s="81" t="str">
        <f t="shared" si="14"/>
        <v>-</v>
      </c>
    </row>
    <row r="285" spans="2:15" x14ac:dyDescent="0.35">
      <c r="B285" s="42" t="s">
        <v>69</v>
      </c>
      <c r="C285" s="71" t="s">
        <v>86</v>
      </c>
      <c r="D285" s="42" t="s">
        <v>7</v>
      </c>
      <c r="E285" s="43" t="s">
        <v>27</v>
      </c>
      <c r="F285" s="70" t="s">
        <v>60</v>
      </c>
      <c r="G285" s="77">
        <v>0</v>
      </c>
      <c r="H285" s="77">
        <v>0</v>
      </c>
      <c r="I285" s="45">
        <v>43498</v>
      </c>
      <c r="J285" s="45">
        <v>43769</v>
      </c>
      <c r="L285" s="81" t="str">
        <f t="shared" si="12"/>
        <v>Pte Meekly|A:2|</v>
      </c>
      <c r="M285" s="82" t="str">
        <f>IF(EXACT(B285,""),"",IF(COUNTIFS(B:B,B285,J:J,"&gt;"&amp;J285)=0,IFERROR(IF(MATCH(B285&amp;"|*",M$3:M284,0),"-",""),B285&amp;"|"&amp;C285&amp;"|"),"-"))</f>
        <v>-</v>
      </c>
      <c r="N285" s="183" t="str">
        <f t="shared" si="13"/>
        <v/>
      </c>
      <c r="O285" s="81" t="str">
        <f t="shared" si="14"/>
        <v>-</v>
      </c>
    </row>
    <row r="286" spans="2:15" x14ac:dyDescent="0.35">
      <c r="B286" s="42" t="s">
        <v>69</v>
      </c>
      <c r="C286" s="71" t="s">
        <v>86</v>
      </c>
      <c r="D286" s="42" t="s">
        <v>7</v>
      </c>
      <c r="E286" s="43" t="s">
        <v>28</v>
      </c>
      <c r="F286" s="70" t="s">
        <v>61</v>
      </c>
      <c r="G286" s="77">
        <v>8</v>
      </c>
      <c r="H286" s="77">
        <v>9</v>
      </c>
      <c r="I286" s="45">
        <v>43498</v>
      </c>
      <c r="J286" s="45">
        <v>43769</v>
      </c>
      <c r="L286" s="81" t="str">
        <f t="shared" si="12"/>
        <v>Pte Meekly|A:3|</v>
      </c>
      <c r="M286" s="82" t="str">
        <f>IF(EXACT(B286,""),"",IF(COUNTIFS(B:B,B286,J:J,"&gt;"&amp;J286)=0,IFERROR(IF(MATCH(B286&amp;"|*",M$3:M285,0),"-",""),B286&amp;"|"&amp;C286&amp;"|"),"-"))</f>
        <v>-</v>
      </c>
      <c r="N286" s="183" t="str">
        <f t="shared" si="13"/>
        <v/>
      </c>
      <c r="O286" s="81" t="str">
        <f t="shared" si="14"/>
        <v>-</v>
      </c>
    </row>
    <row r="287" spans="2:15" x14ac:dyDescent="0.35">
      <c r="B287" s="42" t="s">
        <v>69</v>
      </c>
      <c r="C287" s="71" t="s">
        <v>86</v>
      </c>
      <c r="D287" s="42" t="s">
        <v>7</v>
      </c>
      <c r="E287" s="43" t="s">
        <v>29</v>
      </c>
      <c r="F287" s="70" t="s">
        <v>71</v>
      </c>
      <c r="G287" s="77">
        <v>4</v>
      </c>
      <c r="H287" s="77">
        <v>6</v>
      </c>
      <c r="I287" s="45">
        <v>43498</v>
      </c>
      <c r="J287" s="45">
        <v>43769</v>
      </c>
      <c r="L287" s="81" t="str">
        <f t="shared" si="12"/>
        <v>Pte Meekly|A:4|</v>
      </c>
      <c r="M287" s="82" t="str">
        <f>IF(EXACT(B287,""),"",IF(COUNTIFS(B:B,B287,J:J,"&gt;"&amp;J287)=0,IFERROR(IF(MATCH(B287&amp;"|*",M$3:M286,0),"-",""),B287&amp;"|"&amp;C287&amp;"|"),"-"))</f>
        <v>-</v>
      </c>
      <c r="N287" s="183" t="str">
        <f t="shared" si="13"/>
        <v/>
      </c>
      <c r="O287" s="81" t="str">
        <f t="shared" si="14"/>
        <v>-</v>
      </c>
    </row>
    <row r="288" spans="2:15" x14ac:dyDescent="0.35">
      <c r="B288" s="42" t="s">
        <v>69</v>
      </c>
      <c r="C288" s="71" t="s">
        <v>86</v>
      </c>
      <c r="D288" s="42" t="s">
        <v>7</v>
      </c>
      <c r="E288" s="43" t="s">
        <v>31</v>
      </c>
      <c r="F288" s="70" t="s">
        <v>81</v>
      </c>
      <c r="G288" s="77">
        <v>3</v>
      </c>
      <c r="H288" s="77">
        <v>3</v>
      </c>
      <c r="I288" s="45">
        <v>43498</v>
      </c>
      <c r="J288" s="45">
        <v>43769</v>
      </c>
      <c r="L288" s="81" t="str">
        <f t="shared" si="12"/>
        <v>Pte Meekly|A:6|</v>
      </c>
      <c r="M288" s="82" t="str">
        <f>IF(EXACT(B288,""),"",IF(COUNTIFS(B:B,B288,J:J,"&gt;"&amp;J288)=0,IFERROR(IF(MATCH(B288&amp;"|*",M$3:M287,0),"-",""),B288&amp;"|"&amp;C288&amp;"|"),"-"))</f>
        <v>-</v>
      </c>
      <c r="N288" s="183" t="str">
        <f t="shared" si="13"/>
        <v/>
      </c>
      <c r="O288" s="81" t="str">
        <f t="shared" si="14"/>
        <v>-</v>
      </c>
    </row>
    <row r="289" spans="2:15" x14ac:dyDescent="0.35">
      <c r="B289" s="42" t="s">
        <v>69</v>
      </c>
      <c r="C289" s="71" t="s">
        <v>86</v>
      </c>
      <c r="D289" s="42" t="s">
        <v>7</v>
      </c>
      <c r="E289" s="43" t="s">
        <v>30</v>
      </c>
      <c r="F289" s="70" t="s">
        <v>64</v>
      </c>
      <c r="G289" s="77">
        <v>2</v>
      </c>
      <c r="H289" s="77">
        <v>0</v>
      </c>
      <c r="I289" s="45">
        <v>43498</v>
      </c>
      <c r="J289" s="45">
        <v>43769</v>
      </c>
      <c r="L289" s="81" t="str">
        <f t="shared" si="12"/>
        <v>Pte Meekly|A:5|</v>
      </c>
      <c r="M289" s="82" t="str">
        <f>IF(EXACT(B289,""),"",IF(COUNTIFS(B:B,B289,J:J,"&gt;"&amp;J289)=0,IFERROR(IF(MATCH(B289&amp;"|*",M$3:M288,0),"-",""),B289&amp;"|"&amp;C289&amp;"|"),"-"))</f>
        <v>-</v>
      </c>
      <c r="N289" s="183" t="str">
        <f t="shared" si="13"/>
        <v/>
      </c>
      <c r="O289" s="81" t="str">
        <f t="shared" si="14"/>
        <v>-</v>
      </c>
    </row>
    <row r="290" spans="2:15" x14ac:dyDescent="0.35">
      <c r="B290" s="42" t="s">
        <v>69</v>
      </c>
      <c r="C290" s="71" t="s">
        <v>86</v>
      </c>
      <c r="D290" s="42" t="s">
        <v>8</v>
      </c>
      <c r="E290" s="43" t="s">
        <v>26</v>
      </c>
      <c r="F290" s="70" t="s">
        <v>63</v>
      </c>
      <c r="G290" s="77">
        <v>4</v>
      </c>
      <c r="H290" s="77">
        <v>6</v>
      </c>
      <c r="I290" s="45">
        <v>43498</v>
      </c>
      <c r="J290" s="45">
        <v>43769</v>
      </c>
      <c r="L290" s="81" t="str">
        <f t="shared" si="12"/>
        <v>Pte Meekly|B:1|</v>
      </c>
      <c r="M290" s="82" t="str">
        <f>IF(EXACT(B290,""),"",IF(COUNTIFS(B:B,B290,J:J,"&gt;"&amp;J290)=0,IFERROR(IF(MATCH(B290&amp;"|*",M$3:M289,0),"-",""),B290&amp;"|"&amp;C290&amp;"|"),"-"))</f>
        <v>-</v>
      </c>
      <c r="N290" s="183" t="str">
        <f t="shared" si="13"/>
        <v/>
      </c>
      <c r="O290" s="81" t="str">
        <f t="shared" si="14"/>
        <v>-</v>
      </c>
    </row>
    <row r="291" spans="2:15" x14ac:dyDescent="0.35">
      <c r="B291" s="42" t="s">
        <v>69</v>
      </c>
      <c r="C291" s="71" t="s">
        <v>86</v>
      </c>
      <c r="D291" s="42" t="s">
        <v>8</v>
      </c>
      <c r="E291" s="43" t="s">
        <v>27</v>
      </c>
      <c r="F291" s="70" t="s">
        <v>66</v>
      </c>
      <c r="G291" s="77">
        <v>0</v>
      </c>
      <c r="H291" s="77">
        <v>3</v>
      </c>
      <c r="I291" s="45">
        <v>43498</v>
      </c>
      <c r="J291" s="45">
        <v>43769</v>
      </c>
      <c r="L291" s="81" t="str">
        <f t="shared" si="12"/>
        <v>Pte Meekly|B:2|</v>
      </c>
      <c r="M291" s="82" t="str">
        <f>IF(EXACT(B291,""),"",IF(COUNTIFS(B:B,B291,J:J,"&gt;"&amp;J291)=0,IFERROR(IF(MATCH(B291&amp;"|*",M$3:M290,0),"-",""),B291&amp;"|"&amp;C291&amp;"|"),"-"))</f>
        <v>-</v>
      </c>
      <c r="N291" s="183" t="str">
        <f t="shared" si="13"/>
        <v/>
      </c>
      <c r="O291" s="81" t="str">
        <f t="shared" si="14"/>
        <v>-</v>
      </c>
    </row>
    <row r="292" spans="2:15" x14ac:dyDescent="0.35">
      <c r="B292" s="42" t="s">
        <v>69</v>
      </c>
      <c r="C292" s="71" t="s">
        <v>86</v>
      </c>
      <c r="D292" s="42" t="s">
        <v>8</v>
      </c>
      <c r="E292" s="43" t="s">
        <v>28</v>
      </c>
      <c r="F292" s="70" t="s">
        <v>65</v>
      </c>
      <c r="G292" s="77">
        <v>6</v>
      </c>
      <c r="H292" s="77">
        <v>6</v>
      </c>
      <c r="I292" s="45">
        <v>43498</v>
      </c>
      <c r="J292" s="45">
        <v>43769</v>
      </c>
      <c r="L292" s="81" t="str">
        <f t="shared" si="12"/>
        <v>Pte Meekly|B:3|</v>
      </c>
      <c r="M292" s="82" t="str">
        <f>IF(EXACT(B292,""),"",IF(COUNTIFS(B:B,B292,J:J,"&gt;"&amp;J292)=0,IFERROR(IF(MATCH(B292&amp;"|*",M$3:M291,0),"-",""),B292&amp;"|"&amp;C292&amp;"|"),"-"))</f>
        <v>-</v>
      </c>
      <c r="N292" s="183" t="str">
        <f t="shared" si="13"/>
        <v/>
      </c>
      <c r="O292" s="81" t="str">
        <f t="shared" si="14"/>
        <v>-</v>
      </c>
    </row>
    <row r="293" spans="2:15" x14ac:dyDescent="0.35">
      <c r="B293" s="42" t="s">
        <v>69</v>
      </c>
      <c r="C293" s="71" t="s">
        <v>86</v>
      </c>
      <c r="D293" s="42" t="s">
        <v>8</v>
      </c>
      <c r="E293" s="43" t="s">
        <v>29</v>
      </c>
      <c r="F293" s="70" t="s">
        <v>67</v>
      </c>
      <c r="G293" s="77">
        <v>5</v>
      </c>
      <c r="H293" s="77">
        <v>6</v>
      </c>
      <c r="I293" s="45">
        <v>43498</v>
      </c>
      <c r="J293" s="45">
        <v>43769</v>
      </c>
      <c r="L293" s="81" t="str">
        <f t="shared" si="12"/>
        <v>Pte Meekly|B:4|</v>
      </c>
      <c r="M293" s="82" t="str">
        <f>IF(EXACT(B293,""),"",IF(COUNTIFS(B:B,B293,J:J,"&gt;"&amp;J293)=0,IFERROR(IF(MATCH(B293&amp;"|*",M$3:M292,0),"-",""),B293&amp;"|"&amp;C293&amp;"|"),"-"))</f>
        <v>-</v>
      </c>
      <c r="N293" s="183" t="str">
        <f t="shared" si="13"/>
        <v/>
      </c>
      <c r="O293" s="81" t="str">
        <f t="shared" si="14"/>
        <v>-</v>
      </c>
    </row>
    <row r="294" spans="2:15" x14ac:dyDescent="0.35">
      <c r="B294" s="42" t="s">
        <v>69</v>
      </c>
      <c r="C294" s="71" t="s">
        <v>86</v>
      </c>
      <c r="D294" s="42" t="s">
        <v>8</v>
      </c>
      <c r="E294" s="43" t="s">
        <v>32</v>
      </c>
      <c r="F294" s="70" t="s">
        <v>84</v>
      </c>
      <c r="G294" s="77">
        <v>0</v>
      </c>
      <c r="H294" s="77">
        <v>6</v>
      </c>
      <c r="I294" s="45">
        <v>43498</v>
      </c>
      <c r="J294" s="45">
        <v>43769</v>
      </c>
      <c r="L294" s="81" t="str">
        <f t="shared" si="12"/>
        <v>Pte Meekly|B:7|</v>
      </c>
      <c r="M294" s="82" t="str">
        <f>IF(EXACT(B294,""),"",IF(COUNTIFS(B:B,B294,J:J,"&gt;"&amp;J294)=0,IFERROR(IF(MATCH(B294&amp;"|*",M$3:M293,0),"-",""),B294&amp;"|"&amp;C294&amp;"|"),"-"))</f>
        <v>-</v>
      </c>
      <c r="N294" s="183" t="str">
        <f t="shared" si="13"/>
        <v/>
      </c>
      <c r="O294" s="81" t="str">
        <f t="shared" si="14"/>
        <v>-</v>
      </c>
    </row>
    <row r="295" spans="2:15" x14ac:dyDescent="0.35">
      <c r="B295" s="42" t="s">
        <v>69</v>
      </c>
      <c r="C295" s="71" t="s">
        <v>86</v>
      </c>
      <c r="D295" s="42" t="s">
        <v>8</v>
      </c>
      <c r="E295" s="43" t="s">
        <v>31</v>
      </c>
      <c r="F295" s="70" t="s">
        <v>58</v>
      </c>
      <c r="G295" s="77">
        <v>10</v>
      </c>
      <c r="H295" s="77">
        <v>10</v>
      </c>
      <c r="I295" s="45">
        <v>43498</v>
      </c>
      <c r="J295" s="45">
        <v>43769</v>
      </c>
      <c r="L295" s="81" t="str">
        <f t="shared" si="12"/>
        <v>Pte Meekly|B:6|</v>
      </c>
      <c r="M295" s="82" t="str">
        <f>IF(EXACT(B295,""),"",IF(COUNTIFS(B:B,B295,J:J,"&gt;"&amp;J295)=0,IFERROR(IF(MATCH(B295&amp;"|*",M$3:M294,0),"-",""),B295&amp;"|"&amp;C295&amp;"|"),"-"))</f>
        <v>-</v>
      </c>
      <c r="N295" s="183" t="str">
        <f t="shared" si="13"/>
        <v/>
      </c>
      <c r="O295" s="81" t="str">
        <f t="shared" si="14"/>
        <v>-</v>
      </c>
    </row>
    <row r="296" spans="2:15" x14ac:dyDescent="0.35">
      <c r="B296" s="42" t="s">
        <v>69</v>
      </c>
      <c r="C296" s="71" t="s">
        <v>86</v>
      </c>
      <c r="D296" s="42" t="s">
        <v>9</v>
      </c>
      <c r="E296" s="43" t="s">
        <v>96</v>
      </c>
      <c r="F296" s="70" t="s">
        <v>74</v>
      </c>
      <c r="G296" s="77">
        <v>2</v>
      </c>
      <c r="H296" s="77">
        <v>3</v>
      </c>
      <c r="I296" s="45">
        <v>43498</v>
      </c>
      <c r="J296" s="45">
        <v>43769</v>
      </c>
      <c r="L296" s="81" t="str">
        <f t="shared" si="12"/>
        <v>Pte Meekly|C:00F|</v>
      </c>
      <c r="M296" s="82" t="str">
        <f>IF(EXACT(B296,""),"",IF(COUNTIFS(B:B,B296,J:J,"&gt;"&amp;J296)=0,IFERROR(IF(MATCH(B296&amp;"|*",M$3:M295,0),"-",""),B296&amp;"|"&amp;C296&amp;"|"),"-"))</f>
        <v>-</v>
      </c>
      <c r="N296" s="183" t="str">
        <f t="shared" si="13"/>
        <v/>
      </c>
      <c r="O296" s="81" t="str">
        <f t="shared" si="14"/>
        <v>-</v>
      </c>
    </row>
    <row r="297" spans="2:15" x14ac:dyDescent="0.35">
      <c r="B297" s="42" t="s">
        <v>69</v>
      </c>
      <c r="C297" s="71" t="s">
        <v>86</v>
      </c>
      <c r="D297" s="42" t="s">
        <v>9</v>
      </c>
      <c r="E297" s="43" t="s">
        <v>101</v>
      </c>
      <c r="F297" s="70" t="s">
        <v>85</v>
      </c>
      <c r="G297" s="77">
        <v>2</v>
      </c>
      <c r="H297" s="77">
        <v>3</v>
      </c>
      <c r="I297" s="45">
        <v>43498</v>
      </c>
      <c r="J297" s="45">
        <v>43769</v>
      </c>
      <c r="L297" s="81" t="str">
        <f t="shared" si="12"/>
        <v>Pte Meekly|C:642|</v>
      </c>
      <c r="M297" s="82" t="str">
        <f>IF(EXACT(B297,""),"",IF(COUNTIFS(B:B,B297,J:J,"&gt;"&amp;J297)=0,IFERROR(IF(MATCH(B297&amp;"|*",M$3:M296,0),"-",""),B297&amp;"|"&amp;C297&amp;"|"),"-"))</f>
        <v>-</v>
      </c>
      <c r="N297" s="183" t="str">
        <f t="shared" si="13"/>
        <v/>
      </c>
      <c r="O297" s="81" t="str">
        <f t="shared" si="14"/>
        <v>-</v>
      </c>
    </row>
    <row r="298" spans="2:15" x14ac:dyDescent="0.35">
      <c r="B298" s="42" t="s">
        <v>69</v>
      </c>
      <c r="C298" s="71" t="s">
        <v>86</v>
      </c>
      <c r="D298" s="42" t="s">
        <v>9</v>
      </c>
      <c r="E298" s="43" t="s">
        <v>100</v>
      </c>
      <c r="F298" s="70" t="s">
        <v>77</v>
      </c>
      <c r="G298" s="77">
        <v>8</v>
      </c>
      <c r="H298" s="77">
        <v>9</v>
      </c>
      <c r="I298" s="45">
        <v>43498</v>
      </c>
      <c r="J298" s="45">
        <v>43769</v>
      </c>
      <c r="L298" s="81" t="str">
        <f t="shared" si="12"/>
        <v>Pte Meekly|C:0F0|</v>
      </c>
      <c r="M298" s="82" t="str">
        <f>IF(EXACT(B298,""),"",IF(COUNTIFS(B:B,B298,J:J,"&gt;"&amp;J298)=0,IFERROR(IF(MATCH(B298&amp;"|*",M$3:M297,0),"-",""),B298&amp;"|"&amp;C298&amp;"|"),"-"))</f>
        <v>-</v>
      </c>
      <c r="N298" s="183" t="str">
        <f t="shared" si="13"/>
        <v/>
      </c>
      <c r="O298" s="81" t="str">
        <f t="shared" si="14"/>
        <v>-</v>
      </c>
    </row>
    <row r="299" spans="2:15" x14ac:dyDescent="0.35">
      <c r="B299" s="42" t="s">
        <v>69</v>
      </c>
      <c r="C299" s="71" t="s">
        <v>86</v>
      </c>
      <c r="D299" s="42" t="s">
        <v>9</v>
      </c>
      <c r="E299" s="43" t="s">
        <v>98</v>
      </c>
      <c r="F299" s="70" t="s">
        <v>95</v>
      </c>
      <c r="G299" s="77">
        <v>2</v>
      </c>
      <c r="H299" s="77">
        <v>3</v>
      </c>
      <c r="I299" s="45">
        <v>43498</v>
      </c>
      <c r="J299" s="45">
        <v>43769</v>
      </c>
      <c r="L299" s="81" t="str">
        <f t="shared" si="12"/>
        <v>Pte Meekly|C:111|</v>
      </c>
      <c r="M299" s="82" t="str">
        <f>IF(EXACT(B299,""),"",IF(COUNTIFS(B:B,B299,J:J,"&gt;"&amp;J299)=0,IFERROR(IF(MATCH(B299&amp;"|*",M$3:M298,0),"-",""),B299&amp;"|"&amp;C299&amp;"|"),"-"))</f>
        <v>-</v>
      </c>
      <c r="N299" s="183" t="str">
        <f t="shared" si="13"/>
        <v/>
      </c>
      <c r="O299" s="81" t="str">
        <f t="shared" si="14"/>
        <v>-</v>
      </c>
    </row>
    <row r="300" spans="2:15" x14ac:dyDescent="0.35">
      <c r="B300" s="42" t="s">
        <v>69</v>
      </c>
      <c r="C300" s="71" t="s">
        <v>86</v>
      </c>
      <c r="D300" s="42" t="s">
        <v>9</v>
      </c>
      <c r="E300" s="43" t="s">
        <v>97</v>
      </c>
      <c r="F300" s="70" t="s">
        <v>75</v>
      </c>
      <c r="G300" s="77">
        <v>0</v>
      </c>
      <c r="H300" s="77">
        <v>0</v>
      </c>
      <c r="I300" s="45">
        <v>43498</v>
      </c>
      <c r="J300" s="45">
        <v>43769</v>
      </c>
      <c r="L300" s="81" t="str">
        <f t="shared" si="12"/>
        <v>Pte Meekly|C:FFF|</v>
      </c>
      <c r="M300" s="82" t="str">
        <f>IF(EXACT(B300,""),"",IF(COUNTIFS(B:B,B300,J:J,"&gt;"&amp;J300)=0,IFERROR(IF(MATCH(B300&amp;"|*",M$3:M299,0),"-",""),B300&amp;"|"&amp;C300&amp;"|"),"-"))</f>
        <v>-</v>
      </c>
      <c r="N300" s="183" t="str">
        <f t="shared" si="13"/>
        <v/>
      </c>
      <c r="O300" s="81" t="str">
        <f t="shared" si="14"/>
        <v>-</v>
      </c>
    </row>
    <row r="301" spans="2:15" x14ac:dyDescent="0.35">
      <c r="B301" s="42" t="s">
        <v>42</v>
      </c>
      <c r="C301" s="71" t="s">
        <v>91</v>
      </c>
      <c r="D301" s="42" t="s">
        <v>7</v>
      </c>
      <c r="E301" s="43" t="s">
        <v>26</v>
      </c>
      <c r="F301" s="70" t="s">
        <v>62</v>
      </c>
      <c r="G301" s="77">
        <v>4</v>
      </c>
      <c r="H301" s="77">
        <v>4</v>
      </c>
      <c r="I301" s="45">
        <v>43498</v>
      </c>
      <c r="J301" s="45">
        <v>43769</v>
      </c>
      <c r="L301" s="81" t="str">
        <f t="shared" si="12"/>
        <v>Red Max|A:1|</v>
      </c>
      <c r="M301" s="82" t="str">
        <f>IF(EXACT(B301,""),"",IF(COUNTIFS(B:B,B301,J:J,"&gt;"&amp;J301)=0,IFERROR(IF(MATCH(B301&amp;"|*",M$3:M300,0),"-",""),B301&amp;"|"&amp;C301&amp;"|"),"-"))</f>
        <v>Red Max|Junior Troublemaker|</v>
      </c>
      <c r="N301" s="183">
        <f t="shared" si="13"/>
        <v>16</v>
      </c>
      <c r="O301" s="81" t="str">
        <f t="shared" si="14"/>
        <v>-</v>
      </c>
    </row>
    <row r="302" spans="2:15" x14ac:dyDescent="0.35">
      <c r="B302" s="42" t="s">
        <v>42</v>
      </c>
      <c r="C302" s="71" t="s">
        <v>91</v>
      </c>
      <c r="D302" s="42" t="s">
        <v>7</v>
      </c>
      <c r="E302" s="43" t="s">
        <v>27</v>
      </c>
      <c r="F302" s="70" t="s">
        <v>60</v>
      </c>
      <c r="G302" s="77">
        <v>1</v>
      </c>
      <c r="H302" s="77">
        <v>1</v>
      </c>
      <c r="I302" s="45">
        <v>43498</v>
      </c>
      <c r="J302" s="45">
        <v>43769</v>
      </c>
      <c r="L302" s="81" t="str">
        <f t="shared" si="12"/>
        <v>Red Max|A:2|</v>
      </c>
      <c r="M302" s="82" t="str">
        <f>IF(EXACT(B302,""),"",IF(COUNTIFS(B:B,B302,J:J,"&gt;"&amp;J302)=0,IFERROR(IF(MATCH(B302&amp;"|*",M$3:M301,0),"-",""),B302&amp;"|"&amp;C302&amp;"|"),"-"))</f>
        <v>-</v>
      </c>
      <c r="N302" s="183" t="str">
        <f t="shared" si="13"/>
        <v/>
      </c>
      <c r="O302" s="81" t="str">
        <f t="shared" si="14"/>
        <v>-</v>
      </c>
    </row>
    <row r="303" spans="2:15" x14ac:dyDescent="0.35">
      <c r="B303" s="42" t="s">
        <v>42</v>
      </c>
      <c r="C303" s="71" t="s">
        <v>91</v>
      </c>
      <c r="D303" s="42" t="s">
        <v>7</v>
      </c>
      <c r="E303" s="43" t="s">
        <v>28</v>
      </c>
      <c r="F303" s="70" t="s">
        <v>61</v>
      </c>
      <c r="G303" s="77">
        <v>3</v>
      </c>
      <c r="H303" s="77">
        <v>3</v>
      </c>
      <c r="I303" s="45">
        <v>43498</v>
      </c>
      <c r="J303" s="45">
        <v>43769</v>
      </c>
      <c r="L303" s="81" t="str">
        <f t="shared" si="12"/>
        <v>Red Max|A:3|</v>
      </c>
      <c r="M303" s="82" t="str">
        <f>IF(EXACT(B303,""),"",IF(COUNTIFS(B:B,B303,J:J,"&gt;"&amp;J303)=0,IFERROR(IF(MATCH(B303&amp;"|*",M$3:M302,0),"-",""),B303&amp;"|"&amp;C303&amp;"|"),"-"))</f>
        <v>-</v>
      </c>
      <c r="N303" s="183" t="str">
        <f t="shared" si="13"/>
        <v/>
      </c>
      <c r="O303" s="81" t="str">
        <f t="shared" si="14"/>
        <v>-</v>
      </c>
    </row>
    <row r="304" spans="2:15" x14ac:dyDescent="0.35">
      <c r="B304" s="42" t="s">
        <v>42</v>
      </c>
      <c r="C304" s="71" t="s">
        <v>91</v>
      </c>
      <c r="D304" s="42" t="s">
        <v>7</v>
      </c>
      <c r="E304" s="43" t="s">
        <v>29</v>
      </c>
      <c r="F304" s="70" t="s">
        <v>71</v>
      </c>
      <c r="G304" s="77">
        <v>2</v>
      </c>
      <c r="H304" s="77">
        <v>3</v>
      </c>
      <c r="I304" s="45">
        <v>43498</v>
      </c>
      <c r="J304" s="45">
        <v>43769</v>
      </c>
      <c r="L304" s="81" t="str">
        <f t="shared" si="12"/>
        <v>Red Max|A:4|</v>
      </c>
      <c r="M304" s="82" t="str">
        <f>IF(EXACT(B304,""),"",IF(COUNTIFS(B:B,B304,J:J,"&gt;"&amp;J304)=0,IFERROR(IF(MATCH(B304&amp;"|*",M$3:M303,0),"-",""),B304&amp;"|"&amp;C304&amp;"|"),"-"))</f>
        <v>-</v>
      </c>
      <c r="N304" s="183" t="str">
        <f t="shared" si="13"/>
        <v/>
      </c>
      <c r="O304" s="81" t="str">
        <f t="shared" si="14"/>
        <v>-</v>
      </c>
    </row>
    <row r="305" spans="2:15" x14ac:dyDescent="0.35">
      <c r="B305" s="42" t="s">
        <v>42</v>
      </c>
      <c r="C305" s="71" t="s">
        <v>91</v>
      </c>
      <c r="D305" s="42" t="s">
        <v>7</v>
      </c>
      <c r="E305" s="43" t="s">
        <v>31</v>
      </c>
      <c r="F305" s="70" t="s">
        <v>81</v>
      </c>
      <c r="G305" s="77">
        <v>8</v>
      </c>
      <c r="H305" s="77">
        <v>9</v>
      </c>
      <c r="I305" s="45">
        <v>43498</v>
      </c>
      <c r="J305" s="45">
        <v>43769</v>
      </c>
      <c r="L305" s="81" t="str">
        <f t="shared" si="12"/>
        <v>Red Max|A:6|</v>
      </c>
      <c r="M305" s="82" t="str">
        <f>IF(EXACT(B305,""),"",IF(COUNTIFS(B:B,B305,J:J,"&gt;"&amp;J305)=0,IFERROR(IF(MATCH(B305&amp;"|*",M$3:M304,0),"-",""),B305&amp;"|"&amp;C305&amp;"|"),"-"))</f>
        <v>-</v>
      </c>
      <c r="N305" s="183" t="str">
        <f t="shared" si="13"/>
        <v/>
      </c>
      <c r="O305" s="81" t="str">
        <f t="shared" si="14"/>
        <v>-</v>
      </c>
    </row>
    <row r="306" spans="2:15" x14ac:dyDescent="0.35">
      <c r="B306" s="42" t="s">
        <v>42</v>
      </c>
      <c r="C306" s="71" t="s">
        <v>91</v>
      </c>
      <c r="D306" s="42" t="s">
        <v>7</v>
      </c>
      <c r="E306" s="43" t="s">
        <v>30</v>
      </c>
      <c r="F306" s="70" t="s">
        <v>64</v>
      </c>
      <c r="G306" s="77">
        <v>5</v>
      </c>
      <c r="H306" s="77">
        <v>6</v>
      </c>
      <c r="I306" s="45">
        <v>43498</v>
      </c>
      <c r="J306" s="45">
        <v>43769</v>
      </c>
      <c r="L306" s="81" t="str">
        <f t="shared" si="12"/>
        <v>Red Max|A:5|</v>
      </c>
      <c r="M306" s="82" t="str">
        <f>IF(EXACT(B306,""),"",IF(COUNTIFS(B:B,B306,J:J,"&gt;"&amp;J306)=0,IFERROR(IF(MATCH(B306&amp;"|*",M$3:M305,0),"-",""),B306&amp;"|"&amp;C306&amp;"|"),"-"))</f>
        <v>-</v>
      </c>
      <c r="N306" s="183" t="str">
        <f t="shared" si="13"/>
        <v/>
      </c>
      <c r="O306" s="81" t="str">
        <f t="shared" si="14"/>
        <v>-</v>
      </c>
    </row>
    <row r="307" spans="2:15" x14ac:dyDescent="0.35">
      <c r="B307" s="42" t="s">
        <v>42</v>
      </c>
      <c r="C307" s="71" t="s">
        <v>91</v>
      </c>
      <c r="D307" s="42" t="s">
        <v>8</v>
      </c>
      <c r="E307" s="43" t="s">
        <v>26</v>
      </c>
      <c r="F307" s="70" t="s">
        <v>63</v>
      </c>
      <c r="G307" s="77">
        <v>0</v>
      </c>
      <c r="H307" s="77">
        <v>0</v>
      </c>
      <c r="I307" s="45">
        <v>43498</v>
      </c>
      <c r="J307" s="45">
        <v>43769</v>
      </c>
      <c r="L307" s="81" t="str">
        <f t="shared" si="12"/>
        <v>Red Max|B:1|</v>
      </c>
      <c r="M307" s="82" t="str">
        <f>IF(EXACT(B307,""),"",IF(COUNTIFS(B:B,B307,J:J,"&gt;"&amp;J307)=0,IFERROR(IF(MATCH(B307&amp;"|*",M$3:M306,0),"-",""),B307&amp;"|"&amp;C307&amp;"|"),"-"))</f>
        <v>-</v>
      </c>
      <c r="N307" s="183" t="str">
        <f t="shared" si="13"/>
        <v/>
      </c>
      <c r="O307" s="81" t="str">
        <f t="shared" si="14"/>
        <v>-</v>
      </c>
    </row>
    <row r="308" spans="2:15" x14ac:dyDescent="0.35">
      <c r="B308" s="42" t="s">
        <v>42</v>
      </c>
      <c r="C308" s="71" t="s">
        <v>91</v>
      </c>
      <c r="D308" s="42" t="s">
        <v>8</v>
      </c>
      <c r="E308" s="43" t="s">
        <v>27</v>
      </c>
      <c r="F308" s="70" t="s">
        <v>66</v>
      </c>
      <c r="G308" s="77">
        <v>3</v>
      </c>
      <c r="H308" s="77">
        <v>4</v>
      </c>
      <c r="I308" s="45">
        <v>43498</v>
      </c>
      <c r="J308" s="45">
        <v>43769</v>
      </c>
      <c r="L308" s="81" t="str">
        <f t="shared" si="12"/>
        <v>Red Max|B:2|</v>
      </c>
      <c r="M308" s="82" t="str">
        <f>IF(EXACT(B308,""),"",IF(COUNTIFS(B:B,B308,J:J,"&gt;"&amp;J308)=0,IFERROR(IF(MATCH(B308&amp;"|*",M$3:M307,0),"-",""),B308&amp;"|"&amp;C308&amp;"|"),"-"))</f>
        <v>-</v>
      </c>
      <c r="N308" s="183" t="str">
        <f t="shared" si="13"/>
        <v/>
      </c>
      <c r="O308" s="81" t="str">
        <f t="shared" si="14"/>
        <v>-</v>
      </c>
    </row>
    <row r="309" spans="2:15" x14ac:dyDescent="0.35">
      <c r="B309" s="42" t="s">
        <v>42</v>
      </c>
      <c r="C309" s="71" t="s">
        <v>91</v>
      </c>
      <c r="D309" s="42" t="s">
        <v>8</v>
      </c>
      <c r="E309" s="43" t="s">
        <v>28</v>
      </c>
      <c r="F309" s="70" t="s">
        <v>65</v>
      </c>
      <c r="G309" s="77">
        <v>3</v>
      </c>
      <c r="H309" s="77">
        <v>3</v>
      </c>
      <c r="I309" s="45">
        <v>43498</v>
      </c>
      <c r="J309" s="45">
        <v>43769</v>
      </c>
      <c r="L309" s="81" t="str">
        <f t="shared" si="12"/>
        <v>Red Max|B:3|</v>
      </c>
      <c r="M309" s="82" t="str">
        <f>IF(EXACT(B309,""),"",IF(COUNTIFS(B:B,B309,J:J,"&gt;"&amp;J309)=0,IFERROR(IF(MATCH(B309&amp;"|*",M$3:M308,0),"-",""),B309&amp;"|"&amp;C309&amp;"|"),"-"))</f>
        <v>-</v>
      </c>
      <c r="N309" s="183" t="str">
        <f t="shared" si="13"/>
        <v/>
      </c>
      <c r="O309" s="81" t="str">
        <f t="shared" si="14"/>
        <v>-</v>
      </c>
    </row>
    <row r="310" spans="2:15" x14ac:dyDescent="0.35">
      <c r="B310" s="42" t="s">
        <v>42</v>
      </c>
      <c r="C310" s="71" t="s">
        <v>91</v>
      </c>
      <c r="D310" s="42" t="s">
        <v>8</v>
      </c>
      <c r="E310" s="43" t="s">
        <v>29</v>
      </c>
      <c r="F310" s="70" t="s">
        <v>67</v>
      </c>
      <c r="G310" s="77">
        <v>4</v>
      </c>
      <c r="H310" s="77">
        <v>6</v>
      </c>
      <c r="I310" s="45">
        <v>43498</v>
      </c>
      <c r="J310" s="45">
        <v>43769</v>
      </c>
      <c r="L310" s="81" t="str">
        <f t="shared" si="12"/>
        <v>Red Max|B:4|</v>
      </c>
      <c r="M310" s="82" t="str">
        <f>IF(EXACT(B310,""),"",IF(COUNTIFS(B:B,B310,J:J,"&gt;"&amp;J310)=0,IFERROR(IF(MATCH(B310&amp;"|*",M$3:M309,0),"-",""),B310&amp;"|"&amp;C310&amp;"|"),"-"))</f>
        <v>-</v>
      </c>
      <c r="N310" s="183" t="str">
        <f t="shared" si="13"/>
        <v/>
      </c>
      <c r="O310" s="81" t="str">
        <f t="shared" si="14"/>
        <v>-</v>
      </c>
    </row>
    <row r="311" spans="2:15" x14ac:dyDescent="0.35">
      <c r="B311" s="42" t="s">
        <v>42</v>
      </c>
      <c r="C311" s="71" t="s">
        <v>91</v>
      </c>
      <c r="D311" s="42" t="s">
        <v>8</v>
      </c>
      <c r="E311" s="43" t="s">
        <v>32</v>
      </c>
      <c r="F311" s="70" t="s">
        <v>84</v>
      </c>
      <c r="G311" s="77">
        <v>0</v>
      </c>
      <c r="H311" s="77">
        <v>0</v>
      </c>
      <c r="I311" s="45">
        <v>43498</v>
      </c>
      <c r="J311" s="45">
        <v>43769</v>
      </c>
      <c r="L311" s="81" t="str">
        <f t="shared" si="12"/>
        <v>Red Max|B:7|</v>
      </c>
      <c r="M311" s="82" t="str">
        <f>IF(EXACT(B311,""),"",IF(COUNTIFS(B:B,B311,J:J,"&gt;"&amp;J311)=0,IFERROR(IF(MATCH(B311&amp;"|*",M$3:M310,0),"-",""),B311&amp;"|"&amp;C311&amp;"|"),"-"))</f>
        <v>-</v>
      </c>
      <c r="N311" s="183" t="str">
        <f t="shared" si="13"/>
        <v/>
      </c>
      <c r="O311" s="81" t="str">
        <f t="shared" si="14"/>
        <v>-</v>
      </c>
    </row>
    <row r="312" spans="2:15" x14ac:dyDescent="0.35">
      <c r="B312" s="42" t="s">
        <v>42</v>
      </c>
      <c r="C312" s="71" t="s">
        <v>91</v>
      </c>
      <c r="D312" s="42" t="s">
        <v>8</v>
      </c>
      <c r="E312" s="43" t="s">
        <v>30</v>
      </c>
      <c r="F312" s="70" t="s">
        <v>59</v>
      </c>
      <c r="G312" s="77">
        <v>10</v>
      </c>
      <c r="H312" s="77">
        <v>10</v>
      </c>
      <c r="I312" s="45">
        <v>43498</v>
      </c>
      <c r="J312" s="45">
        <v>43769</v>
      </c>
      <c r="L312" s="81" t="str">
        <f t="shared" si="12"/>
        <v>Red Max|B:5|</v>
      </c>
      <c r="M312" s="82" t="str">
        <f>IF(EXACT(B312,""),"",IF(COUNTIFS(B:B,B312,J:J,"&gt;"&amp;J312)=0,IFERROR(IF(MATCH(B312&amp;"|*",M$3:M311,0),"-",""),B312&amp;"|"&amp;C312&amp;"|"),"-"))</f>
        <v>-</v>
      </c>
      <c r="N312" s="183" t="str">
        <f t="shared" si="13"/>
        <v/>
      </c>
      <c r="O312" s="81" t="str">
        <f t="shared" si="14"/>
        <v>-</v>
      </c>
    </row>
    <row r="313" spans="2:15" x14ac:dyDescent="0.35">
      <c r="B313" s="42" t="s">
        <v>42</v>
      </c>
      <c r="C313" s="71" t="s">
        <v>91</v>
      </c>
      <c r="D313" s="42" t="s">
        <v>8</v>
      </c>
      <c r="E313" s="43" t="s">
        <v>31</v>
      </c>
      <c r="F313" s="70" t="s">
        <v>58</v>
      </c>
      <c r="G313" s="77">
        <v>6</v>
      </c>
      <c r="H313" s="77">
        <v>9</v>
      </c>
      <c r="I313" s="45">
        <v>43498</v>
      </c>
      <c r="J313" s="45">
        <v>43769</v>
      </c>
      <c r="L313" s="81" t="str">
        <f t="shared" si="12"/>
        <v>Red Max|B:6|</v>
      </c>
      <c r="M313" s="82" t="str">
        <f>IF(EXACT(B313,""),"",IF(COUNTIFS(B:B,B313,J:J,"&gt;"&amp;J313)=0,IFERROR(IF(MATCH(B313&amp;"|*",M$3:M312,0),"-",""),B313&amp;"|"&amp;C313&amp;"|"),"-"))</f>
        <v>-</v>
      </c>
      <c r="N313" s="183" t="str">
        <f t="shared" si="13"/>
        <v/>
      </c>
      <c r="O313" s="81" t="str">
        <f t="shared" si="14"/>
        <v>-</v>
      </c>
    </row>
    <row r="314" spans="2:15" x14ac:dyDescent="0.35">
      <c r="B314" s="42" t="s">
        <v>42</v>
      </c>
      <c r="C314" s="71" t="s">
        <v>91</v>
      </c>
      <c r="D314" s="42" t="s">
        <v>9</v>
      </c>
      <c r="E314" s="43" t="s">
        <v>96</v>
      </c>
      <c r="F314" s="70" t="s">
        <v>74</v>
      </c>
      <c r="G314" s="77">
        <v>0</v>
      </c>
      <c r="H314" s="77">
        <v>0</v>
      </c>
      <c r="I314" s="45">
        <v>43498</v>
      </c>
      <c r="J314" s="45">
        <v>43769</v>
      </c>
      <c r="L314" s="81" t="str">
        <f t="shared" si="12"/>
        <v>Red Max|C:00F|</v>
      </c>
      <c r="M314" s="82" t="str">
        <f>IF(EXACT(B314,""),"",IF(COUNTIFS(B:B,B314,J:J,"&gt;"&amp;J314)=0,IFERROR(IF(MATCH(B314&amp;"|*",M$3:M313,0),"-",""),B314&amp;"|"&amp;C314&amp;"|"),"-"))</f>
        <v>-</v>
      </c>
      <c r="N314" s="183" t="str">
        <f t="shared" si="13"/>
        <v/>
      </c>
      <c r="O314" s="81" t="str">
        <f t="shared" si="14"/>
        <v>-</v>
      </c>
    </row>
    <row r="315" spans="2:15" x14ac:dyDescent="0.35">
      <c r="B315" s="42" t="s">
        <v>42</v>
      </c>
      <c r="C315" s="71" t="s">
        <v>91</v>
      </c>
      <c r="D315" s="42" t="s">
        <v>9</v>
      </c>
      <c r="E315" s="43" t="s">
        <v>101</v>
      </c>
      <c r="F315" s="70" t="s">
        <v>85</v>
      </c>
      <c r="G315" s="77">
        <v>0</v>
      </c>
      <c r="H315" s="77">
        <v>0</v>
      </c>
      <c r="I315" s="45">
        <v>43498</v>
      </c>
      <c r="J315" s="45">
        <v>43769</v>
      </c>
      <c r="L315" s="81" t="str">
        <f t="shared" si="12"/>
        <v>Red Max|C:642|</v>
      </c>
      <c r="M315" s="82" t="str">
        <f>IF(EXACT(B315,""),"",IF(COUNTIFS(B:B,B315,J:J,"&gt;"&amp;J315)=0,IFERROR(IF(MATCH(B315&amp;"|*",M$3:M314,0),"-",""),B315&amp;"|"&amp;C315&amp;"|"),"-"))</f>
        <v>-</v>
      </c>
      <c r="N315" s="183" t="str">
        <f t="shared" si="13"/>
        <v/>
      </c>
      <c r="O315" s="81" t="str">
        <f t="shared" si="14"/>
        <v>-</v>
      </c>
    </row>
    <row r="316" spans="2:15" x14ac:dyDescent="0.35">
      <c r="B316" s="42" t="s">
        <v>42</v>
      </c>
      <c r="C316" s="71" t="s">
        <v>91</v>
      </c>
      <c r="D316" s="42" t="s">
        <v>9</v>
      </c>
      <c r="E316" s="43" t="s">
        <v>100</v>
      </c>
      <c r="F316" s="70" t="s">
        <v>77</v>
      </c>
      <c r="G316" s="77">
        <v>0</v>
      </c>
      <c r="H316" s="77">
        <v>0</v>
      </c>
      <c r="I316" s="45">
        <v>43498</v>
      </c>
      <c r="J316" s="45">
        <v>43769</v>
      </c>
      <c r="L316" s="81" t="str">
        <f t="shared" si="12"/>
        <v>Red Max|C:0F0|</v>
      </c>
      <c r="M316" s="82" t="str">
        <f>IF(EXACT(B316,""),"",IF(COUNTIFS(B:B,B316,J:J,"&gt;"&amp;J316)=0,IFERROR(IF(MATCH(B316&amp;"|*",M$3:M315,0),"-",""),B316&amp;"|"&amp;C316&amp;"|"),"-"))</f>
        <v>-</v>
      </c>
      <c r="N316" s="183" t="str">
        <f t="shared" si="13"/>
        <v/>
      </c>
      <c r="O316" s="81" t="str">
        <f t="shared" si="14"/>
        <v>-</v>
      </c>
    </row>
    <row r="317" spans="2:15" x14ac:dyDescent="0.35">
      <c r="B317" s="42" t="s">
        <v>42</v>
      </c>
      <c r="C317" s="71" t="s">
        <v>91</v>
      </c>
      <c r="D317" s="42" t="s">
        <v>9</v>
      </c>
      <c r="E317" s="43" t="s">
        <v>98</v>
      </c>
      <c r="F317" s="70" t="s">
        <v>95</v>
      </c>
      <c r="G317" s="77">
        <v>1</v>
      </c>
      <c r="H317" s="77">
        <v>3</v>
      </c>
      <c r="I317" s="45">
        <v>43498</v>
      </c>
      <c r="J317" s="45">
        <v>43769</v>
      </c>
      <c r="L317" s="81" t="str">
        <f t="shared" si="12"/>
        <v>Red Max|C:111|</v>
      </c>
      <c r="M317" s="82" t="str">
        <f>IF(EXACT(B317,""),"",IF(COUNTIFS(B:B,B317,J:J,"&gt;"&amp;J317)=0,IFERROR(IF(MATCH(B317&amp;"|*",M$3:M316,0),"-",""),B317&amp;"|"&amp;C317&amp;"|"),"-"))</f>
        <v>-</v>
      </c>
      <c r="N317" s="183" t="str">
        <f t="shared" si="13"/>
        <v/>
      </c>
      <c r="O317" s="81" t="str">
        <f t="shared" si="14"/>
        <v>-</v>
      </c>
    </row>
    <row r="318" spans="2:15" x14ac:dyDescent="0.35">
      <c r="B318" s="42" t="s">
        <v>42</v>
      </c>
      <c r="C318" s="71" t="s">
        <v>91</v>
      </c>
      <c r="D318" s="42" t="s">
        <v>9</v>
      </c>
      <c r="E318" s="43" t="s">
        <v>97</v>
      </c>
      <c r="F318" s="70" t="s">
        <v>75</v>
      </c>
      <c r="G318" s="77">
        <v>0</v>
      </c>
      <c r="H318" s="77">
        <v>0</v>
      </c>
      <c r="I318" s="45">
        <v>43498</v>
      </c>
      <c r="J318" s="45">
        <v>43769</v>
      </c>
      <c r="L318" s="81" t="str">
        <f t="shared" si="12"/>
        <v>Red Max|C:FFF|</v>
      </c>
      <c r="M318" s="82" t="str">
        <f>IF(EXACT(B318,""),"",IF(COUNTIFS(B:B,B318,J:J,"&gt;"&amp;J318)=0,IFERROR(IF(MATCH(B318&amp;"|*",M$3:M317,0),"-",""),B318&amp;"|"&amp;C318&amp;"|"),"-"))</f>
        <v>-</v>
      </c>
      <c r="N318" s="183" t="str">
        <f t="shared" si="13"/>
        <v/>
      </c>
      <c r="O318" s="81" t="str">
        <f t="shared" si="14"/>
        <v>-</v>
      </c>
    </row>
    <row r="319" spans="2:15" x14ac:dyDescent="0.35">
      <c r="B319" s="42" t="s">
        <v>42</v>
      </c>
      <c r="C319" s="71" t="s">
        <v>91</v>
      </c>
      <c r="D319" s="42" t="s">
        <v>9</v>
      </c>
      <c r="E319" s="43" t="s">
        <v>102</v>
      </c>
      <c r="F319" s="70" t="s">
        <v>79</v>
      </c>
      <c r="G319" s="77">
        <v>3</v>
      </c>
      <c r="H319" s="77">
        <v>5</v>
      </c>
      <c r="I319" s="45">
        <v>43498</v>
      </c>
      <c r="J319" s="45">
        <v>43769</v>
      </c>
      <c r="L319" s="81" t="str">
        <f t="shared" si="12"/>
        <v>Red Max|C:FA0|</v>
      </c>
      <c r="M319" s="82" t="str">
        <f>IF(EXACT(B319,""),"",IF(COUNTIFS(B:B,B319,J:J,"&gt;"&amp;J319)=0,IFERROR(IF(MATCH(B319&amp;"|*",M$3:M318,0),"-",""),B319&amp;"|"&amp;C319&amp;"|"),"-"))</f>
        <v>-</v>
      </c>
      <c r="N319" s="183" t="str">
        <f t="shared" si="13"/>
        <v/>
      </c>
      <c r="O319" s="81" t="str">
        <f t="shared" si="14"/>
        <v>-</v>
      </c>
    </row>
    <row r="320" spans="2:15" x14ac:dyDescent="0.35">
      <c r="B320" s="42" t="s">
        <v>42</v>
      </c>
      <c r="C320" s="71" t="s">
        <v>91</v>
      </c>
      <c r="D320" s="42" t="s">
        <v>9</v>
      </c>
      <c r="E320" s="43" t="s">
        <v>99</v>
      </c>
      <c r="F320" s="70" t="s">
        <v>72</v>
      </c>
      <c r="G320" s="77">
        <v>10</v>
      </c>
      <c r="H320" s="77">
        <v>10</v>
      </c>
      <c r="I320" s="45">
        <v>43498</v>
      </c>
      <c r="J320" s="45">
        <v>43769</v>
      </c>
      <c r="L320" s="81" t="str">
        <f t="shared" si="12"/>
        <v>Red Max|C:F00|</v>
      </c>
      <c r="M320" s="82" t="str">
        <f>IF(EXACT(B320,""),"",IF(COUNTIFS(B:B,B320,J:J,"&gt;"&amp;J320)=0,IFERROR(IF(MATCH(B320&amp;"|*",M$3:M319,0),"-",""),B320&amp;"|"&amp;C320&amp;"|"),"-"))</f>
        <v>-</v>
      </c>
      <c r="N320" s="183" t="str">
        <f t="shared" si="13"/>
        <v/>
      </c>
      <c r="O320" s="81" t="str">
        <f t="shared" si="14"/>
        <v>-</v>
      </c>
    </row>
    <row r="321" spans="2:15" x14ac:dyDescent="0.35">
      <c r="B321" s="42" t="s">
        <v>52</v>
      </c>
      <c r="C321" s="71" t="s">
        <v>92</v>
      </c>
      <c r="D321" s="42" t="s">
        <v>7</v>
      </c>
      <c r="E321" s="43" t="s">
        <v>26</v>
      </c>
      <c r="F321" s="70" t="s">
        <v>62</v>
      </c>
      <c r="G321" s="77">
        <v>3</v>
      </c>
      <c r="H321" s="77">
        <v>6</v>
      </c>
      <c r="I321" s="45">
        <v>43498</v>
      </c>
      <c r="J321" s="45">
        <v>43769</v>
      </c>
      <c r="L321" s="81" t="str">
        <f t="shared" si="12"/>
        <v>Ring-A-Ding|A:1|</v>
      </c>
      <c r="M321" s="82" t="str">
        <f>IF(EXACT(B321,""),"",IF(COUNTIFS(B:B,B321,J:J,"&gt;"&amp;J321)=0,IFERROR(IF(MATCH(B321&amp;"|*",M$3:M320,0),"-",""),B321&amp;"|"&amp;C321&amp;"|"),"-"))</f>
        <v>Ring-A-Ding|Senior Troublemaker|</v>
      </c>
      <c r="N321" s="183">
        <f t="shared" si="13"/>
        <v>17</v>
      </c>
      <c r="O321" s="81" t="str">
        <f t="shared" si="14"/>
        <v>-</v>
      </c>
    </row>
    <row r="322" spans="2:15" x14ac:dyDescent="0.35">
      <c r="B322" s="42" t="s">
        <v>52</v>
      </c>
      <c r="C322" s="71" t="s">
        <v>92</v>
      </c>
      <c r="D322" s="42" t="s">
        <v>7</v>
      </c>
      <c r="E322" s="43" t="s">
        <v>27</v>
      </c>
      <c r="F322" s="70" t="s">
        <v>60</v>
      </c>
      <c r="G322" s="77">
        <v>0</v>
      </c>
      <c r="H322" s="77">
        <v>0</v>
      </c>
      <c r="I322" s="45">
        <v>43498</v>
      </c>
      <c r="J322" s="45">
        <v>43769</v>
      </c>
      <c r="L322" s="81" t="str">
        <f t="shared" si="12"/>
        <v>Ring-A-Ding|A:2|</v>
      </c>
      <c r="M322" s="82" t="str">
        <f>IF(EXACT(B322,""),"",IF(COUNTIFS(B:B,B322,J:J,"&gt;"&amp;J322)=0,IFERROR(IF(MATCH(B322&amp;"|*",M$3:M321,0),"-",""),B322&amp;"|"&amp;C322&amp;"|"),"-"))</f>
        <v>-</v>
      </c>
      <c r="N322" s="183" t="str">
        <f t="shared" si="13"/>
        <v/>
      </c>
      <c r="O322" s="81" t="str">
        <f t="shared" si="14"/>
        <v>-</v>
      </c>
    </row>
    <row r="323" spans="2:15" x14ac:dyDescent="0.35">
      <c r="B323" s="42" t="s">
        <v>52</v>
      </c>
      <c r="C323" s="71" t="s">
        <v>92</v>
      </c>
      <c r="D323" s="42" t="s">
        <v>7</v>
      </c>
      <c r="E323" s="43" t="s">
        <v>28</v>
      </c>
      <c r="F323" s="70" t="s">
        <v>61</v>
      </c>
      <c r="G323" s="77">
        <v>0</v>
      </c>
      <c r="H323" s="77">
        <v>0</v>
      </c>
      <c r="I323" s="45">
        <v>43498</v>
      </c>
      <c r="J323" s="45">
        <v>43769</v>
      </c>
      <c r="L323" s="81" t="str">
        <f t="shared" si="12"/>
        <v>Ring-A-Ding|A:3|</v>
      </c>
      <c r="M323" s="82" t="str">
        <f>IF(EXACT(B323,""),"",IF(COUNTIFS(B:B,B323,J:J,"&gt;"&amp;J323)=0,IFERROR(IF(MATCH(B323&amp;"|*",M$3:M322,0),"-",""),B323&amp;"|"&amp;C323&amp;"|"),"-"))</f>
        <v>-</v>
      </c>
      <c r="N323" s="183" t="str">
        <f t="shared" si="13"/>
        <v/>
      </c>
      <c r="O323" s="81" t="str">
        <f t="shared" si="14"/>
        <v>-</v>
      </c>
    </row>
    <row r="324" spans="2:15" x14ac:dyDescent="0.35">
      <c r="B324" s="42" t="s">
        <v>52</v>
      </c>
      <c r="C324" s="71" t="s">
        <v>92</v>
      </c>
      <c r="D324" s="42" t="s">
        <v>7</v>
      </c>
      <c r="E324" s="43" t="s">
        <v>29</v>
      </c>
      <c r="F324" s="70" t="s">
        <v>71</v>
      </c>
      <c r="G324" s="77">
        <v>3</v>
      </c>
      <c r="H324" s="77">
        <v>5</v>
      </c>
      <c r="I324" s="45">
        <v>43498</v>
      </c>
      <c r="J324" s="45">
        <v>43769</v>
      </c>
      <c r="L324" s="81" t="str">
        <f t="shared" ref="L324:L387" si="15">IF(EXACT(B324,""),"",IF(COUNTIFS(B:B,B324,D:D,D324,E:E,E324,J:J,"&gt;"&amp;J324)=0,B324&amp;"|"&amp;D324&amp;":"&amp;E324&amp;"|","-"))</f>
        <v>Ring-A-Ding|A:4|</v>
      </c>
      <c r="M324" s="82" t="str">
        <f>IF(EXACT(B324,""),"",IF(COUNTIFS(B:B,B324,J:J,"&gt;"&amp;J324)=0,IFERROR(IF(MATCH(B324&amp;"|*",M$3:M323,0),"-",""),B324&amp;"|"&amp;C324&amp;"|"),"-"))</f>
        <v>-</v>
      </c>
      <c r="N324" s="183" t="str">
        <f t="shared" ref="N324:N387" si="16">IF(OR(EXACT(M324,""),EXACT(M324,"-")),"",COUNTIFS(M$4:M$4000,"&gt;-",M$4:M$4000,"&lt;="&amp;M324))</f>
        <v/>
      </c>
      <c r="O324" s="81" t="str">
        <f t="shared" ref="O324:O387" si="17">IF(EXACT(B324,""),"",IF(OR(AND(COUNTIFS(B:B,B324,D:D,D324,E:E,E324,J:J,"&gt;"&amp;J324)=1,COUNTIFS(B:B,B324,J:J,"&gt;"&amp;J324)&gt;1),AND(COUNTIFS(B:B,B324,D:D,D324,E:E,E324,J:J,"&gt;"&amp;J324)=0,COUNTIFS(B:B,B324,J:J,"&gt;"&amp;J324)&gt;1)),B324&amp;"|"&amp;D324&amp;":"&amp;E324&amp;"|","-"))</f>
        <v>-</v>
      </c>
    </row>
    <row r="325" spans="2:15" x14ac:dyDescent="0.35">
      <c r="B325" s="42" t="s">
        <v>52</v>
      </c>
      <c r="C325" s="71" t="s">
        <v>92</v>
      </c>
      <c r="D325" s="42" t="s">
        <v>7</v>
      </c>
      <c r="E325" s="43" t="s">
        <v>31</v>
      </c>
      <c r="F325" s="70" t="s">
        <v>81</v>
      </c>
      <c r="G325" s="77">
        <v>6</v>
      </c>
      <c r="H325" s="77">
        <v>8</v>
      </c>
      <c r="I325" s="45">
        <v>43498</v>
      </c>
      <c r="J325" s="45">
        <v>43769</v>
      </c>
      <c r="L325" s="81" t="str">
        <f t="shared" si="15"/>
        <v>Ring-A-Ding|A:6|</v>
      </c>
      <c r="M325" s="82" t="str">
        <f>IF(EXACT(B325,""),"",IF(COUNTIFS(B:B,B325,J:J,"&gt;"&amp;J325)=0,IFERROR(IF(MATCH(B325&amp;"|*",M$3:M324,0),"-",""),B325&amp;"|"&amp;C325&amp;"|"),"-"))</f>
        <v>-</v>
      </c>
      <c r="N325" s="183" t="str">
        <f t="shared" si="16"/>
        <v/>
      </c>
      <c r="O325" s="81" t="str">
        <f t="shared" si="17"/>
        <v>-</v>
      </c>
    </row>
    <row r="326" spans="2:15" x14ac:dyDescent="0.35">
      <c r="B326" s="42" t="s">
        <v>52</v>
      </c>
      <c r="C326" s="71" t="s">
        <v>92</v>
      </c>
      <c r="D326" s="42" t="s">
        <v>8</v>
      </c>
      <c r="E326" s="43" t="s">
        <v>26</v>
      </c>
      <c r="F326" s="70" t="s">
        <v>63</v>
      </c>
      <c r="G326" s="77">
        <v>0</v>
      </c>
      <c r="H326" s="77">
        <v>0</v>
      </c>
      <c r="I326" s="45">
        <v>43498</v>
      </c>
      <c r="J326" s="45">
        <v>43769</v>
      </c>
      <c r="L326" s="81" t="str">
        <f t="shared" si="15"/>
        <v>Ring-A-Ding|B:1|</v>
      </c>
      <c r="M326" s="82" t="str">
        <f>IF(EXACT(B326,""),"",IF(COUNTIFS(B:B,B326,J:J,"&gt;"&amp;J326)=0,IFERROR(IF(MATCH(B326&amp;"|*",M$3:M325,0),"-",""),B326&amp;"|"&amp;C326&amp;"|"),"-"))</f>
        <v>-</v>
      </c>
      <c r="N326" s="183" t="str">
        <f t="shared" si="16"/>
        <v/>
      </c>
      <c r="O326" s="81" t="str">
        <f t="shared" si="17"/>
        <v>-</v>
      </c>
    </row>
    <row r="327" spans="2:15" x14ac:dyDescent="0.35">
      <c r="B327" s="42" t="s">
        <v>52</v>
      </c>
      <c r="C327" s="71" t="s">
        <v>92</v>
      </c>
      <c r="D327" s="42" t="s">
        <v>8</v>
      </c>
      <c r="E327" s="43" t="s">
        <v>27</v>
      </c>
      <c r="F327" s="70" t="s">
        <v>66</v>
      </c>
      <c r="G327" s="77">
        <v>0</v>
      </c>
      <c r="H327" s="77">
        <v>0</v>
      </c>
      <c r="I327" s="45">
        <v>43498</v>
      </c>
      <c r="J327" s="45">
        <v>43769</v>
      </c>
      <c r="L327" s="81" t="str">
        <f t="shared" si="15"/>
        <v>Ring-A-Ding|B:2|</v>
      </c>
      <c r="M327" s="82" t="str">
        <f>IF(EXACT(B327,""),"",IF(COUNTIFS(B:B,B327,J:J,"&gt;"&amp;J327)=0,IFERROR(IF(MATCH(B327&amp;"|*",M$3:M326,0),"-",""),B327&amp;"|"&amp;C327&amp;"|"),"-"))</f>
        <v>-</v>
      </c>
      <c r="N327" s="183" t="str">
        <f t="shared" si="16"/>
        <v/>
      </c>
      <c r="O327" s="81" t="str">
        <f t="shared" si="17"/>
        <v>-</v>
      </c>
    </row>
    <row r="328" spans="2:15" x14ac:dyDescent="0.35">
      <c r="B328" s="42" t="s">
        <v>52</v>
      </c>
      <c r="C328" s="71" t="s">
        <v>92</v>
      </c>
      <c r="D328" s="42" t="s">
        <v>8</v>
      </c>
      <c r="E328" s="43" t="s">
        <v>28</v>
      </c>
      <c r="F328" s="70" t="s">
        <v>65</v>
      </c>
      <c r="G328" s="77">
        <v>6</v>
      </c>
      <c r="H328" s="77">
        <v>9</v>
      </c>
      <c r="I328" s="45">
        <v>43498</v>
      </c>
      <c r="J328" s="45">
        <v>43769</v>
      </c>
      <c r="L328" s="81" t="str">
        <f t="shared" si="15"/>
        <v>Ring-A-Ding|B:3|</v>
      </c>
      <c r="M328" s="82" t="str">
        <f>IF(EXACT(B328,""),"",IF(COUNTIFS(B:B,B328,J:J,"&gt;"&amp;J328)=0,IFERROR(IF(MATCH(B328&amp;"|*",M$3:M327,0),"-",""),B328&amp;"|"&amp;C328&amp;"|"),"-"))</f>
        <v>-</v>
      </c>
      <c r="N328" s="183" t="str">
        <f t="shared" si="16"/>
        <v/>
      </c>
      <c r="O328" s="81" t="str">
        <f t="shared" si="17"/>
        <v>-</v>
      </c>
    </row>
    <row r="329" spans="2:15" x14ac:dyDescent="0.35">
      <c r="B329" s="42" t="s">
        <v>52</v>
      </c>
      <c r="C329" s="71" t="s">
        <v>92</v>
      </c>
      <c r="D329" s="42" t="s">
        <v>8</v>
      </c>
      <c r="E329" s="43" t="s">
        <v>29</v>
      </c>
      <c r="F329" s="70" t="s">
        <v>67</v>
      </c>
      <c r="G329" s="77">
        <v>1</v>
      </c>
      <c r="H329" s="77">
        <v>3</v>
      </c>
      <c r="I329" s="45">
        <v>43498</v>
      </c>
      <c r="J329" s="45">
        <v>43769</v>
      </c>
      <c r="L329" s="81" t="str">
        <f t="shared" si="15"/>
        <v>Ring-A-Ding|B:4|</v>
      </c>
      <c r="M329" s="82" t="str">
        <f>IF(EXACT(B329,""),"",IF(COUNTIFS(B:B,B329,J:J,"&gt;"&amp;J329)=0,IFERROR(IF(MATCH(B329&amp;"|*",M$3:M328,0),"-",""),B329&amp;"|"&amp;C329&amp;"|"),"-"))</f>
        <v>-</v>
      </c>
      <c r="N329" s="183" t="str">
        <f t="shared" si="16"/>
        <v/>
      </c>
      <c r="O329" s="81" t="str">
        <f t="shared" si="17"/>
        <v>-</v>
      </c>
    </row>
    <row r="330" spans="2:15" x14ac:dyDescent="0.35">
      <c r="B330" s="42" t="s">
        <v>52</v>
      </c>
      <c r="C330" s="71" t="s">
        <v>92</v>
      </c>
      <c r="D330" s="42" t="s">
        <v>8</v>
      </c>
      <c r="E330" s="43" t="s">
        <v>32</v>
      </c>
      <c r="F330" s="70" t="s">
        <v>84</v>
      </c>
      <c r="G330" s="77">
        <v>0</v>
      </c>
      <c r="H330" s="77">
        <v>0</v>
      </c>
      <c r="I330" s="45">
        <v>43498</v>
      </c>
      <c r="J330" s="45">
        <v>43769</v>
      </c>
      <c r="L330" s="81" t="str">
        <f t="shared" si="15"/>
        <v>Ring-A-Ding|B:7|</v>
      </c>
      <c r="M330" s="82" t="str">
        <f>IF(EXACT(B330,""),"",IF(COUNTIFS(B:B,B330,J:J,"&gt;"&amp;J330)=0,IFERROR(IF(MATCH(B330&amp;"|*",M$3:M329,0),"-",""),B330&amp;"|"&amp;C330&amp;"|"),"-"))</f>
        <v>-</v>
      </c>
      <c r="N330" s="183" t="str">
        <f t="shared" si="16"/>
        <v/>
      </c>
      <c r="O330" s="81" t="str">
        <f t="shared" si="17"/>
        <v>-</v>
      </c>
    </row>
    <row r="331" spans="2:15" x14ac:dyDescent="0.35">
      <c r="B331" s="42" t="s">
        <v>52</v>
      </c>
      <c r="C331" s="71" t="s">
        <v>92</v>
      </c>
      <c r="D331" s="42" t="s">
        <v>8</v>
      </c>
      <c r="E331" s="43" t="s">
        <v>31</v>
      </c>
      <c r="F331" s="70" t="s">
        <v>58</v>
      </c>
      <c r="G331" s="77">
        <v>2</v>
      </c>
      <c r="H331" s="77">
        <v>3</v>
      </c>
      <c r="I331" s="45">
        <v>43498</v>
      </c>
      <c r="J331" s="45">
        <v>43769</v>
      </c>
      <c r="L331" s="81" t="str">
        <f t="shared" si="15"/>
        <v>Ring-A-Ding|B:6|</v>
      </c>
      <c r="M331" s="82" t="str">
        <f>IF(EXACT(B331,""),"",IF(COUNTIFS(B:B,B331,J:J,"&gt;"&amp;J331)=0,IFERROR(IF(MATCH(B331&amp;"|*",M$3:M330,0),"-",""),B331&amp;"|"&amp;C331&amp;"|"),"-"))</f>
        <v>-</v>
      </c>
      <c r="N331" s="183" t="str">
        <f t="shared" si="16"/>
        <v/>
      </c>
      <c r="O331" s="81" t="str">
        <f t="shared" si="17"/>
        <v>-</v>
      </c>
    </row>
    <row r="332" spans="2:15" x14ac:dyDescent="0.35">
      <c r="B332" s="42" t="s">
        <v>52</v>
      </c>
      <c r="C332" s="71" t="s">
        <v>92</v>
      </c>
      <c r="D332" s="42" t="s">
        <v>9</v>
      </c>
      <c r="E332" s="43" t="s">
        <v>96</v>
      </c>
      <c r="F332" s="70" t="s">
        <v>74</v>
      </c>
      <c r="G332" s="77">
        <v>0</v>
      </c>
      <c r="H332" s="77">
        <v>0</v>
      </c>
      <c r="I332" s="45">
        <v>43498</v>
      </c>
      <c r="J332" s="45">
        <v>43769</v>
      </c>
      <c r="L332" s="81" t="str">
        <f t="shared" si="15"/>
        <v>Ring-A-Ding|C:00F|</v>
      </c>
      <c r="M332" s="82" t="str">
        <f>IF(EXACT(B332,""),"",IF(COUNTIFS(B:B,B332,J:J,"&gt;"&amp;J332)=0,IFERROR(IF(MATCH(B332&amp;"|*",M$3:M331,0),"-",""),B332&amp;"|"&amp;C332&amp;"|"),"-"))</f>
        <v>-</v>
      </c>
      <c r="N332" s="183" t="str">
        <f t="shared" si="16"/>
        <v/>
      </c>
      <c r="O332" s="81" t="str">
        <f t="shared" si="17"/>
        <v>-</v>
      </c>
    </row>
    <row r="333" spans="2:15" x14ac:dyDescent="0.35">
      <c r="B333" s="42" t="s">
        <v>52</v>
      </c>
      <c r="C333" s="71" t="s">
        <v>92</v>
      </c>
      <c r="D333" s="42" t="s">
        <v>9</v>
      </c>
      <c r="E333" s="43" t="s">
        <v>101</v>
      </c>
      <c r="F333" s="70" t="s">
        <v>85</v>
      </c>
      <c r="G333" s="77">
        <v>0</v>
      </c>
      <c r="H333" s="77">
        <v>0</v>
      </c>
      <c r="I333" s="45">
        <v>43498</v>
      </c>
      <c r="J333" s="45">
        <v>43769</v>
      </c>
      <c r="L333" s="81" t="str">
        <f t="shared" si="15"/>
        <v>Ring-A-Ding|C:642|</v>
      </c>
      <c r="M333" s="82" t="str">
        <f>IF(EXACT(B333,""),"",IF(COUNTIFS(B:B,B333,J:J,"&gt;"&amp;J333)=0,IFERROR(IF(MATCH(B333&amp;"|*",M$3:M332,0),"-",""),B333&amp;"|"&amp;C333&amp;"|"),"-"))</f>
        <v>-</v>
      </c>
      <c r="N333" s="183" t="str">
        <f t="shared" si="16"/>
        <v/>
      </c>
      <c r="O333" s="81" t="str">
        <f t="shared" si="17"/>
        <v>-</v>
      </c>
    </row>
    <row r="334" spans="2:15" x14ac:dyDescent="0.35">
      <c r="B334" s="42" t="s">
        <v>52</v>
      </c>
      <c r="C334" s="71" t="s">
        <v>92</v>
      </c>
      <c r="D334" s="42" t="s">
        <v>9</v>
      </c>
      <c r="E334" s="43" t="s">
        <v>100</v>
      </c>
      <c r="F334" s="70" t="s">
        <v>77</v>
      </c>
      <c r="G334" s="77">
        <v>0</v>
      </c>
      <c r="H334" s="77">
        <v>0</v>
      </c>
      <c r="I334" s="45">
        <v>43498</v>
      </c>
      <c r="J334" s="45">
        <v>43769</v>
      </c>
      <c r="L334" s="81" t="str">
        <f t="shared" si="15"/>
        <v>Ring-A-Ding|C:0F0|</v>
      </c>
      <c r="M334" s="82" t="str">
        <f>IF(EXACT(B334,""),"",IF(COUNTIFS(B:B,B334,J:J,"&gt;"&amp;J334)=0,IFERROR(IF(MATCH(B334&amp;"|*",M$3:M333,0),"-",""),B334&amp;"|"&amp;C334&amp;"|"),"-"))</f>
        <v>-</v>
      </c>
      <c r="N334" s="183" t="str">
        <f t="shared" si="16"/>
        <v/>
      </c>
      <c r="O334" s="81" t="str">
        <f t="shared" si="17"/>
        <v>-</v>
      </c>
    </row>
    <row r="335" spans="2:15" x14ac:dyDescent="0.35">
      <c r="B335" s="42" t="s">
        <v>52</v>
      </c>
      <c r="C335" s="71" t="s">
        <v>92</v>
      </c>
      <c r="D335" s="42" t="s">
        <v>9</v>
      </c>
      <c r="E335" s="43" t="s">
        <v>98</v>
      </c>
      <c r="F335" s="70" t="s">
        <v>95</v>
      </c>
      <c r="G335" s="77">
        <v>9</v>
      </c>
      <c r="H335" s="77">
        <v>10</v>
      </c>
      <c r="I335" s="45">
        <v>43498</v>
      </c>
      <c r="J335" s="45">
        <v>43769</v>
      </c>
      <c r="L335" s="81" t="str">
        <f t="shared" si="15"/>
        <v>Ring-A-Ding|C:111|</v>
      </c>
      <c r="M335" s="82" t="str">
        <f>IF(EXACT(B335,""),"",IF(COUNTIFS(B:B,B335,J:J,"&gt;"&amp;J335)=0,IFERROR(IF(MATCH(B335&amp;"|*",M$3:M334,0),"-",""),B335&amp;"|"&amp;C335&amp;"|"),"-"))</f>
        <v>-</v>
      </c>
      <c r="N335" s="183" t="str">
        <f t="shared" si="16"/>
        <v/>
      </c>
      <c r="O335" s="81" t="str">
        <f t="shared" si="17"/>
        <v>-</v>
      </c>
    </row>
    <row r="336" spans="2:15" x14ac:dyDescent="0.35">
      <c r="B336" s="42" t="s">
        <v>52</v>
      </c>
      <c r="C336" s="71" t="s">
        <v>92</v>
      </c>
      <c r="D336" s="42" t="s">
        <v>9</v>
      </c>
      <c r="E336" s="43" t="s">
        <v>97</v>
      </c>
      <c r="F336" s="70" t="s">
        <v>75</v>
      </c>
      <c r="G336" s="77">
        <v>0</v>
      </c>
      <c r="H336" s="77">
        <v>0</v>
      </c>
      <c r="I336" s="45">
        <v>43498</v>
      </c>
      <c r="J336" s="45">
        <v>43769</v>
      </c>
      <c r="L336" s="81" t="str">
        <f t="shared" si="15"/>
        <v>Ring-A-Ding|C:FFF|</v>
      </c>
      <c r="M336" s="82" t="str">
        <f>IF(EXACT(B336,""),"",IF(COUNTIFS(B:B,B336,J:J,"&gt;"&amp;J336)=0,IFERROR(IF(MATCH(B336&amp;"|*",M$3:M335,0),"-",""),B336&amp;"|"&amp;C336&amp;"|"),"-"))</f>
        <v>-</v>
      </c>
      <c r="N336" s="183" t="str">
        <f t="shared" si="16"/>
        <v/>
      </c>
      <c r="O336" s="81" t="str">
        <f t="shared" si="17"/>
        <v>-</v>
      </c>
    </row>
    <row r="337" spans="2:15" x14ac:dyDescent="0.35">
      <c r="B337" s="42" t="s">
        <v>52</v>
      </c>
      <c r="C337" s="71" t="s">
        <v>92</v>
      </c>
      <c r="D337" s="42" t="s">
        <v>9</v>
      </c>
      <c r="E337" s="43" t="s">
        <v>102</v>
      </c>
      <c r="F337" s="70" t="s">
        <v>79</v>
      </c>
      <c r="G337" s="77">
        <v>2</v>
      </c>
      <c r="H337" s="77">
        <v>3</v>
      </c>
      <c r="I337" s="45">
        <v>43498</v>
      </c>
      <c r="J337" s="45">
        <v>43769</v>
      </c>
      <c r="L337" s="81" t="str">
        <f t="shared" si="15"/>
        <v>Ring-A-Ding|C:FA0|</v>
      </c>
      <c r="M337" s="82" t="str">
        <f>IF(EXACT(B337,""),"",IF(COUNTIFS(B:B,B337,J:J,"&gt;"&amp;J337)=0,IFERROR(IF(MATCH(B337&amp;"|*",M$3:M336,0),"-",""),B337&amp;"|"&amp;C337&amp;"|"),"-"))</f>
        <v>-</v>
      </c>
      <c r="N337" s="183" t="str">
        <f t="shared" si="16"/>
        <v/>
      </c>
      <c r="O337" s="81" t="str">
        <f t="shared" si="17"/>
        <v>-</v>
      </c>
    </row>
    <row r="338" spans="2:15" x14ac:dyDescent="0.35">
      <c r="B338" s="42" t="s">
        <v>37</v>
      </c>
      <c r="C338" s="71" t="s">
        <v>88</v>
      </c>
      <c r="D338" s="42" t="s">
        <v>7</v>
      </c>
      <c r="E338" s="43" t="s">
        <v>26</v>
      </c>
      <c r="F338" s="70" t="s">
        <v>62</v>
      </c>
      <c r="G338" s="77">
        <v>3</v>
      </c>
      <c r="H338" s="77">
        <v>6</v>
      </c>
      <c r="I338" s="45">
        <v>43498</v>
      </c>
      <c r="J338" s="45">
        <v>43769</v>
      </c>
      <c r="L338" s="81" t="str">
        <f t="shared" si="15"/>
        <v>Rock|A:1|</v>
      </c>
      <c r="M338" s="82" t="str">
        <f>IF(EXACT(B338,""),"",IF(COUNTIFS(B:B,B338,J:J,"&gt;"&amp;J338)=0,IFERROR(IF(MATCH(B338&amp;"|*",M$3:M337,0),"-",""),B338&amp;"|"&amp;C338&amp;"|"),"-"))</f>
        <v>Rock|P.I.|</v>
      </c>
      <c r="N338" s="183">
        <f t="shared" si="16"/>
        <v>18</v>
      </c>
      <c r="O338" s="81" t="str">
        <f t="shared" si="17"/>
        <v>-</v>
      </c>
    </row>
    <row r="339" spans="2:15" x14ac:dyDescent="0.35">
      <c r="B339" s="42" t="s">
        <v>37</v>
      </c>
      <c r="C339" s="71" t="s">
        <v>88</v>
      </c>
      <c r="D339" s="42" t="s">
        <v>7</v>
      </c>
      <c r="E339" s="43" t="s">
        <v>27</v>
      </c>
      <c r="F339" s="70" t="s">
        <v>60</v>
      </c>
      <c r="G339" s="77">
        <v>10</v>
      </c>
      <c r="H339" s="77">
        <v>10</v>
      </c>
      <c r="I339" s="45">
        <v>43498</v>
      </c>
      <c r="J339" s="45">
        <v>43769</v>
      </c>
      <c r="L339" s="81" t="str">
        <f t="shared" si="15"/>
        <v>Rock|A:2|</v>
      </c>
      <c r="M339" s="82" t="str">
        <f>IF(EXACT(B339,""),"",IF(COUNTIFS(B:B,B339,J:J,"&gt;"&amp;J339)=0,IFERROR(IF(MATCH(B339&amp;"|*",M$3:M338,0),"-",""),B339&amp;"|"&amp;C339&amp;"|"),"-"))</f>
        <v>-</v>
      </c>
      <c r="N339" s="183" t="str">
        <f t="shared" si="16"/>
        <v/>
      </c>
      <c r="O339" s="81" t="str">
        <f t="shared" si="17"/>
        <v>-</v>
      </c>
    </row>
    <row r="340" spans="2:15" x14ac:dyDescent="0.35">
      <c r="B340" s="42" t="s">
        <v>37</v>
      </c>
      <c r="C340" s="71" t="s">
        <v>88</v>
      </c>
      <c r="D340" s="42" t="s">
        <v>7</v>
      </c>
      <c r="E340" s="43" t="s">
        <v>28</v>
      </c>
      <c r="F340" s="70" t="s">
        <v>61</v>
      </c>
      <c r="G340" s="77">
        <v>2</v>
      </c>
      <c r="H340" s="77">
        <v>10</v>
      </c>
      <c r="I340" s="45">
        <v>43498</v>
      </c>
      <c r="J340" s="45">
        <v>43769</v>
      </c>
      <c r="L340" s="81" t="str">
        <f t="shared" si="15"/>
        <v>Rock|A:3|</v>
      </c>
      <c r="M340" s="82" t="str">
        <f>IF(EXACT(B340,""),"",IF(COUNTIFS(B:B,B340,J:J,"&gt;"&amp;J340)=0,IFERROR(IF(MATCH(B340&amp;"|*",M$3:M339,0),"-",""),B340&amp;"|"&amp;C340&amp;"|"),"-"))</f>
        <v>-</v>
      </c>
      <c r="N340" s="183" t="str">
        <f t="shared" si="16"/>
        <v/>
      </c>
      <c r="O340" s="81" t="str">
        <f t="shared" si="17"/>
        <v>-</v>
      </c>
    </row>
    <row r="341" spans="2:15" x14ac:dyDescent="0.35">
      <c r="B341" s="42" t="s">
        <v>37</v>
      </c>
      <c r="C341" s="71" t="s">
        <v>88</v>
      </c>
      <c r="D341" s="42" t="s">
        <v>7</v>
      </c>
      <c r="E341" s="43" t="s">
        <v>29</v>
      </c>
      <c r="F341" s="70" t="s">
        <v>71</v>
      </c>
      <c r="G341" s="77">
        <v>7</v>
      </c>
      <c r="H341" s="77">
        <v>10</v>
      </c>
      <c r="I341" s="45">
        <v>43498</v>
      </c>
      <c r="J341" s="45">
        <v>43769</v>
      </c>
      <c r="L341" s="81" t="str">
        <f t="shared" si="15"/>
        <v>Rock|A:4|</v>
      </c>
      <c r="M341" s="82" t="str">
        <f>IF(EXACT(B341,""),"",IF(COUNTIFS(B:B,B341,J:J,"&gt;"&amp;J341)=0,IFERROR(IF(MATCH(B341&amp;"|*",M$3:M340,0),"-",""),B341&amp;"|"&amp;C341&amp;"|"),"-"))</f>
        <v>-</v>
      </c>
      <c r="N341" s="183" t="str">
        <f t="shared" si="16"/>
        <v/>
      </c>
      <c r="O341" s="81" t="str">
        <f t="shared" si="17"/>
        <v>-</v>
      </c>
    </row>
    <row r="342" spans="2:15" x14ac:dyDescent="0.35">
      <c r="B342" s="42" t="s">
        <v>37</v>
      </c>
      <c r="C342" s="71" t="s">
        <v>88</v>
      </c>
      <c r="D342" s="42" t="s">
        <v>7</v>
      </c>
      <c r="E342" s="43" t="s">
        <v>31</v>
      </c>
      <c r="F342" s="70" t="s">
        <v>81</v>
      </c>
      <c r="G342" s="77">
        <v>4</v>
      </c>
      <c r="H342" s="77">
        <v>6</v>
      </c>
      <c r="I342" s="45">
        <v>43498</v>
      </c>
      <c r="J342" s="45">
        <v>43769</v>
      </c>
      <c r="L342" s="81" t="str">
        <f t="shared" si="15"/>
        <v>Rock|A:6|</v>
      </c>
      <c r="M342" s="82" t="str">
        <f>IF(EXACT(B342,""),"",IF(COUNTIFS(B:B,B342,J:J,"&gt;"&amp;J342)=0,IFERROR(IF(MATCH(B342&amp;"|*",M$3:M341,0),"-",""),B342&amp;"|"&amp;C342&amp;"|"),"-"))</f>
        <v>-</v>
      </c>
      <c r="N342" s="183" t="str">
        <f t="shared" si="16"/>
        <v/>
      </c>
      <c r="O342" s="81" t="str">
        <f t="shared" si="17"/>
        <v>-</v>
      </c>
    </row>
    <row r="343" spans="2:15" x14ac:dyDescent="0.35">
      <c r="B343" s="42" t="s">
        <v>37</v>
      </c>
      <c r="C343" s="71" t="s">
        <v>88</v>
      </c>
      <c r="D343" s="42" t="s">
        <v>8</v>
      </c>
      <c r="E343" s="43" t="s">
        <v>26</v>
      </c>
      <c r="F343" s="70" t="s">
        <v>63</v>
      </c>
      <c r="G343" s="77">
        <v>5</v>
      </c>
      <c r="H343" s="77">
        <v>6</v>
      </c>
      <c r="I343" s="45">
        <v>43498</v>
      </c>
      <c r="J343" s="45">
        <v>43769</v>
      </c>
      <c r="L343" s="81" t="str">
        <f t="shared" si="15"/>
        <v>Rock|B:1|</v>
      </c>
      <c r="M343" s="82" t="str">
        <f>IF(EXACT(B343,""),"",IF(COUNTIFS(B:B,B343,J:J,"&gt;"&amp;J343)=0,IFERROR(IF(MATCH(B343&amp;"|*",M$3:M342,0),"-",""),B343&amp;"|"&amp;C343&amp;"|"),"-"))</f>
        <v>-</v>
      </c>
      <c r="N343" s="183" t="str">
        <f t="shared" si="16"/>
        <v/>
      </c>
      <c r="O343" s="81" t="str">
        <f t="shared" si="17"/>
        <v>-</v>
      </c>
    </row>
    <row r="344" spans="2:15" x14ac:dyDescent="0.35">
      <c r="B344" s="42" t="s">
        <v>37</v>
      </c>
      <c r="C344" s="71" t="s">
        <v>88</v>
      </c>
      <c r="D344" s="42" t="s">
        <v>8</v>
      </c>
      <c r="E344" s="43" t="s">
        <v>27</v>
      </c>
      <c r="F344" s="70" t="s">
        <v>66</v>
      </c>
      <c r="G344" s="77">
        <v>6</v>
      </c>
      <c r="H344" s="77">
        <v>7</v>
      </c>
      <c r="I344" s="45">
        <v>43498</v>
      </c>
      <c r="J344" s="45">
        <v>43769</v>
      </c>
      <c r="L344" s="81" t="str">
        <f t="shared" si="15"/>
        <v>Rock|B:2|</v>
      </c>
      <c r="M344" s="82" t="str">
        <f>IF(EXACT(B344,""),"",IF(COUNTIFS(B:B,B344,J:J,"&gt;"&amp;J344)=0,IFERROR(IF(MATCH(B344&amp;"|*",M$3:M343,0),"-",""),B344&amp;"|"&amp;C344&amp;"|"),"-"))</f>
        <v>-</v>
      </c>
      <c r="N344" s="183" t="str">
        <f t="shared" si="16"/>
        <v/>
      </c>
      <c r="O344" s="81" t="str">
        <f t="shared" si="17"/>
        <v>-</v>
      </c>
    </row>
    <row r="345" spans="2:15" x14ac:dyDescent="0.35">
      <c r="B345" s="42" t="s">
        <v>37</v>
      </c>
      <c r="C345" s="71" t="s">
        <v>88</v>
      </c>
      <c r="D345" s="42" t="s">
        <v>8</v>
      </c>
      <c r="E345" s="43" t="s">
        <v>28</v>
      </c>
      <c r="F345" s="70" t="s">
        <v>65</v>
      </c>
      <c r="G345" s="77">
        <v>4</v>
      </c>
      <c r="H345" s="77">
        <v>4</v>
      </c>
      <c r="I345" s="45">
        <v>43498</v>
      </c>
      <c r="J345" s="45">
        <v>43769</v>
      </c>
      <c r="L345" s="81" t="str">
        <f t="shared" si="15"/>
        <v>Rock|B:3|</v>
      </c>
      <c r="M345" s="82" t="str">
        <f>IF(EXACT(B345,""),"",IF(COUNTIFS(B:B,B345,J:J,"&gt;"&amp;J345)=0,IFERROR(IF(MATCH(B345&amp;"|*",M$3:M344,0),"-",""),B345&amp;"|"&amp;C345&amp;"|"),"-"))</f>
        <v>-</v>
      </c>
      <c r="N345" s="183" t="str">
        <f t="shared" si="16"/>
        <v/>
      </c>
      <c r="O345" s="81" t="str">
        <f t="shared" si="17"/>
        <v>-</v>
      </c>
    </row>
    <row r="346" spans="2:15" x14ac:dyDescent="0.35">
      <c r="B346" s="42" t="s">
        <v>37</v>
      </c>
      <c r="C346" s="71" t="s">
        <v>88</v>
      </c>
      <c r="D346" s="42" t="s">
        <v>8</v>
      </c>
      <c r="E346" s="43" t="s">
        <v>29</v>
      </c>
      <c r="F346" s="70" t="s">
        <v>67</v>
      </c>
      <c r="G346" s="77">
        <v>5</v>
      </c>
      <c r="H346" s="77">
        <v>6</v>
      </c>
      <c r="I346" s="45">
        <v>43498</v>
      </c>
      <c r="J346" s="45">
        <v>43769</v>
      </c>
      <c r="L346" s="81" t="str">
        <f t="shared" si="15"/>
        <v>Rock|B:4|</v>
      </c>
      <c r="M346" s="82" t="str">
        <f>IF(EXACT(B346,""),"",IF(COUNTIFS(B:B,B346,J:J,"&gt;"&amp;J346)=0,IFERROR(IF(MATCH(B346&amp;"|*",M$3:M345,0),"-",""),B346&amp;"|"&amp;C346&amp;"|"),"-"))</f>
        <v>-</v>
      </c>
      <c r="N346" s="183" t="str">
        <f t="shared" si="16"/>
        <v/>
      </c>
      <c r="O346" s="81" t="str">
        <f t="shared" si="17"/>
        <v>-</v>
      </c>
    </row>
    <row r="347" spans="2:15" x14ac:dyDescent="0.35">
      <c r="B347" s="42" t="s">
        <v>37</v>
      </c>
      <c r="C347" s="71" t="s">
        <v>88</v>
      </c>
      <c r="D347" s="42" t="s">
        <v>8</v>
      </c>
      <c r="E347" s="43" t="s">
        <v>32</v>
      </c>
      <c r="F347" s="70" t="s">
        <v>84</v>
      </c>
      <c r="G347" s="77">
        <v>1</v>
      </c>
      <c r="H347" s="77">
        <v>3</v>
      </c>
      <c r="I347" s="45">
        <v>43498</v>
      </c>
      <c r="J347" s="45">
        <v>43769</v>
      </c>
      <c r="L347" s="81" t="str">
        <f t="shared" si="15"/>
        <v>Rock|B:7|</v>
      </c>
      <c r="M347" s="82" t="str">
        <f>IF(EXACT(B347,""),"",IF(COUNTIFS(B:B,B347,J:J,"&gt;"&amp;J347)=0,IFERROR(IF(MATCH(B347&amp;"|*",M$3:M346,0),"-",""),B347&amp;"|"&amp;C347&amp;"|"),"-"))</f>
        <v>-</v>
      </c>
      <c r="N347" s="183" t="str">
        <f t="shared" si="16"/>
        <v/>
      </c>
      <c r="O347" s="81" t="str">
        <f t="shared" si="17"/>
        <v>-</v>
      </c>
    </row>
    <row r="348" spans="2:15" x14ac:dyDescent="0.35">
      <c r="B348" s="42" t="s">
        <v>37</v>
      </c>
      <c r="C348" s="71" t="s">
        <v>88</v>
      </c>
      <c r="D348" s="42" t="s">
        <v>9</v>
      </c>
      <c r="E348" s="43" t="s">
        <v>96</v>
      </c>
      <c r="F348" s="70" t="s">
        <v>74</v>
      </c>
      <c r="G348" s="77">
        <v>0</v>
      </c>
      <c r="H348" s="77">
        <v>0</v>
      </c>
      <c r="I348" s="45">
        <v>43498</v>
      </c>
      <c r="J348" s="45">
        <v>43769</v>
      </c>
      <c r="L348" s="81" t="str">
        <f t="shared" si="15"/>
        <v>Rock|C:00F|</v>
      </c>
      <c r="M348" s="82" t="str">
        <f>IF(EXACT(B348,""),"",IF(COUNTIFS(B:B,B348,J:J,"&gt;"&amp;J348)=0,IFERROR(IF(MATCH(B348&amp;"|*",M$3:M347,0),"-",""),B348&amp;"|"&amp;C348&amp;"|"),"-"))</f>
        <v>-</v>
      </c>
      <c r="N348" s="183" t="str">
        <f t="shared" si="16"/>
        <v/>
      </c>
      <c r="O348" s="81" t="str">
        <f t="shared" si="17"/>
        <v>-</v>
      </c>
    </row>
    <row r="349" spans="2:15" x14ac:dyDescent="0.35">
      <c r="B349" s="42" t="s">
        <v>37</v>
      </c>
      <c r="C349" s="71" t="s">
        <v>88</v>
      </c>
      <c r="D349" s="42" t="s">
        <v>9</v>
      </c>
      <c r="E349" s="43" t="s">
        <v>101</v>
      </c>
      <c r="F349" s="70" t="s">
        <v>85</v>
      </c>
      <c r="G349" s="77">
        <v>6</v>
      </c>
      <c r="H349" s="77">
        <v>6</v>
      </c>
      <c r="I349" s="45">
        <v>43498</v>
      </c>
      <c r="J349" s="45">
        <v>43769</v>
      </c>
      <c r="L349" s="81" t="str">
        <f t="shared" si="15"/>
        <v>Rock|C:642|</v>
      </c>
      <c r="M349" s="82" t="str">
        <f>IF(EXACT(B349,""),"",IF(COUNTIFS(B:B,B349,J:J,"&gt;"&amp;J349)=0,IFERROR(IF(MATCH(B349&amp;"|*",M$3:M348,0),"-",""),B349&amp;"|"&amp;C349&amp;"|"),"-"))</f>
        <v>-</v>
      </c>
      <c r="N349" s="183" t="str">
        <f t="shared" si="16"/>
        <v/>
      </c>
      <c r="O349" s="81" t="str">
        <f t="shared" si="17"/>
        <v>-</v>
      </c>
    </row>
    <row r="350" spans="2:15" x14ac:dyDescent="0.35">
      <c r="B350" s="42" t="s">
        <v>37</v>
      </c>
      <c r="C350" s="71" t="s">
        <v>88</v>
      </c>
      <c r="D350" s="42" t="s">
        <v>9</v>
      </c>
      <c r="E350" s="43" t="s">
        <v>100</v>
      </c>
      <c r="F350" s="70" t="s">
        <v>77</v>
      </c>
      <c r="G350" s="77">
        <v>0</v>
      </c>
      <c r="H350" s="77">
        <v>0</v>
      </c>
      <c r="I350" s="45">
        <v>43498</v>
      </c>
      <c r="J350" s="45">
        <v>43769</v>
      </c>
      <c r="L350" s="81" t="str">
        <f t="shared" si="15"/>
        <v>Rock|C:0F0|</v>
      </c>
      <c r="M350" s="82" t="str">
        <f>IF(EXACT(B350,""),"",IF(COUNTIFS(B:B,B350,J:J,"&gt;"&amp;J350)=0,IFERROR(IF(MATCH(B350&amp;"|*",M$3:M349,0),"-",""),B350&amp;"|"&amp;C350&amp;"|"),"-"))</f>
        <v>-</v>
      </c>
      <c r="N350" s="183" t="str">
        <f t="shared" si="16"/>
        <v/>
      </c>
      <c r="O350" s="81" t="str">
        <f t="shared" si="17"/>
        <v>-</v>
      </c>
    </row>
    <row r="351" spans="2:15" x14ac:dyDescent="0.35">
      <c r="B351" s="42" t="s">
        <v>37</v>
      </c>
      <c r="C351" s="71" t="s">
        <v>88</v>
      </c>
      <c r="D351" s="42" t="s">
        <v>9</v>
      </c>
      <c r="E351" s="43" t="s">
        <v>98</v>
      </c>
      <c r="F351" s="70" t="s">
        <v>95</v>
      </c>
      <c r="G351" s="77">
        <v>6</v>
      </c>
      <c r="H351" s="77">
        <v>6</v>
      </c>
      <c r="I351" s="45">
        <v>43498</v>
      </c>
      <c r="J351" s="45">
        <v>43769</v>
      </c>
      <c r="L351" s="81" t="str">
        <f t="shared" si="15"/>
        <v>Rock|C:111|</v>
      </c>
      <c r="M351" s="82" t="str">
        <f>IF(EXACT(B351,""),"",IF(COUNTIFS(B:B,B351,J:J,"&gt;"&amp;J351)=0,IFERROR(IF(MATCH(B351&amp;"|*",M$3:M350,0),"-",""),B351&amp;"|"&amp;C351&amp;"|"),"-"))</f>
        <v>-</v>
      </c>
      <c r="N351" s="183" t="str">
        <f t="shared" si="16"/>
        <v/>
      </c>
      <c r="O351" s="81" t="str">
        <f t="shared" si="17"/>
        <v>-</v>
      </c>
    </row>
    <row r="352" spans="2:15" x14ac:dyDescent="0.35">
      <c r="B352" s="42" t="s">
        <v>37</v>
      </c>
      <c r="C352" s="71" t="s">
        <v>88</v>
      </c>
      <c r="D352" s="42" t="s">
        <v>9</v>
      </c>
      <c r="E352" s="43" t="s">
        <v>97</v>
      </c>
      <c r="F352" s="70" t="s">
        <v>75</v>
      </c>
      <c r="G352" s="77">
        <v>6</v>
      </c>
      <c r="H352" s="77">
        <v>6</v>
      </c>
      <c r="I352" s="45">
        <v>43498</v>
      </c>
      <c r="J352" s="45">
        <v>43769</v>
      </c>
      <c r="L352" s="81" t="str">
        <f t="shared" si="15"/>
        <v>Rock|C:FFF|</v>
      </c>
      <c r="M352" s="82" t="str">
        <f>IF(EXACT(B352,""),"",IF(COUNTIFS(B:B,B352,J:J,"&gt;"&amp;J352)=0,IFERROR(IF(MATCH(B352&amp;"|*",M$3:M351,0),"-",""),B352&amp;"|"&amp;C352&amp;"|"),"-"))</f>
        <v>-</v>
      </c>
      <c r="N352" s="183" t="str">
        <f t="shared" si="16"/>
        <v/>
      </c>
      <c r="O352" s="81" t="str">
        <f t="shared" si="17"/>
        <v>-</v>
      </c>
    </row>
    <row r="353" spans="2:15" x14ac:dyDescent="0.35">
      <c r="B353" s="42" t="s">
        <v>37</v>
      </c>
      <c r="C353" s="71" t="s">
        <v>88</v>
      </c>
      <c r="D353" s="42" t="s">
        <v>9</v>
      </c>
      <c r="E353" s="43" t="s">
        <v>103</v>
      </c>
      <c r="F353" s="70" t="s">
        <v>78</v>
      </c>
      <c r="G353" s="77">
        <v>1</v>
      </c>
      <c r="H353" s="77">
        <v>1</v>
      </c>
      <c r="I353" s="45">
        <v>43498</v>
      </c>
      <c r="J353" s="45">
        <v>43769</v>
      </c>
      <c r="L353" s="81" t="str">
        <f t="shared" si="15"/>
        <v>Rock|C:FCC|</v>
      </c>
      <c r="M353" s="82" t="str">
        <f>IF(EXACT(B353,""),"",IF(COUNTIFS(B:B,B353,J:J,"&gt;"&amp;J353)=0,IFERROR(IF(MATCH(B353&amp;"|*",M$3:M352,0),"-",""),B353&amp;"|"&amp;C353&amp;"|"),"-"))</f>
        <v>-</v>
      </c>
      <c r="N353" s="183" t="str">
        <f t="shared" si="16"/>
        <v/>
      </c>
      <c r="O353" s="81" t="str">
        <f t="shared" si="17"/>
        <v>-</v>
      </c>
    </row>
    <row r="354" spans="2:15" x14ac:dyDescent="0.35">
      <c r="B354" s="42" t="s">
        <v>47</v>
      </c>
      <c r="C354" s="71" t="s">
        <v>94</v>
      </c>
      <c r="D354" s="42" t="s">
        <v>7</v>
      </c>
      <c r="E354" s="43" t="s">
        <v>26</v>
      </c>
      <c r="F354" s="70" t="s">
        <v>62</v>
      </c>
      <c r="G354" s="77">
        <v>2</v>
      </c>
      <c r="H354" s="77">
        <v>3</v>
      </c>
      <c r="I354" s="45">
        <v>43498</v>
      </c>
      <c r="J354" s="45">
        <v>43769</v>
      </c>
      <c r="L354" s="81" t="str">
        <f t="shared" si="15"/>
        <v>Rufus Ruffcut|A:1|</v>
      </c>
      <c r="M354" s="82" t="str">
        <f>IF(EXACT(B354,""),"",IF(COUNTIFS(B:B,B354,J:J,"&gt;"&amp;J354)=0,IFERROR(IF(MATCH(B354&amp;"|*",M$3:M353,0),"-",""),B354&amp;"|"&amp;C354&amp;"|"),"-"))</f>
        <v>Rufus Ruffcut|Carpenter|</v>
      </c>
      <c r="N354" s="183">
        <f t="shared" si="16"/>
        <v>19</v>
      </c>
      <c r="O354" s="81" t="str">
        <f t="shared" si="17"/>
        <v>-</v>
      </c>
    </row>
    <row r="355" spans="2:15" x14ac:dyDescent="0.35">
      <c r="B355" s="42" t="s">
        <v>47</v>
      </c>
      <c r="C355" s="71" t="s">
        <v>94</v>
      </c>
      <c r="D355" s="42" t="s">
        <v>7</v>
      </c>
      <c r="E355" s="43" t="s">
        <v>27</v>
      </c>
      <c r="F355" s="70" t="s">
        <v>60</v>
      </c>
      <c r="G355" s="77">
        <v>1</v>
      </c>
      <c r="H355" s="77">
        <v>3</v>
      </c>
      <c r="I355" s="45">
        <v>43498</v>
      </c>
      <c r="J355" s="45">
        <v>43769</v>
      </c>
      <c r="L355" s="81" t="str">
        <f t="shared" si="15"/>
        <v>Rufus Ruffcut|A:2|</v>
      </c>
      <c r="M355" s="82" t="str">
        <f>IF(EXACT(B355,""),"",IF(COUNTIFS(B:B,B355,J:J,"&gt;"&amp;J355)=0,IFERROR(IF(MATCH(B355&amp;"|*",M$3:M354,0),"-",""),B355&amp;"|"&amp;C355&amp;"|"),"-"))</f>
        <v>-</v>
      </c>
      <c r="N355" s="183" t="str">
        <f t="shared" si="16"/>
        <v/>
      </c>
      <c r="O355" s="81" t="str">
        <f t="shared" si="17"/>
        <v>-</v>
      </c>
    </row>
    <row r="356" spans="2:15" x14ac:dyDescent="0.35">
      <c r="B356" s="42" t="s">
        <v>47</v>
      </c>
      <c r="C356" s="71" t="s">
        <v>94</v>
      </c>
      <c r="D356" s="42" t="s">
        <v>7</v>
      </c>
      <c r="E356" s="43" t="s">
        <v>28</v>
      </c>
      <c r="F356" s="70" t="s">
        <v>61</v>
      </c>
      <c r="G356" s="77">
        <v>3</v>
      </c>
      <c r="H356" s="77">
        <v>3</v>
      </c>
      <c r="I356" s="45">
        <v>43498</v>
      </c>
      <c r="J356" s="45">
        <v>43769</v>
      </c>
      <c r="L356" s="81" t="str">
        <f t="shared" si="15"/>
        <v>Rufus Ruffcut|A:3|</v>
      </c>
      <c r="M356" s="82" t="str">
        <f>IF(EXACT(B356,""),"",IF(COUNTIFS(B:B,B356,J:J,"&gt;"&amp;J356)=0,IFERROR(IF(MATCH(B356&amp;"|*",M$3:M355,0),"-",""),B356&amp;"|"&amp;C356&amp;"|"),"-"))</f>
        <v>-</v>
      </c>
      <c r="N356" s="183" t="str">
        <f t="shared" si="16"/>
        <v/>
      </c>
      <c r="O356" s="81" t="str">
        <f t="shared" si="17"/>
        <v>-</v>
      </c>
    </row>
    <row r="357" spans="2:15" x14ac:dyDescent="0.35">
      <c r="B357" s="42" t="s">
        <v>47</v>
      </c>
      <c r="C357" s="71" t="s">
        <v>94</v>
      </c>
      <c r="D357" s="42" t="s">
        <v>7</v>
      </c>
      <c r="E357" s="43" t="s">
        <v>29</v>
      </c>
      <c r="F357" s="70" t="s">
        <v>71</v>
      </c>
      <c r="G357" s="77">
        <v>10</v>
      </c>
      <c r="H357" s="77">
        <v>10</v>
      </c>
      <c r="I357" s="45">
        <v>43498</v>
      </c>
      <c r="J357" s="45">
        <v>43769</v>
      </c>
      <c r="L357" s="81" t="str">
        <f t="shared" si="15"/>
        <v>Rufus Ruffcut|A:4|</v>
      </c>
      <c r="M357" s="82" t="str">
        <f>IF(EXACT(B357,""),"",IF(COUNTIFS(B:B,B357,J:J,"&gt;"&amp;J357)=0,IFERROR(IF(MATCH(B357&amp;"|*",M$3:M356,0),"-",""),B357&amp;"|"&amp;C357&amp;"|"),"-"))</f>
        <v>-</v>
      </c>
      <c r="N357" s="183" t="str">
        <f t="shared" si="16"/>
        <v/>
      </c>
      <c r="O357" s="81" t="str">
        <f t="shared" si="17"/>
        <v>-</v>
      </c>
    </row>
    <row r="358" spans="2:15" x14ac:dyDescent="0.35">
      <c r="B358" s="42" t="s">
        <v>47</v>
      </c>
      <c r="C358" s="71" t="s">
        <v>94</v>
      </c>
      <c r="D358" s="42" t="s">
        <v>7</v>
      </c>
      <c r="E358" s="43" t="s">
        <v>31</v>
      </c>
      <c r="F358" s="70" t="s">
        <v>81</v>
      </c>
      <c r="G358" s="77">
        <v>2</v>
      </c>
      <c r="H358" s="77">
        <v>3</v>
      </c>
      <c r="I358" s="45">
        <v>43498</v>
      </c>
      <c r="J358" s="45">
        <v>43769</v>
      </c>
      <c r="L358" s="81" t="str">
        <f t="shared" si="15"/>
        <v>Rufus Ruffcut|A:6|</v>
      </c>
      <c r="M358" s="82" t="str">
        <f>IF(EXACT(B358,""),"",IF(COUNTIFS(B:B,B358,J:J,"&gt;"&amp;J358)=0,IFERROR(IF(MATCH(B358&amp;"|*",M$3:M357,0),"-",""),B358&amp;"|"&amp;C358&amp;"|"),"-"))</f>
        <v>-</v>
      </c>
      <c r="N358" s="183" t="str">
        <f t="shared" si="16"/>
        <v/>
      </c>
      <c r="O358" s="81" t="str">
        <f t="shared" si="17"/>
        <v>-</v>
      </c>
    </row>
    <row r="359" spans="2:15" x14ac:dyDescent="0.35">
      <c r="B359" s="42" t="s">
        <v>47</v>
      </c>
      <c r="C359" s="71" t="s">
        <v>94</v>
      </c>
      <c r="D359" s="42" t="s">
        <v>7</v>
      </c>
      <c r="E359" s="43" t="s">
        <v>30</v>
      </c>
      <c r="F359" s="70" t="s">
        <v>64</v>
      </c>
      <c r="G359" s="77">
        <v>2</v>
      </c>
      <c r="H359" s="77">
        <v>2</v>
      </c>
      <c r="I359" s="45">
        <v>43498</v>
      </c>
      <c r="J359" s="45">
        <v>43769</v>
      </c>
      <c r="L359" s="81" t="str">
        <f t="shared" si="15"/>
        <v>Rufus Ruffcut|A:5|</v>
      </c>
      <c r="M359" s="82" t="str">
        <f>IF(EXACT(B359,""),"",IF(COUNTIFS(B:B,B359,J:J,"&gt;"&amp;J359)=0,IFERROR(IF(MATCH(B359&amp;"|*",M$3:M358,0),"-",""),B359&amp;"|"&amp;C359&amp;"|"),"-"))</f>
        <v>-</v>
      </c>
      <c r="N359" s="183" t="str">
        <f t="shared" si="16"/>
        <v/>
      </c>
      <c r="O359" s="81" t="str">
        <f t="shared" si="17"/>
        <v>-</v>
      </c>
    </row>
    <row r="360" spans="2:15" x14ac:dyDescent="0.35">
      <c r="B360" s="42" t="s">
        <v>47</v>
      </c>
      <c r="C360" s="71" t="s">
        <v>94</v>
      </c>
      <c r="D360" s="42" t="s">
        <v>8</v>
      </c>
      <c r="E360" s="43" t="s">
        <v>26</v>
      </c>
      <c r="F360" s="70" t="s">
        <v>63</v>
      </c>
      <c r="G360" s="77">
        <v>0</v>
      </c>
      <c r="H360" s="77">
        <v>0</v>
      </c>
      <c r="I360" s="45">
        <v>43498</v>
      </c>
      <c r="J360" s="45">
        <v>43769</v>
      </c>
      <c r="L360" s="81" t="str">
        <f t="shared" si="15"/>
        <v>Rufus Ruffcut|B:1|</v>
      </c>
      <c r="M360" s="82" t="str">
        <f>IF(EXACT(B360,""),"",IF(COUNTIFS(B:B,B360,J:J,"&gt;"&amp;J360)=0,IFERROR(IF(MATCH(B360&amp;"|*",M$3:M359,0),"-",""),B360&amp;"|"&amp;C360&amp;"|"),"-"))</f>
        <v>-</v>
      </c>
      <c r="N360" s="183" t="str">
        <f t="shared" si="16"/>
        <v/>
      </c>
      <c r="O360" s="81" t="str">
        <f t="shared" si="17"/>
        <v>-</v>
      </c>
    </row>
    <row r="361" spans="2:15" x14ac:dyDescent="0.35">
      <c r="B361" s="42" t="s">
        <v>47</v>
      </c>
      <c r="C361" s="71" t="s">
        <v>94</v>
      </c>
      <c r="D361" s="42" t="s">
        <v>8</v>
      </c>
      <c r="E361" s="43" t="s">
        <v>27</v>
      </c>
      <c r="F361" s="70" t="s">
        <v>66</v>
      </c>
      <c r="G361" s="77">
        <v>7</v>
      </c>
      <c r="H361" s="77">
        <v>10</v>
      </c>
      <c r="I361" s="45">
        <v>43498</v>
      </c>
      <c r="J361" s="45">
        <v>43769</v>
      </c>
      <c r="L361" s="81" t="str">
        <f t="shared" si="15"/>
        <v>Rufus Ruffcut|B:2|</v>
      </c>
      <c r="M361" s="82" t="str">
        <f>IF(EXACT(B361,""),"",IF(COUNTIFS(B:B,B361,J:J,"&gt;"&amp;J361)=0,IFERROR(IF(MATCH(B361&amp;"|*",M$3:M360,0),"-",""),B361&amp;"|"&amp;C361&amp;"|"),"-"))</f>
        <v>-</v>
      </c>
      <c r="N361" s="183" t="str">
        <f t="shared" si="16"/>
        <v/>
      </c>
      <c r="O361" s="81" t="str">
        <f t="shared" si="17"/>
        <v>-</v>
      </c>
    </row>
    <row r="362" spans="2:15" x14ac:dyDescent="0.35">
      <c r="B362" s="42" t="s">
        <v>47</v>
      </c>
      <c r="C362" s="71" t="s">
        <v>94</v>
      </c>
      <c r="D362" s="42" t="s">
        <v>8</v>
      </c>
      <c r="E362" s="43" t="s">
        <v>28</v>
      </c>
      <c r="F362" s="70" t="s">
        <v>65</v>
      </c>
      <c r="G362" s="77">
        <v>0</v>
      </c>
      <c r="H362" s="77">
        <v>0</v>
      </c>
      <c r="I362" s="45">
        <v>43498</v>
      </c>
      <c r="J362" s="45">
        <v>43769</v>
      </c>
      <c r="L362" s="81" t="str">
        <f t="shared" si="15"/>
        <v>Rufus Ruffcut|B:3|</v>
      </c>
      <c r="M362" s="82" t="str">
        <f>IF(EXACT(B362,""),"",IF(COUNTIFS(B:B,B362,J:J,"&gt;"&amp;J362)=0,IFERROR(IF(MATCH(B362&amp;"|*",M$3:M361,0),"-",""),B362&amp;"|"&amp;C362&amp;"|"),"-"))</f>
        <v>-</v>
      </c>
      <c r="N362" s="183" t="str">
        <f t="shared" si="16"/>
        <v/>
      </c>
      <c r="O362" s="81" t="str">
        <f t="shared" si="17"/>
        <v>-</v>
      </c>
    </row>
    <row r="363" spans="2:15" x14ac:dyDescent="0.35">
      <c r="B363" s="42" t="s">
        <v>47</v>
      </c>
      <c r="C363" s="71" t="s">
        <v>94</v>
      </c>
      <c r="D363" s="42" t="s">
        <v>8</v>
      </c>
      <c r="E363" s="43" t="s">
        <v>29</v>
      </c>
      <c r="F363" s="70" t="s">
        <v>67</v>
      </c>
      <c r="G363" s="77">
        <v>6</v>
      </c>
      <c r="H363" s="77">
        <v>6</v>
      </c>
      <c r="I363" s="45">
        <v>43498</v>
      </c>
      <c r="J363" s="45">
        <v>43769</v>
      </c>
      <c r="L363" s="81" t="str">
        <f t="shared" si="15"/>
        <v>Rufus Ruffcut|B:4|</v>
      </c>
      <c r="M363" s="82" t="str">
        <f>IF(EXACT(B363,""),"",IF(COUNTIFS(B:B,B363,J:J,"&gt;"&amp;J363)=0,IFERROR(IF(MATCH(B363&amp;"|*",M$3:M362,0),"-",""),B363&amp;"|"&amp;C363&amp;"|"),"-"))</f>
        <v>-</v>
      </c>
      <c r="N363" s="183" t="str">
        <f t="shared" si="16"/>
        <v/>
      </c>
      <c r="O363" s="81" t="str">
        <f t="shared" si="17"/>
        <v>-</v>
      </c>
    </row>
    <row r="364" spans="2:15" x14ac:dyDescent="0.35">
      <c r="B364" s="42" t="s">
        <v>47</v>
      </c>
      <c r="C364" s="71" t="s">
        <v>94</v>
      </c>
      <c r="D364" s="42" t="s">
        <v>8</v>
      </c>
      <c r="E364" s="43" t="s">
        <v>32</v>
      </c>
      <c r="F364" s="70" t="s">
        <v>84</v>
      </c>
      <c r="G364" s="77">
        <v>7</v>
      </c>
      <c r="H364" s="77">
        <v>9</v>
      </c>
      <c r="I364" s="45">
        <v>43498</v>
      </c>
      <c r="J364" s="45">
        <v>43769</v>
      </c>
      <c r="L364" s="81" t="str">
        <f t="shared" si="15"/>
        <v>Rufus Ruffcut|B:7|</v>
      </c>
      <c r="M364" s="82" t="str">
        <f>IF(EXACT(B364,""),"",IF(COUNTIFS(B:B,B364,J:J,"&gt;"&amp;J364)=0,IFERROR(IF(MATCH(B364&amp;"|*",M$3:M363,0),"-",""),B364&amp;"|"&amp;C364&amp;"|"),"-"))</f>
        <v>-</v>
      </c>
      <c r="N364" s="183" t="str">
        <f t="shared" si="16"/>
        <v/>
      </c>
      <c r="O364" s="81" t="str">
        <f t="shared" si="17"/>
        <v>-</v>
      </c>
    </row>
    <row r="365" spans="2:15" x14ac:dyDescent="0.35">
      <c r="B365" s="42" t="s">
        <v>47</v>
      </c>
      <c r="C365" s="71" t="s">
        <v>94</v>
      </c>
      <c r="D365" s="42" t="s">
        <v>9</v>
      </c>
      <c r="E365" s="43" t="s">
        <v>96</v>
      </c>
      <c r="F365" s="70" t="s">
        <v>74</v>
      </c>
      <c r="G365" s="77">
        <v>2</v>
      </c>
      <c r="H365" s="77">
        <v>3</v>
      </c>
      <c r="I365" s="45">
        <v>43498</v>
      </c>
      <c r="J365" s="45">
        <v>43769</v>
      </c>
      <c r="L365" s="81" t="str">
        <f t="shared" si="15"/>
        <v>Rufus Ruffcut|C:00F|</v>
      </c>
      <c r="M365" s="82" t="str">
        <f>IF(EXACT(B365,""),"",IF(COUNTIFS(B:B,B365,J:J,"&gt;"&amp;J365)=0,IFERROR(IF(MATCH(B365&amp;"|*",M$3:M364,0),"-",""),B365&amp;"|"&amp;C365&amp;"|"),"-"))</f>
        <v>-</v>
      </c>
      <c r="N365" s="183" t="str">
        <f t="shared" si="16"/>
        <v/>
      </c>
      <c r="O365" s="81" t="str">
        <f t="shared" si="17"/>
        <v>-</v>
      </c>
    </row>
    <row r="366" spans="2:15" x14ac:dyDescent="0.35">
      <c r="B366" s="42" t="s">
        <v>47</v>
      </c>
      <c r="C366" s="71" t="s">
        <v>94</v>
      </c>
      <c r="D366" s="42" t="s">
        <v>9</v>
      </c>
      <c r="E366" s="43" t="s">
        <v>101</v>
      </c>
      <c r="F366" s="70" t="s">
        <v>85</v>
      </c>
      <c r="G366" s="77">
        <v>8</v>
      </c>
      <c r="H366" s="77">
        <v>9</v>
      </c>
      <c r="I366" s="45">
        <v>43498</v>
      </c>
      <c r="J366" s="45">
        <v>43769</v>
      </c>
      <c r="L366" s="81" t="str">
        <f t="shared" si="15"/>
        <v>Rufus Ruffcut|C:642|</v>
      </c>
      <c r="M366" s="82" t="str">
        <f>IF(EXACT(B366,""),"",IF(COUNTIFS(B:B,B366,J:J,"&gt;"&amp;J366)=0,IFERROR(IF(MATCH(B366&amp;"|*",M$3:M365,0),"-",""),B366&amp;"|"&amp;C366&amp;"|"),"-"))</f>
        <v>-</v>
      </c>
      <c r="N366" s="183" t="str">
        <f t="shared" si="16"/>
        <v/>
      </c>
      <c r="O366" s="81" t="str">
        <f t="shared" si="17"/>
        <v>-</v>
      </c>
    </row>
    <row r="367" spans="2:15" x14ac:dyDescent="0.35">
      <c r="B367" s="42" t="s">
        <v>47</v>
      </c>
      <c r="C367" s="71" t="s">
        <v>94</v>
      </c>
      <c r="D367" s="42" t="s">
        <v>9</v>
      </c>
      <c r="E367" s="43" t="s">
        <v>100</v>
      </c>
      <c r="F367" s="70" t="s">
        <v>77</v>
      </c>
      <c r="G367" s="77">
        <v>0</v>
      </c>
      <c r="H367" s="77">
        <v>0</v>
      </c>
      <c r="I367" s="45">
        <v>43498</v>
      </c>
      <c r="J367" s="45">
        <v>43769</v>
      </c>
      <c r="L367" s="81" t="str">
        <f t="shared" si="15"/>
        <v>Rufus Ruffcut|C:0F0|</v>
      </c>
      <c r="M367" s="82" t="str">
        <f>IF(EXACT(B367,""),"",IF(COUNTIFS(B:B,B367,J:J,"&gt;"&amp;J367)=0,IFERROR(IF(MATCH(B367&amp;"|*",M$3:M366,0),"-",""),B367&amp;"|"&amp;C367&amp;"|"),"-"))</f>
        <v>-</v>
      </c>
      <c r="N367" s="183" t="str">
        <f t="shared" si="16"/>
        <v/>
      </c>
      <c r="O367" s="81" t="str">
        <f t="shared" si="17"/>
        <v>-</v>
      </c>
    </row>
    <row r="368" spans="2:15" x14ac:dyDescent="0.35">
      <c r="B368" s="42" t="s">
        <v>47</v>
      </c>
      <c r="C368" s="71" t="s">
        <v>94</v>
      </c>
      <c r="D368" s="42" t="s">
        <v>9</v>
      </c>
      <c r="E368" s="43" t="s">
        <v>98</v>
      </c>
      <c r="F368" s="70" t="s">
        <v>95</v>
      </c>
      <c r="G368" s="77">
        <v>0</v>
      </c>
      <c r="H368" s="77">
        <v>0</v>
      </c>
      <c r="I368" s="45">
        <v>43498</v>
      </c>
      <c r="J368" s="45">
        <v>43769</v>
      </c>
      <c r="L368" s="81" t="str">
        <f t="shared" si="15"/>
        <v>Rufus Ruffcut|C:111|</v>
      </c>
      <c r="M368" s="82" t="str">
        <f>IF(EXACT(B368,""),"",IF(COUNTIFS(B:B,B368,J:J,"&gt;"&amp;J368)=0,IFERROR(IF(MATCH(B368&amp;"|*",M$3:M367,0),"-",""),B368&amp;"|"&amp;C368&amp;"|"),"-"))</f>
        <v>-</v>
      </c>
      <c r="N368" s="183" t="str">
        <f t="shared" si="16"/>
        <v/>
      </c>
      <c r="O368" s="81" t="str">
        <f t="shared" si="17"/>
        <v>-</v>
      </c>
    </row>
    <row r="369" spans="2:15" x14ac:dyDescent="0.35">
      <c r="B369" s="42" t="s">
        <v>47</v>
      </c>
      <c r="C369" s="71" t="s">
        <v>94</v>
      </c>
      <c r="D369" s="42" t="s">
        <v>9</v>
      </c>
      <c r="E369" s="43" t="s">
        <v>97</v>
      </c>
      <c r="F369" s="70" t="s">
        <v>75</v>
      </c>
      <c r="G369" s="77">
        <v>0</v>
      </c>
      <c r="H369" s="77">
        <v>0</v>
      </c>
      <c r="I369" s="45">
        <v>43498</v>
      </c>
      <c r="J369" s="45">
        <v>43769</v>
      </c>
      <c r="L369" s="81" t="str">
        <f t="shared" si="15"/>
        <v>Rufus Ruffcut|C:FFF|</v>
      </c>
      <c r="M369" s="82" t="str">
        <f>IF(EXACT(B369,""),"",IF(COUNTIFS(B:B,B369,J:J,"&gt;"&amp;J369)=0,IFERROR(IF(MATCH(B369&amp;"|*",M$3:M368,0),"-",""),B369&amp;"|"&amp;C369&amp;"|"),"-"))</f>
        <v>-</v>
      </c>
      <c r="N369" s="183" t="str">
        <f t="shared" si="16"/>
        <v/>
      </c>
      <c r="O369" s="81" t="str">
        <f t="shared" si="17"/>
        <v>-</v>
      </c>
    </row>
    <row r="370" spans="2:15" x14ac:dyDescent="0.35">
      <c r="B370" s="42" t="s">
        <v>47</v>
      </c>
      <c r="C370" s="71" t="s">
        <v>94</v>
      </c>
      <c r="D370" s="42" t="s">
        <v>9</v>
      </c>
      <c r="E370" s="43" t="s">
        <v>102</v>
      </c>
      <c r="F370" s="70" t="s">
        <v>79</v>
      </c>
      <c r="G370" s="77">
        <v>1</v>
      </c>
      <c r="H370" s="77">
        <v>1</v>
      </c>
      <c r="I370" s="45">
        <v>43498</v>
      </c>
      <c r="J370" s="45">
        <v>43769</v>
      </c>
      <c r="L370" s="81" t="str">
        <f t="shared" si="15"/>
        <v>Rufus Ruffcut|C:FA0|</v>
      </c>
      <c r="M370" s="82" t="str">
        <f>IF(EXACT(B370,""),"",IF(COUNTIFS(B:B,B370,J:J,"&gt;"&amp;J370)=0,IFERROR(IF(MATCH(B370&amp;"|*",M$3:M369,0),"-",""),B370&amp;"|"&amp;C370&amp;"|"),"-"))</f>
        <v>-</v>
      </c>
      <c r="N370" s="183" t="str">
        <f t="shared" si="16"/>
        <v/>
      </c>
      <c r="O370" s="81" t="str">
        <f t="shared" si="17"/>
        <v>-</v>
      </c>
    </row>
    <row r="371" spans="2:15" x14ac:dyDescent="0.35">
      <c r="B371" s="42" t="s">
        <v>47</v>
      </c>
      <c r="C371" s="71" t="s">
        <v>94</v>
      </c>
      <c r="D371" s="42" t="s">
        <v>9</v>
      </c>
      <c r="E371" s="43" t="s">
        <v>99</v>
      </c>
      <c r="F371" s="70" t="s">
        <v>72</v>
      </c>
      <c r="G371" s="77">
        <v>2</v>
      </c>
      <c r="H371" s="77">
        <v>2</v>
      </c>
      <c r="I371" s="45">
        <v>43498</v>
      </c>
      <c r="J371" s="45">
        <v>43769</v>
      </c>
      <c r="L371" s="81" t="str">
        <f t="shared" si="15"/>
        <v>Rufus Ruffcut|C:F00|</v>
      </c>
      <c r="M371" s="82" t="str">
        <f>IF(EXACT(B371,""),"",IF(COUNTIFS(B:B,B371,J:J,"&gt;"&amp;J371)=0,IFERROR(IF(MATCH(B371&amp;"|*",M$3:M370,0),"-",""),B371&amp;"|"&amp;C371&amp;"|"),"-"))</f>
        <v>-</v>
      </c>
      <c r="N371" s="183" t="str">
        <f t="shared" si="16"/>
        <v/>
      </c>
      <c r="O371" s="81" t="str">
        <f t="shared" si="17"/>
        <v>-</v>
      </c>
    </row>
    <row r="372" spans="2:15" x14ac:dyDescent="0.35">
      <c r="B372" s="42" t="s">
        <v>54</v>
      </c>
      <c r="C372" s="71" t="s">
        <v>87</v>
      </c>
      <c r="D372" s="42" t="s">
        <v>7</v>
      </c>
      <c r="E372" s="43" t="s">
        <v>26</v>
      </c>
      <c r="F372" s="70" t="s">
        <v>62</v>
      </c>
      <c r="G372" s="77">
        <v>2</v>
      </c>
      <c r="H372" s="77">
        <v>3</v>
      </c>
      <c r="I372" s="45">
        <v>43498</v>
      </c>
      <c r="J372" s="45">
        <v>43769</v>
      </c>
      <c r="L372" s="81" t="str">
        <f t="shared" si="15"/>
        <v>Rug Bug Benny|A:1|</v>
      </c>
      <c r="M372" s="82" t="str">
        <f>IF(EXACT(B372,""),"",IF(COUNTIFS(B:B,B372,J:J,"&gt;"&amp;J372)=0,IFERROR(IF(MATCH(B372&amp;"|*",M$3:M371,0),"-",""),B372&amp;"|"&amp;C372&amp;"|"),"-"))</f>
        <v>Rug Bug Benny|Poacher|</v>
      </c>
      <c r="N372" s="183">
        <f t="shared" si="16"/>
        <v>20</v>
      </c>
      <c r="O372" s="81" t="str">
        <f t="shared" si="17"/>
        <v>-</v>
      </c>
    </row>
    <row r="373" spans="2:15" x14ac:dyDescent="0.35">
      <c r="B373" s="42" t="s">
        <v>54</v>
      </c>
      <c r="C373" s="71" t="s">
        <v>87</v>
      </c>
      <c r="D373" s="42" t="s">
        <v>7</v>
      </c>
      <c r="E373" s="43" t="s">
        <v>27</v>
      </c>
      <c r="F373" s="70" t="s">
        <v>60</v>
      </c>
      <c r="G373" s="77">
        <v>0</v>
      </c>
      <c r="H373" s="77">
        <v>6</v>
      </c>
      <c r="I373" s="45">
        <v>43498</v>
      </c>
      <c r="J373" s="45">
        <v>43769</v>
      </c>
      <c r="L373" s="81" t="str">
        <f t="shared" si="15"/>
        <v>Rug Bug Benny|A:2|</v>
      </c>
      <c r="M373" s="82" t="str">
        <f>IF(EXACT(B373,""),"",IF(COUNTIFS(B:B,B373,J:J,"&gt;"&amp;J373)=0,IFERROR(IF(MATCH(B373&amp;"|*",M$3:M372,0),"-",""),B373&amp;"|"&amp;C373&amp;"|"),"-"))</f>
        <v>-</v>
      </c>
      <c r="N373" s="183" t="str">
        <f t="shared" si="16"/>
        <v/>
      </c>
      <c r="O373" s="81" t="str">
        <f t="shared" si="17"/>
        <v>-</v>
      </c>
    </row>
    <row r="374" spans="2:15" x14ac:dyDescent="0.35">
      <c r="B374" s="42" t="s">
        <v>54</v>
      </c>
      <c r="C374" s="71" t="s">
        <v>87</v>
      </c>
      <c r="D374" s="42" t="s">
        <v>7</v>
      </c>
      <c r="E374" s="43" t="s">
        <v>28</v>
      </c>
      <c r="F374" s="70" t="s">
        <v>61</v>
      </c>
      <c r="G374" s="77">
        <v>0</v>
      </c>
      <c r="H374" s="77">
        <v>0</v>
      </c>
      <c r="I374" s="45">
        <v>43498</v>
      </c>
      <c r="J374" s="45">
        <v>43769</v>
      </c>
      <c r="L374" s="81" t="str">
        <f t="shared" si="15"/>
        <v>Rug Bug Benny|A:3|</v>
      </c>
      <c r="M374" s="82" t="str">
        <f>IF(EXACT(B374,""),"",IF(COUNTIFS(B:B,B374,J:J,"&gt;"&amp;J374)=0,IFERROR(IF(MATCH(B374&amp;"|*",M$3:M373,0),"-",""),B374&amp;"|"&amp;C374&amp;"|"),"-"))</f>
        <v>-</v>
      </c>
      <c r="N374" s="183" t="str">
        <f t="shared" si="16"/>
        <v/>
      </c>
      <c r="O374" s="81" t="str">
        <f t="shared" si="17"/>
        <v>-</v>
      </c>
    </row>
    <row r="375" spans="2:15" x14ac:dyDescent="0.35">
      <c r="B375" s="42" t="s">
        <v>54</v>
      </c>
      <c r="C375" s="71" t="s">
        <v>87</v>
      </c>
      <c r="D375" s="42" t="s">
        <v>7</v>
      </c>
      <c r="E375" s="43" t="s">
        <v>29</v>
      </c>
      <c r="F375" s="70" t="s">
        <v>71</v>
      </c>
      <c r="G375" s="77">
        <v>0</v>
      </c>
      <c r="H375" s="77">
        <v>0</v>
      </c>
      <c r="I375" s="45">
        <v>43498</v>
      </c>
      <c r="J375" s="45">
        <v>43769</v>
      </c>
      <c r="L375" s="81" t="str">
        <f t="shared" si="15"/>
        <v>Rug Bug Benny|A:4|</v>
      </c>
      <c r="M375" s="82" t="str">
        <f>IF(EXACT(B375,""),"",IF(COUNTIFS(B:B,B375,J:J,"&gt;"&amp;J375)=0,IFERROR(IF(MATCH(B375&amp;"|*",M$3:M374,0),"-",""),B375&amp;"|"&amp;C375&amp;"|"),"-"))</f>
        <v>-</v>
      </c>
      <c r="N375" s="183" t="str">
        <f t="shared" si="16"/>
        <v/>
      </c>
      <c r="O375" s="81" t="str">
        <f t="shared" si="17"/>
        <v>-</v>
      </c>
    </row>
    <row r="376" spans="2:15" x14ac:dyDescent="0.35">
      <c r="B376" s="42" t="s">
        <v>54</v>
      </c>
      <c r="C376" s="71" t="s">
        <v>87</v>
      </c>
      <c r="D376" s="42" t="s">
        <v>7</v>
      </c>
      <c r="E376" s="43" t="s">
        <v>31</v>
      </c>
      <c r="F376" s="70" t="s">
        <v>81</v>
      </c>
      <c r="G376" s="77">
        <v>6</v>
      </c>
      <c r="H376" s="77">
        <v>6</v>
      </c>
      <c r="I376" s="45">
        <v>43498</v>
      </c>
      <c r="J376" s="45">
        <v>43769</v>
      </c>
      <c r="L376" s="81" t="str">
        <f t="shared" si="15"/>
        <v>Rug Bug Benny|A:6|</v>
      </c>
      <c r="M376" s="82" t="str">
        <f>IF(EXACT(B376,""),"",IF(COUNTIFS(B:B,B376,J:J,"&gt;"&amp;J376)=0,IFERROR(IF(MATCH(B376&amp;"|*",M$3:M375,0),"-",""),B376&amp;"|"&amp;C376&amp;"|"),"-"))</f>
        <v>-</v>
      </c>
      <c r="N376" s="183" t="str">
        <f t="shared" si="16"/>
        <v/>
      </c>
      <c r="O376" s="81" t="str">
        <f t="shared" si="17"/>
        <v>-</v>
      </c>
    </row>
    <row r="377" spans="2:15" x14ac:dyDescent="0.35">
      <c r="B377" s="42" t="s">
        <v>54</v>
      </c>
      <c r="C377" s="71" t="s">
        <v>87</v>
      </c>
      <c r="D377" s="42" t="s">
        <v>7</v>
      </c>
      <c r="E377" s="43" t="s">
        <v>30</v>
      </c>
      <c r="F377" s="70" t="s">
        <v>64</v>
      </c>
      <c r="G377" s="77">
        <v>2</v>
      </c>
      <c r="H377" s="77">
        <v>10</v>
      </c>
      <c r="I377" s="45">
        <v>43498</v>
      </c>
      <c r="J377" s="45">
        <v>43769</v>
      </c>
      <c r="L377" s="81" t="str">
        <f t="shared" si="15"/>
        <v>Rug Bug Benny|A:5|</v>
      </c>
      <c r="M377" s="82" t="str">
        <f>IF(EXACT(B377,""),"",IF(COUNTIFS(B:B,B377,J:J,"&gt;"&amp;J377)=0,IFERROR(IF(MATCH(B377&amp;"|*",M$3:M376,0),"-",""),B377&amp;"|"&amp;C377&amp;"|"),"-"))</f>
        <v>-</v>
      </c>
      <c r="N377" s="183" t="str">
        <f t="shared" si="16"/>
        <v/>
      </c>
      <c r="O377" s="81" t="str">
        <f t="shared" si="17"/>
        <v>-</v>
      </c>
    </row>
    <row r="378" spans="2:15" x14ac:dyDescent="0.35">
      <c r="B378" s="42" t="s">
        <v>54</v>
      </c>
      <c r="C378" s="71" t="s">
        <v>87</v>
      </c>
      <c r="D378" s="42" t="s">
        <v>8</v>
      </c>
      <c r="E378" s="43" t="s">
        <v>26</v>
      </c>
      <c r="F378" s="70" t="s">
        <v>63</v>
      </c>
      <c r="G378" s="77">
        <v>9</v>
      </c>
      <c r="H378" s="77">
        <v>10</v>
      </c>
      <c r="I378" s="45">
        <v>43498</v>
      </c>
      <c r="J378" s="45">
        <v>43769</v>
      </c>
      <c r="L378" s="81" t="str">
        <f t="shared" si="15"/>
        <v>Rug Bug Benny|B:1|</v>
      </c>
      <c r="M378" s="82" t="str">
        <f>IF(EXACT(B378,""),"",IF(COUNTIFS(B:B,B378,J:J,"&gt;"&amp;J378)=0,IFERROR(IF(MATCH(B378&amp;"|*",M$3:M377,0),"-",""),B378&amp;"|"&amp;C378&amp;"|"),"-"))</f>
        <v>-</v>
      </c>
      <c r="N378" s="183" t="str">
        <f t="shared" si="16"/>
        <v/>
      </c>
      <c r="O378" s="81" t="str">
        <f t="shared" si="17"/>
        <v>-</v>
      </c>
    </row>
    <row r="379" spans="2:15" x14ac:dyDescent="0.35">
      <c r="B379" s="42" t="s">
        <v>54</v>
      </c>
      <c r="C379" s="71" t="s">
        <v>87</v>
      </c>
      <c r="D379" s="42" t="s">
        <v>8</v>
      </c>
      <c r="E379" s="43" t="s">
        <v>27</v>
      </c>
      <c r="F379" s="70" t="s">
        <v>66</v>
      </c>
      <c r="G379" s="77">
        <v>0</v>
      </c>
      <c r="H379" s="77">
        <v>0</v>
      </c>
      <c r="I379" s="45">
        <v>43498</v>
      </c>
      <c r="J379" s="45">
        <v>43769</v>
      </c>
      <c r="L379" s="81" t="str">
        <f t="shared" si="15"/>
        <v>Rug Bug Benny|B:2|</v>
      </c>
      <c r="M379" s="82" t="str">
        <f>IF(EXACT(B379,""),"",IF(COUNTIFS(B:B,B379,J:J,"&gt;"&amp;J379)=0,IFERROR(IF(MATCH(B379&amp;"|*",M$3:M378,0),"-",""),B379&amp;"|"&amp;C379&amp;"|"),"-"))</f>
        <v>-</v>
      </c>
      <c r="N379" s="183" t="str">
        <f t="shared" si="16"/>
        <v/>
      </c>
      <c r="O379" s="81" t="str">
        <f t="shared" si="17"/>
        <v>-</v>
      </c>
    </row>
    <row r="380" spans="2:15" x14ac:dyDescent="0.35">
      <c r="B380" s="42" t="s">
        <v>54</v>
      </c>
      <c r="C380" s="71" t="s">
        <v>87</v>
      </c>
      <c r="D380" s="42" t="s">
        <v>8</v>
      </c>
      <c r="E380" s="43" t="s">
        <v>28</v>
      </c>
      <c r="F380" s="70" t="s">
        <v>65</v>
      </c>
      <c r="G380" s="77">
        <v>9</v>
      </c>
      <c r="H380" s="77">
        <v>10</v>
      </c>
      <c r="I380" s="45">
        <v>43498</v>
      </c>
      <c r="J380" s="45">
        <v>43769</v>
      </c>
      <c r="L380" s="81" t="str">
        <f t="shared" si="15"/>
        <v>Rug Bug Benny|B:3|</v>
      </c>
      <c r="M380" s="82" t="str">
        <f>IF(EXACT(B380,""),"",IF(COUNTIFS(B:B,B380,J:J,"&gt;"&amp;J380)=0,IFERROR(IF(MATCH(B380&amp;"|*",M$3:M379,0),"-",""),B380&amp;"|"&amp;C380&amp;"|"),"-"))</f>
        <v>-</v>
      </c>
      <c r="N380" s="183" t="str">
        <f t="shared" si="16"/>
        <v/>
      </c>
      <c r="O380" s="81" t="str">
        <f t="shared" si="17"/>
        <v>-</v>
      </c>
    </row>
    <row r="381" spans="2:15" x14ac:dyDescent="0.35">
      <c r="B381" s="42" t="s">
        <v>54</v>
      </c>
      <c r="C381" s="71" t="s">
        <v>87</v>
      </c>
      <c r="D381" s="42" t="s">
        <v>8</v>
      </c>
      <c r="E381" s="43" t="s">
        <v>29</v>
      </c>
      <c r="F381" s="70" t="s">
        <v>67</v>
      </c>
      <c r="G381" s="77">
        <v>1</v>
      </c>
      <c r="H381" s="77">
        <v>3</v>
      </c>
      <c r="I381" s="45">
        <v>43498</v>
      </c>
      <c r="J381" s="45">
        <v>43769</v>
      </c>
      <c r="L381" s="81" t="str">
        <f t="shared" si="15"/>
        <v>Rug Bug Benny|B:4|</v>
      </c>
      <c r="M381" s="82" t="str">
        <f>IF(EXACT(B381,""),"",IF(COUNTIFS(B:B,B381,J:J,"&gt;"&amp;J381)=0,IFERROR(IF(MATCH(B381&amp;"|*",M$3:M380,0),"-",""),B381&amp;"|"&amp;C381&amp;"|"),"-"))</f>
        <v>-</v>
      </c>
      <c r="N381" s="183" t="str">
        <f t="shared" si="16"/>
        <v/>
      </c>
      <c r="O381" s="81" t="str">
        <f t="shared" si="17"/>
        <v>-</v>
      </c>
    </row>
    <row r="382" spans="2:15" x14ac:dyDescent="0.35">
      <c r="B382" s="42" t="s">
        <v>54</v>
      </c>
      <c r="C382" s="71" t="s">
        <v>87</v>
      </c>
      <c r="D382" s="42" t="s">
        <v>8</v>
      </c>
      <c r="E382" s="43" t="s">
        <v>32</v>
      </c>
      <c r="F382" s="70" t="s">
        <v>84</v>
      </c>
      <c r="G382" s="77">
        <v>0</v>
      </c>
      <c r="H382" s="77">
        <v>3</v>
      </c>
      <c r="I382" s="45">
        <v>43498</v>
      </c>
      <c r="J382" s="45">
        <v>43769</v>
      </c>
      <c r="L382" s="81" t="str">
        <f t="shared" si="15"/>
        <v>Rug Bug Benny|B:7|</v>
      </c>
      <c r="M382" s="82" t="str">
        <f>IF(EXACT(B382,""),"",IF(COUNTIFS(B:B,B382,J:J,"&gt;"&amp;J382)=0,IFERROR(IF(MATCH(B382&amp;"|*",M$3:M381,0),"-",""),B382&amp;"|"&amp;C382&amp;"|"),"-"))</f>
        <v>-</v>
      </c>
      <c r="N382" s="183" t="str">
        <f t="shared" si="16"/>
        <v/>
      </c>
      <c r="O382" s="81" t="str">
        <f t="shared" si="17"/>
        <v>-</v>
      </c>
    </row>
    <row r="383" spans="2:15" x14ac:dyDescent="0.35">
      <c r="B383" s="42" t="s">
        <v>54</v>
      </c>
      <c r="C383" s="71" t="s">
        <v>87</v>
      </c>
      <c r="D383" s="42" t="s">
        <v>8</v>
      </c>
      <c r="E383" s="43" t="s">
        <v>31</v>
      </c>
      <c r="F383" s="70" t="s">
        <v>58</v>
      </c>
      <c r="G383" s="77">
        <v>3</v>
      </c>
      <c r="H383" s="77">
        <v>10</v>
      </c>
      <c r="I383" s="45">
        <v>43498</v>
      </c>
      <c r="J383" s="45">
        <v>43769</v>
      </c>
      <c r="L383" s="81" t="str">
        <f t="shared" si="15"/>
        <v>Rug Bug Benny|B:6|</v>
      </c>
      <c r="M383" s="82" t="str">
        <f>IF(EXACT(B383,""),"",IF(COUNTIFS(B:B,B383,J:J,"&gt;"&amp;J383)=0,IFERROR(IF(MATCH(B383&amp;"|*",M$3:M382,0),"-",""),B383&amp;"|"&amp;C383&amp;"|"),"-"))</f>
        <v>-</v>
      </c>
      <c r="N383" s="183" t="str">
        <f t="shared" si="16"/>
        <v/>
      </c>
      <c r="O383" s="81" t="str">
        <f t="shared" si="17"/>
        <v>-</v>
      </c>
    </row>
    <row r="384" spans="2:15" x14ac:dyDescent="0.35">
      <c r="B384" s="42" t="s">
        <v>54</v>
      </c>
      <c r="C384" s="71" t="s">
        <v>87</v>
      </c>
      <c r="D384" s="42" t="s">
        <v>9</v>
      </c>
      <c r="E384" s="43" t="s">
        <v>96</v>
      </c>
      <c r="F384" s="70" t="s">
        <v>74</v>
      </c>
      <c r="G384" s="77">
        <v>0</v>
      </c>
      <c r="H384" s="77">
        <v>0</v>
      </c>
      <c r="I384" s="45">
        <v>43498</v>
      </c>
      <c r="J384" s="45">
        <v>43769</v>
      </c>
      <c r="L384" s="81" t="str">
        <f t="shared" si="15"/>
        <v>Rug Bug Benny|C:00F|</v>
      </c>
      <c r="M384" s="82" t="str">
        <f>IF(EXACT(B384,""),"",IF(COUNTIFS(B:B,B384,J:J,"&gt;"&amp;J384)=0,IFERROR(IF(MATCH(B384&amp;"|*",M$3:M383,0),"-",""),B384&amp;"|"&amp;C384&amp;"|"),"-"))</f>
        <v>-</v>
      </c>
      <c r="N384" s="183" t="str">
        <f t="shared" si="16"/>
        <v/>
      </c>
      <c r="O384" s="81" t="str">
        <f t="shared" si="17"/>
        <v>-</v>
      </c>
    </row>
    <row r="385" spans="2:15" x14ac:dyDescent="0.35">
      <c r="B385" s="42" t="s">
        <v>54</v>
      </c>
      <c r="C385" s="71" t="s">
        <v>87</v>
      </c>
      <c r="D385" s="42" t="s">
        <v>9</v>
      </c>
      <c r="E385" s="43" t="s">
        <v>101</v>
      </c>
      <c r="F385" s="70" t="s">
        <v>85</v>
      </c>
      <c r="G385" s="77">
        <v>0</v>
      </c>
      <c r="H385" s="77">
        <v>0</v>
      </c>
      <c r="I385" s="45">
        <v>43498</v>
      </c>
      <c r="J385" s="45">
        <v>43769</v>
      </c>
      <c r="L385" s="81" t="str">
        <f t="shared" si="15"/>
        <v>Rug Bug Benny|C:642|</v>
      </c>
      <c r="M385" s="82" t="str">
        <f>IF(EXACT(B385,""),"",IF(COUNTIFS(B:B,B385,J:J,"&gt;"&amp;J385)=0,IFERROR(IF(MATCH(B385&amp;"|*",M$3:M384,0),"-",""),B385&amp;"|"&amp;C385&amp;"|"),"-"))</f>
        <v>-</v>
      </c>
      <c r="N385" s="183" t="str">
        <f t="shared" si="16"/>
        <v/>
      </c>
      <c r="O385" s="81" t="str">
        <f t="shared" si="17"/>
        <v>-</v>
      </c>
    </row>
    <row r="386" spans="2:15" x14ac:dyDescent="0.35">
      <c r="B386" s="42" t="s">
        <v>54</v>
      </c>
      <c r="C386" s="71" t="s">
        <v>87</v>
      </c>
      <c r="D386" s="42" t="s">
        <v>9</v>
      </c>
      <c r="E386" s="43" t="s">
        <v>100</v>
      </c>
      <c r="F386" s="70" t="s">
        <v>77</v>
      </c>
      <c r="G386" s="77">
        <v>0</v>
      </c>
      <c r="H386" s="77">
        <v>0</v>
      </c>
      <c r="I386" s="45">
        <v>43498</v>
      </c>
      <c r="J386" s="45">
        <v>43769</v>
      </c>
      <c r="L386" s="81" t="str">
        <f t="shared" si="15"/>
        <v>Rug Bug Benny|C:0F0|</v>
      </c>
      <c r="M386" s="82" t="str">
        <f>IF(EXACT(B386,""),"",IF(COUNTIFS(B:B,B386,J:J,"&gt;"&amp;J386)=0,IFERROR(IF(MATCH(B386&amp;"|*",M$3:M385,0),"-",""),B386&amp;"|"&amp;C386&amp;"|"),"-"))</f>
        <v>-</v>
      </c>
      <c r="N386" s="183" t="str">
        <f t="shared" si="16"/>
        <v/>
      </c>
      <c r="O386" s="81" t="str">
        <f t="shared" si="17"/>
        <v>-</v>
      </c>
    </row>
    <row r="387" spans="2:15" x14ac:dyDescent="0.35">
      <c r="B387" s="42" t="s">
        <v>54</v>
      </c>
      <c r="C387" s="71" t="s">
        <v>87</v>
      </c>
      <c r="D387" s="42" t="s">
        <v>9</v>
      </c>
      <c r="E387" s="43" t="s">
        <v>98</v>
      </c>
      <c r="F387" s="70" t="s">
        <v>95</v>
      </c>
      <c r="G387" s="77">
        <v>9</v>
      </c>
      <c r="H387" s="77">
        <v>10</v>
      </c>
      <c r="I387" s="45">
        <v>43498</v>
      </c>
      <c r="J387" s="45">
        <v>43769</v>
      </c>
      <c r="L387" s="81" t="str">
        <f t="shared" si="15"/>
        <v>Rug Bug Benny|C:111|</v>
      </c>
      <c r="M387" s="82" t="str">
        <f>IF(EXACT(B387,""),"",IF(COUNTIFS(B:B,B387,J:J,"&gt;"&amp;J387)=0,IFERROR(IF(MATCH(B387&amp;"|*",M$3:M386,0),"-",""),B387&amp;"|"&amp;C387&amp;"|"),"-"))</f>
        <v>-</v>
      </c>
      <c r="N387" s="183" t="str">
        <f t="shared" si="16"/>
        <v/>
      </c>
      <c r="O387" s="81" t="str">
        <f t="shared" si="17"/>
        <v>-</v>
      </c>
    </row>
    <row r="388" spans="2:15" x14ac:dyDescent="0.35">
      <c r="B388" s="42" t="s">
        <v>54</v>
      </c>
      <c r="C388" s="71" t="s">
        <v>87</v>
      </c>
      <c r="D388" s="42" t="s">
        <v>9</v>
      </c>
      <c r="E388" s="43" t="s">
        <v>97</v>
      </c>
      <c r="F388" s="70" t="s">
        <v>75</v>
      </c>
      <c r="G388" s="77">
        <v>0</v>
      </c>
      <c r="H388" s="77">
        <v>0</v>
      </c>
      <c r="I388" s="45">
        <v>43498</v>
      </c>
      <c r="J388" s="45">
        <v>43769</v>
      </c>
      <c r="L388" s="81" t="str">
        <f t="shared" ref="L388:L451" si="18">IF(EXACT(B388,""),"",IF(COUNTIFS(B:B,B388,D:D,D388,E:E,E388,J:J,"&gt;"&amp;J388)=0,B388&amp;"|"&amp;D388&amp;":"&amp;E388&amp;"|","-"))</f>
        <v>Rug Bug Benny|C:FFF|</v>
      </c>
      <c r="M388" s="82" t="str">
        <f>IF(EXACT(B388,""),"",IF(COUNTIFS(B:B,B388,J:J,"&gt;"&amp;J388)=0,IFERROR(IF(MATCH(B388&amp;"|*",M$3:M387,0),"-",""),B388&amp;"|"&amp;C388&amp;"|"),"-"))</f>
        <v>-</v>
      </c>
      <c r="N388" s="183" t="str">
        <f t="shared" ref="N388:N451" si="19">IF(OR(EXACT(M388,""),EXACT(M388,"-")),"",COUNTIFS(M$4:M$4000,"&gt;-",M$4:M$4000,"&lt;="&amp;M388))</f>
        <v/>
      </c>
      <c r="O388" s="81" t="str">
        <f t="shared" ref="O388:O451" si="20">IF(EXACT(B388,""),"",IF(OR(AND(COUNTIFS(B:B,B388,D:D,D388,E:E,E388,J:J,"&gt;"&amp;J388)=1,COUNTIFS(B:B,B388,J:J,"&gt;"&amp;J388)&gt;1),AND(COUNTIFS(B:B,B388,D:D,D388,E:E,E388,J:J,"&gt;"&amp;J388)=0,COUNTIFS(B:B,B388,J:J,"&gt;"&amp;J388)&gt;1)),B388&amp;"|"&amp;D388&amp;":"&amp;E388&amp;"|","-"))</f>
        <v>-</v>
      </c>
    </row>
    <row r="389" spans="2:15" x14ac:dyDescent="0.35">
      <c r="B389" s="42" t="s">
        <v>54</v>
      </c>
      <c r="C389" s="71" t="s">
        <v>87</v>
      </c>
      <c r="D389" s="42" t="s">
        <v>9</v>
      </c>
      <c r="E389" s="43" t="s">
        <v>102</v>
      </c>
      <c r="F389" s="70" t="s">
        <v>79</v>
      </c>
      <c r="G389" s="77">
        <v>2</v>
      </c>
      <c r="H389" s="77">
        <v>3</v>
      </c>
      <c r="I389" s="45">
        <v>43498</v>
      </c>
      <c r="J389" s="45">
        <v>43769</v>
      </c>
      <c r="L389" s="81" t="str">
        <f t="shared" si="18"/>
        <v>Rug Bug Benny|C:FA0|</v>
      </c>
      <c r="M389" s="82" t="str">
        <f>IF(EXACT(B389,""),"",IF(COUNTIFS(B:B,B389,J:J,"&gt;"&amp;J389)=0,IFERROR(IF(MATCH(B389&amp;"|*",M$3:M388,0),"-",""),B389&amp;"|"&amp;C389&amp;"|"),"-"))</f>
        <v>-</v>
      </c>
      <c r="N389" s="183" t="str">
        <f t="shared" si="19"/>
        <v/>
      </c>
      <c r="O389" s="81" t="str">
        <f t="shared" si="20"/>
        <v>-</v>
      </c>
    </row>
    <row r="390" spans="2:15" x14ac:dyDescent="0.35">
      <c r="B390" s="42" t="s">
        <v>48</v>
      </c>
      <c r="C390" s="71" t="s">
        <v>94</v>
      </c>
      <c r="D390" s="42" t="s">
        <v>7</v>
      </c>
      <c r="E390" s="43" t="s">
        <v>26</v>
      </c>
      <c r="F390" s="70" t="s">
        <v>62</v>
      </c>
      <c r="G390" s="77">
        <v>6</v>
      </c>
      <c r="H390" s="77">
        <v>9</v>
      </c>
      <c r="I390" s="45">
        <v>43498</v>
      </c>
      <c r="J390" s="45">
        <v>43769</v>
      </c>
      <c r="L390" s="81" t="str">
        <f t="shared" si="18"/>
        <v>Sawtooth|A:1|</v>
      </c>
      <c r="M390" s="82" t="str">
        <f>IF(EXACT(B390,""),"",IF(COUNTIFS(B:B,B390,J:J,"&gt;"&amp;J390)=0,IFERROR(IF(MATCH(B390&amp;"|*",M$3:M389,0),"-",""),B390&amp;"|"&amp;C390&amp;"|"),"-"))</f>
        <v>Sawtooth|Carpenter|</v>
      </c>
      <c r="N390" s="183">
        <f t="shared" si="19"/>
        <v>21</v>
      </c>
      <c r="O390" s="81" t="str">
        <f t="shared" si="20"/>
        <v>-</v>
      </c>
    </row>
    <row r="391" spans="2:15" x14ac:dyDescent="0.35">
      <c r="B391" s="42" t="s">
        <v>48</v>
      </c>
      <c r="C391" s="71" t="s">
        <v>94</v>
      </c>
      <c r="D391" s="42" t="s">
        <v>7</v>
      </c>
      <c r="E391" s="43" t="s">
        <v>27</v>
      </c>
      <c r="F391" s="70" t="s">
        <v>60</v>
      </c>
      <c r="G391" s="77">
        <v>9</v>
      </c>
      <c r="H391" s="77">
        <v>9</v>
      </c>
      <c r="I391" s="45">
        <v>43498</v>
      </c>
      <c r="J391" s="45">
        <v>43769</v>
      </c>
      <c r="L391" s="81" t="str">
        <f t="shared" si="18"/>
        <v>Sawtooth|A:2|</v>
      </c>
      <c r="M391" s="82" t="str">
        <f>IF(EXACT(B391,""),"",IF(COUNTIFS(B:B,B391,J:J,"&gt;"&amp;J391)=0,IFERROR(IF(MATCH(B391&amp;"|*",M$3:M390,0),"-",""),B391&amp;"|"&amp;C391&amp;"|"),"-"))</f>
        <v>-</v>
      </c>
      <c r="N391" s="183" t="str">
        <f t="shared" si="19"/>
        <v/>
      </c>
      <c r="O391" s="81" t="str">
        <f t="shared" si="20"/>
        <v>-</v>
      </c>
    </row>
    <row r="392" spans="2:15" x14ac:dyDescent="0.35">
      <c r="B392" s="42" t="s">
        <v>48</v>
      </c>
      <c r="C392" s="71" t="s">
        <v>94</v>
      </c>
      <c r="D392" s="42" t="s">
        <v>7</v>
      </c>
      <c r="E392" s="43" t="s">
        <v>28</v>
      </c>
      <c r="F392" s="70" t="s">
        <v>61</v>
      </c>
      <c r="G392" s="77">
        <v>4</v>
      </c>
      <c r="H392" s="77">
        <v>4</v>
      </c>
      <c r="I392" s="45">
        <v>43498</v>
      </c>
      <c r="J392" s="45">
        <v>43769</v>
      </c>
      <c r="L392" s="81" t="str">
        <f t="shared" si="18"/>
        <v>Sawtooth|A:3|</v>
      </c>
      <c r="M392" s="82" t="str">
        <f>IF(EXACT(B392,""),"",IF(COUNTIFS(B:B,B392,J:J,"&gt;"&amp;J392)=0,IFERROR(IF(MATCH(B392&amp;"|*",M$3:M391,0),"-",""),B392&amp;"|"&amp;C392&amp;"|"),"-"))</f>
        <v>-</v>
      </c>
      <c r="N392" s="183" t="str">
        <f t="shared" si="19"/>
        <v/>
      </c>
      <c r="O392" s="81" t="str">
        <f t="shared" si="20"/>
        <v>-</v>
      </c>
    </row>
    <row r="393" spans="2:15" x14ac:dyDescent="0.35">
      <c r="B393" s="42" t="s">
        <v>48</v>
      </c>
      <c r="C393" s="71" t="s">
        <v>94</v>
      </c>
      <c r="D393" s="42" t="s">
        <v>7</v>
      </c>
      <c r="E393" s="43" t="s">
        <v>31</v>
      </c>
      <c r="F393" s="70" t="s">
        <v>81</v>
      </c>
      <c r="G393" s="77">
        <v>8</v>
      </c>
      <c r="H393" s="77">
        <v>9</v>
      </c>
      <c r="I393" s="45">
        <v>43498</v>
      </c>
      <c r="J393" s="45">
        <v>43769</v>
      </c>
      <c r="L393" s="81" t="str">
        <f t="shared" si="18"/>
        <v>Sawtooth|A:6|</v>
      </c>
      <c r="M393" s="82" t="str">
        <f>IF(EXACT(B393,""),"",IF(COUNTIFS(B:B,B393,J:J,"&gt;"&amp;J393)=0,IFERROR(IF(MATCH(B393&amp;"|*",M$3:M392,0),"-",""),B393&amp;"|"&amp;C393&amp;"|"),"-"))</f>
        <v>-</v>
      </c>
      <c r="N393" s="183" t="str">
        <f t="shared" si="19"/>
        <v/>
      </c>
      <c r="O393" s="81" t="str">
        <f t="shared" si="20"/>
        <v>-</v>
      </c>
    </row>
    <row r="394" spans="2:15" x14ac:dyDescent="0.35">
      <c r="B394" s="42" t="s">
        <v>48</v>
      </c>
      <c r="C394" s="71" t="s">
        <v>94</v>
      </c>
      <c r="D394" s="42" t="s">
        <v>7</v>
      </c>
      <c r="E394" s="43" t="s">
        <v>30</v>
      </c>
      <c r="F394" s="70" t="s">
        <v>64</v>
      </c>
      <c r="G394" s="77">
        <v>1</v>
      </c>
      <c r="H394" s="77">
        <v>1</v>
      </c>
      <c r="I394" s="45">
        <v>43498</v>
      </c>
      <c r="J394" s="45">
        <v>43769</v>
      </c>
      <c r="L394" s="81" t="str">
        <f t="shared" si="18"/>
        <v>Sawtooth|A:5|</v>
      </c>
      <c r="M394" s="82" t="str">
        <f>IF(EXACT(B394,""),"",IF(COUNTIFS(B:B,B394,J:J,"&gt;"&amp;J394)=0,IFERROR(IF(MATCH(B394&amp;"|*",M$3:M393,0),"-",""),B394&amp;"|"&amp;C394&amp;"|"),"-"))</f>
        <v>-</v>
      </c>
      <c r="N394" s="183" t="str">
        <f t="shared" si="19"/>
        <v/>
      </c>
      <c r="O394" s="81" t="str">
        <f t="shared" si="20"/>
        <v>-</v>
      </c>
    </row>
    <row r="395" spans="2:15" x14ac:dyDescent="0.35">
      <c r="B395" s="42" t="s">
        <v>48</v>
      </c>
      <c r="C395" s="71" t="s">
        <v>94</v>
      </c>
      <c r="D395" s="42" t="s">
        <v>8</v>
      </c>
      <c r="E395" s="43" t="s">
        <v>26</v>
      </c>
      <c r="F395" s="70" t="s">
        <v>63</v>
      </c>
      <c r="G395" s="77">
        <v>3</v>
      </c>
      <c r="H395" s="77">
        <v>5</v>
      </c>
      <c r="I395" s="45">
        <v>43498</v>
      </c>
      <c r="J395" s="45">
        <v>43769</v>
      </c>
      <c r="L395" s="81" t="str">
        <f t="shared" si="18"/>
        <v>Sawtooth|B:1|</v>
      </c>
      <c r="M395" s="82" t="str">
        <f>IF(EXACT(B395,""),"",IF(COUNTIFS(B:B,B395,J:J,"&gt;"&amp;J395)=0,IFERROR(IF(MATCH(B395&amp;"|*",M$3:M394,0),"-",""),B395&amp;"|"&amp;C395&amp;"|"),"-"))</f>
        <v>-</v>
      </c>
      <c r="N395" s="183" t="str">
        <f t="shared" si="19"/>
        <v/>
      </c>
      <c r="O395" s="81" t="str">
        <f t="shared" si="20"/>
        <v>-</v>
      </c>
    </row>
    <row r="396" spans="2:15" x14ac:dyDescent="0.35">
      <c r="B396" s="42" t="s">
        <v>48</v>
      </c>
      <c r="C396" s="71" t="s">
        <v>94</v>
      </c>
      <c r="D396" s="42" t="s">
        <v>8</v>
      </c>
      <c r="E396" s="43" t="s">
        <v>27</v>
      </c>
      <c r="F396" s="70" t="s">
        <v>66</v>
      </c>
      <c r="G396" s="77">
        <v>10</v>
      </c>
      <c r="H396" s="77">
        <v>10</v>
      </c>
      <c r="I396" s="45">
        <v>43498</v>
      </c>
      <c r="J396" s="45">
        <v>43769</v>
      </c>
      <c r="L396" s="81" t="str">
        <f t="shared" si="18"/>
        <v>Sawtooth|B:2|</v>
      </c>
      <c r="M396" s="82" t="str">
        <f>IF(EXACT(B396,""),"",IF(COUNTIFS(B:B,B396,J:J,"&gt;"&amp;J396)=0,IFERROR(IF(MATCH(B396&amp;"|*",M$3:M395,0),"-",""),B396&amp;"|"&amp;C396&amp;"|"),"-"))</f>
        <v>-</v>
      </c>
      <c r="N396" s="183" t="str">
        <f t="shared" si="19"/>
        <v/>
      </c>
      <c r="O396" s="81" t="str">
        <f t="shared" si="20"/>
        <v>-</v>
      </c>
    </row>
    <row r="397" spans="2:15" x14ac:dyDescent="0.35">
      <c r="B397" s="42" t="s">
        <v>48</v>
      </c>
      <c r="C397" s="71" t="s">
        <v>94</v>
      </c>
      <c r="D397" s="42" t="s">
        <v>8</v>
      </c>
      <c r="E397" s="43" t="s">
        <v>28</v>
      </c>
      <c r="F397" s="70" t="s">
        <v>65</v>
      </c>
      <c r="G397" s="77">
        <v>0</v>
      </c>
      <c r="H397" s="77">
        <v>0</v>
      </c>
      <c r="I397" s="45">
        <v>43498</v>
      </c>
      <c r="J397" s="45">
        <v>43769</v>
      </c>
      <c r="L397" s="81" t="str">
        <f t="shared" si="18"/>
        <v>Sawtooth|B:3|</v>
      </c>
      <c r="M397" s="82" t="str">
        <f>IF(EXACT(B397,""),"",IF(COUNTIFS(B:B,B397,J:J,"&gt;"&amp;J397)=0,IFERROR(IF(MATCH(B397&amp;"|*",M$3:M396,0),"-",""),B397&amp;"|"&amp;C397&amp;"|"),"-"))</f>
        <v>-</v>
      </c>
      <c r="N397" s="183" t="str">
        <f t="shared" si="19"/>
        <v/>
      </c>
      <c r="O397" s="81" t="str">
        <f t="shared" si="20"/>
        <v>-</v>
      </c>
    </row>
    <row r="398" spans="2:15" x14ac:dyDescent="0.35">
      <c r="B398" s="42" t="s">
        <v>48</v>
      </c>
      <c r="C398" s="71" t="s">
        <v>94</v>
      </c>
      <c r="D398" s="42" t="s">
        <v>8</v>
      </c>
      <c r="E398" s="43" t="s">
        <v>29</v>
      </c>
      <c r="F398" s="70" t="s">
        <v>67</v>
      </c>
      <c r="G398" s="77">
        <v>1</v>
      </c>
      <c r="H398" s="77">
        <v>1</v>
      </c>
      <c r="I398" s="45">
        <v>43498</v>
      </c>
      <c r="J398" s="45">
        <v>43769</v>
      </c>
      <c r="L398" s="81" t="str">
        <f t="shared" si="18"/>
        <v>Sawtooth|B:4|</v>
      </c>
      <c r="M398" s="82" t="str">
        <f>IF(EXACT(B398,""),"",IF(COUNTIFS(B:B,B398,J:J,"&gt;"&amp;J398)=0,IFERROR(IF(MATCH(B398&amp;"|*",M$3:M397,0),"-",""),B398&amp;"|"&amp;C398&amp;"|"),"-"))</f>
        <v>-</v>
      </c>
      <c r="N398" s="183" t="str">
        <f t="shared" si="19"/>
        <v/>
      </c>
      <c r="O398" s="81" t="str">
        <f t="shared" si="20"/>
        <v>-</v>
      </c>
    </row>
    <row r="399" spans="2:15" x14ac:dyDescent="0.35">
      <c r="B399" s="42" t="s">
        <v>48</v>
      </c>
      <c r="C399" s="71" t="s">
        <v>94</v>
      </c>
      <c r="D399" s="42" t="s">
        <v>8</v>
      </c>
      <c r="E399" s="43" t="s">
        <v>32</v>
      </c>
      <c r="F399" s="70" t="s">
        <v>84</v>
      </c>
      <c r="G399" s="77">
        <v>3</v>
      </c>
      <c r="H399" s="77">
        <v>5</v>
      </c>
      <c r="I399" s="45">
        <v>43498</v>
      </c>
      <c r="J399" s="45">
        <v>43769</v>
      </c>
      <c r="L399" s="81" t="str">
        <f t="shared" si="18"/>
        <v>Sawtooth|B:7|</v>
      </c>
      <c r="M399" s="82" t="str">
        <f>IF(EXACT(B399,""),"",IF(COUNTIFS(B:B,B399,J:J,"&gt;"&amp;J399)=0,IFERROR(IF(MATCH(B399&amp;"|*",M$3:M398,0),"-",""),B399&amp;"|"&amp;C399&amp;"|"),"-"))</f>
        <v>-</v>
      </c>
      <c r="N399" s="183" t="str">
        <f t="shared" si="19"/>
        <v/>
      </c>
      <c r="O399" s="81" t="str">
        <f t="shared" si="20"/>
        <v>-</v>
      </c>
    </row>
    <row r="400" spans="2:15" x14ac:dyDescent="0.35">
      <c r="B400" s="42" t="s">
        <v>48</v>
      </c>
      <c r="C400" s="71" t="s">
        <v>94</v>
      </c>
      <c r="D400" s="42" t="s">
        <v>9</v>
      </c>
      <c r="E400" s="43" t="s">
        <v>96</v>
      </c>
      <c r="F400" s="70" t="s">
        <v>74</v>
      </c>
      <c r="G400" s="77">
        <v>0</v>
      </c>
      <c r="H400" s="77">
        <v>0</v>
      </c>
      <c r="I400" s="45">
        <v>43498</v>
      </c>
      <c r="J400" s="45">
        <v>43769</v>
      </c>
      <c r="L400" s="81" t="str">
        <f t="shared" si="18"/>
        <v>Sawtooth|C:00F|</v>
      </c>
      <c r="M400" s="82" t="str">
        <f>IF(EXACT(B400,""),"",IF(COUNTIFS(B:B,B400,J:J,"&gt;"&amp;J400)=0,IFERROR(IF(MATCH(B400&amp;"|*",M$3:M399,0),"-",""),B400&amp;"|"&amp;C400&amp;"|"),"-"))</f>
        <v>-</v>
      </c>
      <c r="N400" s="183" t="str">
        <f t="shared" si="19"/>
        <v/>
      </c>
      <c r="O400" s="81" t="str">
        <f t="shared" si="20"/>
        <v>-</v>
      </c>
    </row>
    <row r="401" spans="2:15" x14ac:dyDescent="0.35">
      <c r="B401" s="42" t="s">
        <v>48</v>
      </c>
      <c r="C401" s="71" t="s">
        <v>94</v>
      </c>
      <c r="D401" s="42" t="s">
        <v>9</v>
      </c>
      <c r="E401" s="43" t="s">
        <v>101</v>
      </c>
      <c r="F401" s="70" t="s">
        <v>85</v>
      </c>
      <c r="G401" s="77">
        <v>9</v>
      </c>
      <c r="H401" s="77">
        <v>10</v>
      </c>
      <c r="I401" s="45">
        <v>43498</v>
      </c>
      <c r="J401" s="45">
        <v>43769</v>
      </c>
      <c r="L401" s="81" t="str">
        <f t="shared" si="18"/>
        <v>Sawtooth|C:642|</v>
      </c>
      <c r="M401" s="82" t="str">
        <f>IF(EXACT(B401,""),"",IF(COUNTIFS(B:B,B401,J:J,"&gt;"&amp;J401)=0,IFERROR(IF(MATCH(B401&amp;"|*",M$3:M400,0),"-",""),B401&amp;"|"&amp;C401&amp;"|"),"-"))</f>
        <v>-</v>
      </c>
      <c r="N401" s="183" t="str">
        <f t="shared" si="19"/>
        <v/>
      </c>
      <c r="O401" s="81" t="str">
        <f t="shared" si="20"/>
        <v>-</v>
      </c>
    </row>
    <row r="402" spans="2:15" x14ac:dyDescent="0.35">
      <c r="B402" s="42" t="s">
        <v>48</v>
      </c>
      <c r="C402" s="71" t="s">
        <v>94</v>
      </c>
      <c r="D402" s="42" t="s">
        <v>9</v>
      </c>
      <c r="E402" s="43" t="s">
        <v>100</v>
      </c>
      <c r="F402" s="70" t="s">
        <v>77</v>
      </c>
      <c r="G402" s="77">
        <v>0</v>
      </c>
      <c r="H402" s="77">
        <v>0</v>
      </c>
      <c r="I402" s="45">
        <v>43498</v>
      </c>
      <c r="J402" s="45">
        <v>43769</v>
      </c>
      <c r="L402" s="81" t="str">
        <f t="shared" si="18"/>
        <v>Sawtooth|C:0F0|</v>
      </c>
      <c r="M402" s="82" t="str">
        <f>IF(EXACT(B402,""),"",IF(COUNTIFS(B:B,B402,J:J,"&gt;"&amp;J402)=0,IFERROR(IF(MATCH(B402&amp;"|*",M$3:M401,0),"-",""),B402&amp;"|"&amp;C402&amp;"|"),"-"))</f>
        <v>-</v>
      </c>
      <c r="N402" s="183" t="str">
        <f t="shared" si="19"/>
        <v/>
      </c>
      <c r="O402" s="81" t="str">
        <f t="shared" si="20"/>
        <v>-</v>
      </c>
    </row>
    <row r="403" spans="2:15" x14ac:dyDescent="0.35">
      <c r="B403" s="42" t="s">
        <v>48</v>
      </c>
      <c r="C403" s="71" t="s">
        <v>94</v>
      </c>
      <c r="D403" s="42" t="s">
        <v>9</v>
      </c>
      <c r="E403" s="43" t="s">
        <v>98</v>
      </c>
      <c r="F403" s="70" t="s">
        <v>95</v>
      </c>
      <c r="G403" s="77">
        <v>0</v>
      </c>
      <c r="H403" s="77">
        <v>0</v>
      </c>
      <c r="I403" s="45">
        <v>43498</v>
      </c>
      <c r="J403" s="45">
        <v>43769</v>
      </c>
      <c r="L403" s="81" t="str">
        <f t="shared" si="18"/>
        <v>Sawtooth|C:111|</v>
      </c>
      <c r="M403" s="82" t="str">
        <f>IF(EXACT(B403,""),"",IF(COUNTIFS(B:B,B403,J:J,"&gt;"&amp;J403)=0,IFERROR(IF(MATCH(B403&amp;"|*",M$3:M402,0),"-",""),B403&amp;"|"&amp;C403&amp;"|"),"-"))</f>
        <v>-</v>
      </c>
      <c r="N403" s="183" t="str">
        <f t="shared" si="19"/>
        <v/>
      </c>
      <c r="O403" s="81" t="str">
        <f t="shared" si="20"/>
        <v>-</v>
      </c>
    </row>
    <row r="404" spans="2:15" x14ac:dyDescent="0.35">
      <c r="B404" s="42" t="s">
        <v>48</v>
      </c>
      <c r="C404" s="71" t="s">
        <v>94</v>
      </c>
      <c r="D404" s="42" t="s">
        <v>9</v>
      </c>
      <c r="E404" s="43" t="s">
        <v>97</v>
      </c>
      <c r="F404" s="70" t="s">
        <v>75</v>
      </c>
      <c r="G404" s="77">
        <v>0</v>
      </c>
      <c r="H404" s="77">
        <v>0</v>
      </c>
      <c r="I404" s="45">
        <v>43498</v>
      </c>
      <c r="J404" s="45">
        <v>43769</v>
      </c>
      <c r="L404" s="81" t="str">
        <f t="shared" si="18"/>
        <v>Sawtooth|C:FFF|</v>
      </c>
      <c r="M404" s="82" t="str">
        <f>IF(EXACT(B404,""),"",IF(COUNTIFS(B:B,B404,J:J,"&gt;"&amp;J404)=0,IFERROR(IF(MATCH(B404&amp;"|*",M$3:M403,0),"-",""),B404&amp;"|"&amp;C404&amp;"|"),"-"))</f>
        <v>-</v>
      </c>
      <c r="N404" s="183" t="str">
        <f t="shared" si="19"/>
        <v/>
      </c>
      <c r="O404" s="81" t="str">
        <f t="shared" si="20"/>
        <v>-</v>
      </c>
    </row>
    <row r="405" spans="2:15" x14ac:dyDescent="0.35">
      <c r="B405" s="42" t="s">
        <v>48</v>
      </c>
      <c r="C405" s="71" t="s">
        <v>94</v>
      </c>
      <c r="D405" s="42" t="s">
        <v>9</v>
      </c>
      <c r="E405" s="43" t="s">
        <v>102</v>
      </c>
      <c r="F405" s="70" t="s">
        <v>79</v>
      </c>
      <c r="G405" s="77">
        <v>1</v>
      </c>
      <c r="H405" s="77">
        <v>3</v>
      </c>
      <c r="I405" s="45">
        <v>43498</v>
      </c>
      <c r="J405" s="45">
        <v>43769</v>
      </c>
      <c r="L405" s="81" t="str">
        <f t="shared" si="18"/>
        <v>Sawtooth|C:FA0|</v>
      </c>
      <c r="M405" s="82" t="str">
        <f>IF(EXACT(B405,""),"",IF(COUNTIFS(B:B,B405,J:J,"&gt;"&amp;J405)=0,IFERROR(IF(MATCH(B405&amp;"|*",M$3:M404,0),"-",""),B405&amp;"|"&amp;C405&amp;"|"),"-"))</f>
        <v>-</v>
      </c>
      <c r="N405" s="183" t="str">
        <f t="shared" si="19"/>
        <v/>
      </c>
      <c r="O405" s="81" t="str">
        <f t="shared" si="20"/>
        <v>-</v>
      </c>
    </row>
    <row r="406" spans="2:15" x14ac:dyDescent="0.35">
      <c r="B406" s="42" t="s">
        <v>48</v>
      </c>
      <c r="C406" s="71" t="s">
        <v>94</v>
      </c>
      <c r="D406" s="42" t="s">
        <v>9</v>
      </c>
      <c r="E406" s="43" t="s">
        <v>104</v>
      </c>
      <c r="F406" s="70" t="s">
        <v>76</v>
      </c>
      <c r="G406" s="77">
        <v>2</v>
      </c>
      <c r="H406" s="77">
        <v>3</v>
      </c>
      <c r="I406" s="45">
        <v>43498</v>
      </c>
      <c r="J406" s="45">
        <v>43769</v>
      </c>
      <c r="L406" s="81" t="str">
        <f t="shared" si="18"/>
        <v>Sawtooth|C:FF0|</v>
      </c>
      <c r="M406" s="82" t="str">
        <f>IF(EXACT(B406,""),"",IF(COUNTIFS(B:B,B406,J:J,"&gt;"&amp;J406)=0,IFERROR(IF(MATCH(B406&amp;"|*",M$3:M405,0),"-",""),B406&amp;"|"&amp;C406&amp;"|"),"-"))</f>
        <v>-</v>
      </c>
      <c r="N406" s="183" t="str">
        <f t="shared" si="19"/>
        <v/>
      </c>
      <c r="O406" s="81" t="str">
        <f t="shared" si="20"/>
        <v>-</v>
      </c>
    </row>
    <row r="407" spans="2:15" x14ac:dyDescent="0.35">
      <c r="B407" s="42" t="s">
        <v>70</v>
      </c>
      <c r="C407" s="71" t="s">
        <v>83</v>
      </c>
      <c r="D407" s="42" t="s">
        <v>7</v>
      </c>
      <c r="E407" s="43" t="s">
        <v>26</v>
      </c>
      <c r="F407" s="70" t="s">
        <v>62</v>
      </c>
      <c r="G407" s="77">
        <v>0</v>
      </c>
      <c r="H407" s="77">
        <v>0</v>
      </c>
      <c r="I407" s="45">
        <v>43498</v>
      </c>
      <c r="J407" s="45">
        <v>43769</v>
      </c>
      <c r="L407" s="81" t="str">
        <f t="shared" si="18"/>
        <v>Sgt Blast|A:1|</v>
      </c>
      <c r="M407" s="82" t="str">
        <f>IF(EXACT(B407,""),"",IF(COUNTIFS(B:B,B407,J:J,"&gt;"&amp;J407)=0,IFERROR(IF(MATCH(B407&amp;"|*",M$3:M406,0),"-",""),B407&amp;"|"&amp;C407&amp;"|"),"-"))</f>
        <v>Sgt Blast|Policeman|</v>
      </c>
      <c r="N407" s="183">
        <f t="shared" si="19"/>
        <v>22</v>
      </c>
      <c r="O407" s="81" t="str">
        <f t="shared" si="20"/>
        <v>-</v>
      </c>
    </row>
    <row r="408" spans="2:15" x14ac:dyDescent="0.35">
      <c r="B408" s="42" t="s">
        <v>70</v>
      </c>
      <c r="C408" s="71" t="s">
        <v>83</v>
      </c>
      <c r="D408" s="42" t="s">
        <v>7</v>
      </c>
      <c r="E408" s="43" t="s">
        <v>27</v>
      </c>
      <c r="F408" s="70" t="s">
        <v>60</v>
      </c>
      <c r="G408" s="77">
        <v>0</v>
      </c>
      <c r="H408" s="77">
        <v>0</v>
      </c>
      <c r="I408" s="45">
        <v>43498</v>
      </c>
      <c r="J408" s="45">
        <v>43769</v>
      </c>
      <c r="L408" s="81" t="str">
        <f t="shared" si="18"/>
        <v>Sgt Blast|A:2|</v>
      </c>
      <c r="M408" s="82" t="str">
        <f>IF(EXACT(B408,""),"",IF(COUNTIFS(B:B,B408,J:J,"&gt;"&amp;J408)=0,IFERROR(IF(MATCH(B408&amp;"|*",M$3:M407,0),"-",""),B408&amp;"|"&amp;C408&amp;"|"),"-"))</f>
        <v>-</v>
      </c>
      <c r="N408" s="183" t="str">
        <f t="shared" si="19"/>
        <v/>
      </c>
      <c r="O408" s="81" t="str">
        <f t="shared" si="20"/>
        <v>-</v>
      </c>
    </row>
    <row r="409" spans="2:15" x14ac:dyDescent="0.35">
      <c r="B409" s="42" t="s">
        <v>70</v>
      </c>
      <c r="C409" s="71" t="s">
        <v>83</v>
      </c>
      <c r="D409" s="42" t="s">
        <v>7</v>
      </c>
      <c r="E409" s="43" t="s">
        <v>28</v>
      </c>
      <c r="F409" s="70" t="s">
        <v>61</v>
      </c>
      <c r="G409" s="77">
        <v>8</v>
      </c>
      <c r="H409" s="77">
        <v>10</v>
      </c>
      <c r="I409" s="45">
        <v>43498</v>
      </c>
      <c r="J409" s="45">
        <v>43769</v>
      </c>
      <c r="L409" s="81" t="str">
        <f t="shared" si="18"/>
        <v>Sgt Blast|A:3|</v>
      </c>
      <c r="M409" s="82" t="str">
        <f>IF(EXACT(B409,""),"",IF(COUNTIFS(B:B,B409,J:J,"&gt;"&amp;J409)=0,IFERROR(IF(MATCH(B409&amp;"|*",M$3:M408,0),"-",""),B409&amp;"|"&amp;C409&amp;"|"),"-"))</f>
        <v>-</v>
      </c>
      <c r="N409" s="183" t="str">
        <f t="shared" si="19"/>
        <v/>
      </c>
      <c r="O409" s="81" t="str">
        <f t="shared" si="20"/>
        <v>-</v>
      </c>
    </row>
    <row r="410" spans="2:15" x14ac:dyDescent="0.35">
      <c r="B410" s="42" t="s">
        <v>70</v>
      </c>
      <c r="C410" s="71" t="s">
        <v>83</v>
      </c>
      <c r="D410" s="42" t="s">
        <v>7</v>
      </c>
      <c r="E410" s="43" t="s">
        <v>29</v>
      </c>
      <c r="F410" s="70" t="s">
        <v>71</v>
      </c>
      <c r="G410" s="77">
        <v>3</v>
      </c>
      <c r="H410" s="77">
        <v>3</v>
      </c>
      <c r="I410" s="45">
        <v>43498</v>
      </c>
      <c r="J410" s="45">
        <v>43769</v>
      </c>
      <c r="L410" s="81" t="str">
        <f t="shared" si="18"/>
        <v>Sgt Blast|A:4|</v>
      </c>
      <c r="M410" s="82" t="str">
        <f>IF(EXACT(B410,""),"",IF(COUNTIFS(B:B,B410,J:J,"&gt;"&amp;J410)=0,IFERROR(IF(MATCH(B410&amp;"|*",M$3:M409,0),"-",""),B410&amp;"|"&amp;C410&amp;"|"),"-"))</f>
        <v>-</v>
      </c>
      <c r="N410" s="183" t="str">
        <f t="shared" si="19"/>
        <v/>
      </c>
      <c r="O410" s="81" t="str">
        <f t="shared" si="20"/>
        <v>-</v>
      </c>
    </row>
    <row r="411" spans="2:15" x14ac:dyDescent="0.35">
      <c r="B411" s="42" t="s">
        <v>70</v>
      </c>
      <c r="C411" s="71" t="s">
        <v>83</v>
      </c>
      <c r="D411" s="42" t="s">
        <v>7</v>
      </c>
      <c r="E411" s="43" t="s">
        <v>31</v>
      </c>
      <c r="F411" s="70" t="s">
        <v>81</v>
      </c>
      <c r="G411" s="77">
        <v>2</v>
      </c>
      <c r="H411" s="77">
        <v>3</v>
      </c>
      <c r="I411" s="45">
        <v>43498</v>
      </c>
      <c r="J411" s="45">
        <v>43769</v>
      </c>
      <c r="L411" s="81" t="str">
        <f t="shared" si="18"/>
        <v>Sgt Blast|A:6|</v>
      </c>
      <c r="M411" s="82" t="str">
        <f>IF(EXACT(B411,""),"",IF(COUNTIFS(B:B,B411,J:J,"&gt;"&amp;J411)=0,IFERROR(IF(MATCH(B411&amp;"|*",M$3:M410,0),"-",""),B411&amp;"|"&amp;C411&amp;"|"),"-"))</f>
        <v>-</v>
      </c>
      <c r="N411" s="183" t="str">
        <f t="shared" si="19"/>
        <v/>
      </c>
      <c r="O411" s="81" t="str">
        <f t="shared" si="20"/>
        <v>-</v>
      </c>
    </row>
    <row r="412" spans="2:15" x14ac:dyDescent="0.35">
      <c r="B412" s="42" t="s">
        <v>70</v>
      </c>
      <c r="C412" s="71" t="s">
        <v>83</v>
      </c>
      <c r="D412" s="42" t="s">
        <v>7</v>
      </c>
      <c r="E412" s="43" t="s">
        <v>30</v>
      </c>
      <c r="F412" s="70" t="s">
        <v>64</v>
      </c>
      <c r="G412" s="77">
        <v>3</v>
      </c>
      <c r="H412" s="77">
        <v>6</v>
      </c>
      <c r="I412" s="45">
        <v>43498</v>
      </c>
      <c r="J412" s="45">
        <v>43769</v>
      </c>
      <c r="L412" s="81" t="str">
        <f t="shared" si="18"/>
        <v>Sgt Blast|A:5|</v>
      </c>
      <c r="M412" s="82" t="str">
        <f>IF(EXACT(B412,""),"",IF(COUNTIFS(B:B,B412,J:J,"&gt;"&amp;J412)=0,IFERROR(IF(MATCH(B412&amp;"|*",M$3:M411,0),"-",""),B412&amp;"|"&amp;C412&amp;"|"),"-"))</f>
        <v>-</v>
      </c>
      <c r="N412" s="183" t="str">
        <f t="shared" si="19"/>
        <v/>
      </c>
      <c r="O412" s="81" t="str">
        <f t="shared" si="20"/>
        <v>-</v>
      </c>
    </row>
    <row r="413" spans="2:15" x14ac:dyDescent="0.35">
      <c r="B413" s="42" t="s">
        <v>70</v>
      </c>
      <c r="C413" s="71" t="s">
        <v>83</v>
      </c>
      <c r="D413" s="42" t="s">
        <v>8</v>
      </c>
      <c r="E413" s="43" t="s">
        <v>26</v>
      </c>
      <c r="F413" s="70" t="s">
        <v>63</v>
      </c>
      <c r="G413" s="77">
        <v>1</v>
      </c>
      <c r="H413" s="77">
        <v>1</v>
      </c>
      <c r="I413" s="45">
        <v>43498</v>
      </c>
      <c r="J413" s="45">
        <v>43769</v>
      </c>
      <c r="L413" s="81" t="str">
        <f t="shared" si="18"/>
        <v>Sgt Blast|B:1|</v>
      </c>
      <c r="M413" s="82" t="str">
        <f>IF(EXACT(B413,""),"",IF(COUNTIFS(B:B,B413,J:J,"&gt;"&amp;J413)=0,IFERROR(IF(MATCH(B413&amp;"|*",M$3:M412,0),"-",""),B413&amp;"|"&amp;C413&amp;"|"),"-"))</f>
        <v>-</v>
      </c>
      <c r="N413" s="183" t="str">
        <f t="shared" si="19"/>
        <v/>
      </c>
      <c r="O413" s="81" t="str">
        <f t="shared" si="20"/>
        <v>-</v>
      </c>
    </row>
    <row r="414" spans="2:15" x14ac:dyDescent="0.35">
      <c r="B414" s="42" t="s">
        <v>70</v>
      </c>
      <c r="C414" s="71" t="s">
        <v>83</v>
      </c>
      <c r="D414" s="42" t="s">
        <v>8</v>
      </c>
      <c r="E414" s="43" t="s">
        <v>27</v>
      </c>
      <c r="F414" s="70" t="s">
        <v>66</v>
      </c>
      <c r="G414" s="77">
        <v>0</v>
      </c>
      <c r="H414" s="77">
        <v>0</v>
      </c>
      <c r="I414" s="45">
        <v>43498</v>
      </c>
      <c r="J414" s="45">
        <v>43769</v>
      </c>
      <c r="L414" s="81" t="str">
        <f t="shared" si="18"/>
        <v>Sgt Blast|B:2|</v>
      </c>
      <c r="M414" s="82" t="str">
        <f>IF(EXACT(B414,""),"",IF(COUNTIFS(B:B,B414,J:J,"&gt;"&amp;J414)=0,IFERROR(IF(MATCH(B414&amp;"|*",M$3:M413,0),"-",""),B414&amp;"|"&amp;C414&amp;"|"),"-"))</f>
        <v>-</v>
      </c>
      <c r="N414" s="183" t="str">
        <f t="shared" si="19"/>
        <v/>
      </c>
      <c r="O414" s="81" t="str">
        <f t="shared" si="20"/>
        <v>-</v>
      </c>
    </row>
    <row r="415" spans="2:15" x14ac:dyDescent="0.35">
      <c r="B415" s="42" t="s">
        <v>70</v>
      </c>
      <c r="C415" s="71" t="s">
        <v>83</v>
      </c>
      <c r="D415" s="42" t="s">
        <v>8</v>
      </c>
      <c r="E415" s="43" t="s">
        <v>28</v>
      </c>
      <c r="F415" s="70" t="s">
        <v>65</v>
      </c>
      <c r="G415" s="77">
        <v>0</v>
      </c>
      <c r="H415" s="77">
        <v>0</v>
      </c>
      <c r="I415" s="45">
        <v>43498</v>
      </c>
      <c r="J415" s="45">
        <v>43769</v>
      </c>
      <c r="L415" s="81" t="str">
        <f t="shared" si="18"/>
        <v>Sgt Blast|B:3|</v>
      </c>
      <c r="M415" s="82" t="str">
        <f>IF(EXACT(B415,""),"",IF(COUNTIFS(B:B,B415,J:J,"&gt;"&amp;J415)=0,IFERROR(IF(MATCH(B415&amp;"|*",M$3:M414,0),"-",""),B415&amp;"|"&amp;C415&amp;"|"),"-"))</f>
        <v>-</v>
      </c>
      <c r="N415" s="183" t="str">
        <f t="shared" si="19"/>
        <v/>
      </c>
      <c r="O415" s="81" t="str">
        <f t="shared" si="20"/>
        <v>-</v>
      </c>
    </row>
    <row r="416" spans="2:15" x14ac:dyDescent="0.35">
      <c r="B416" s="42" t="s">
        <v>70</v>
      </c>
      <c r="C416" s="71" t="s">
        <v>83</v>
      </c>
      <c r="D416" s="42" t="s">
        <v>8</v>
      </c>
      <c r="E416" s="43" t="s">
        <v>29</v>
      </c>
      <c r="F416" s="70" t="s">
        <v>67</v>
      </c>
      <c r="G416" s="77">
        <v>1</v>
      </c>
      <c r="H416" s="77">
        <v>3</v>
      </c>
      <c r="I416" s="45">
        <v>43498</v>
      </c>
      <c r="J416" s="45">
        <v>43769</v>
      </c>
      <c r="L416" s="81" t="str">
        <f t="shared" si="18"/>
        <v>Sgt Blast|B:4|</v>
      </c>
      <c r="M416" s="82" t="str">
        <f>IF(EXACT(B416,""),"",IF(COUNTIFS(B:B,B416,J:J,"&gt;"&amp;J416)=0,IFERROR(IF(MATCH(B416&amp;"|*",M$3:M415,0),"-",""),B416&amp;"|"&amp;C416&amp;"|"),"-"))</f>
        <v>-</v>
      </c>
      <c r="N416" s="183" t="str">
        <f t="shared" si="19"/>
        <v/>
      </c>
      <c r="O416" s="81" t="str">
        <f t="shared" si="20"/>
        <v>-</v>
      </c>
    </row>
    <row r="417" spans="2:15" x14ac:dyDescent="0.35">
      <c r="B417" s="42" t="s">
        <v>70</v>
      </c>
      <c r="C417" s="71" t="s">
        <v>83</v>
      </c>
      <c r="D417" s="42" t="s">
        <v>8</v>
      </c>
      <c r="E417" s="43" t="s">
        <v>32</v>
      </c>
      <c r="F417" s="70" t="s">
        <v>84</v>
      </c>
      <c r="G417" s="77">
        <v>0</v>
      </c>
      <c r="H417" s="77">
        <v>0</v>
      </c>
      <c r="I417" s="45">
        <v>43498</v>
      </c>
      <c r="J417" s="45">
        <v>43769</v>
      </c>
      <c r="L417" s="81" t="str">
        <f t="shared" si="18"/>
        <v>Sgt Blast|B:7|</v>
      </c>
      <c r="M417" s="82" t="str">
        <f>IF(EXACT(B417,""),"",IF(COUNTIFS(B:B,B417,J:J,"&gt;"&amp;J417)=0,IFERROR(IF(MATCH(B417&amp;"|*",M$3:M416,0),"-",""),B417&amp;"|"&amp;C417&amp;"|"),"-"))</f>
        <v>-</v>
      </c>
      <c r="N417" s="183" t="str">
        <f t="shared" si="19"/>
        <v/>
      </c>
      <c r="O417" s="81" t="str">
        <f t="shared" si="20"/>
        <v>-</v>
      </c>
    </row>
    <row r="418" spans="2:15" x14ac:dyDescent="0.35">
      <c r="B418" s="42" t="s">
        <v>70</v>
      </c>
      <c r="C418" s="71" t="s">
        <v>83</v>
      </c>
      <c r="D418" s="42" t="s">
        <v>8</v>
      </c>
      <c r="E418" s="43" t="s">
        <v>31</v>
      </c>
      <c r="F418" s="70" t="s">
        <v>58</v>
      </c>
      <c r="G418" s="77">
        <v>8</v>
      </c>
      <c r="H418" s="77">
        <v>9</v>
      </c>
      <c r="I418" s="45">
        <v>43498</v>
      </c>
      <c r="J418" s="45">
        <v>43769</v>
      </c>
      <c r="L418" s="81" t="str">
        <f t="shared" si="18"/>
        <v>Sgt Blast|B:6|</v>
      </c>
      <c r="M418" s="82" t="str">
        <f>IF(EXACT(B418,""),"",IF(COUNTIFS(B:B,B418,J:J,"&gt;"&amp;J418)=0,IFERROR(IF(MATCH(B418&amp;"|*",M$3:M417,0),"-",""),B418&amp;"|"&amp;C418&amp;"|"),"-"))</f>
        <v>-</v>
      </c>
      <c r="N418" s="183" t="str">
        <f t="shared" si="19"/>
        <v/>
      </c>
      <c r="O418" s="81" t="str">
        <f t="shared" si="20"/>
        <v>-</v>
      </c>
    </row>
    <row r="419" spans="2:15" x14ac:dyDescent="0.35">
      <c r="B419" s="42" t="s">
        <v>70</v>
      </c>
      <c r="C419" s="71" t="s">
        <v>83</v>
      </c>
      <c r="D419" s="42" t="s">
        <v>9</v>
      </c>
      <c r="E419" s="43" t="s">
        <v>96</v>
      </c>
      <c r="F419" s="70" t="s">
        <v>74</v>
      </c>
      <c r="G419" s="77">
        <v>2</v>
      </c>
      <c r="H419" s="77">
        <v>6</v>
      </c>
      <c r="I419" s="45">
        <v>43498</v>
      </c>
      <c r="J419" s="45">
        <v>43769</v>
      </c>
      <c r="L419" s="81" t="str">
        <f t="shared" si="18"/>
        <v>Sgt Blast|C:00F|</v>
      </c>
      <c r="M419" s="82" t="str">
        <f>IF(EXACT(B419,""),"",IF(COUNTIFS(B:B,B419,J:J,"&gt;"&amp;J419)=0,IFERROR(IF(MATCH(B419&amp;"|*",M$3:M418,0),"-",""),B419&amp;"|"&amp;C419&amp;"|"),"-"))</f>
        <v>-</v>
      </c>
      <c r="N419" s="183" t="str">
        <f t="shared" si="19"/>
        <v/>
      </c>
      <c r="O419" s="81" t="str">
        <f t="shared" si="20"/>
        <v>-</v>
      </c>
    </row>
    <row r="420" spans="2:15" x14ac:dyDescent="0.35">
      <c r="B420" s="42" t="s">
        <v>70</v>
      </c>
      <c r="C420" s="71" t="s">
        <v>83</v>
      </c>
      <c r="D420" s="42" t="s">
        <v>9</v>
      </c>
      <c r="E420" s="43" t="s">
        <v>101</v>
      </c>
      <c r="F420" s="70" t="s">
        <v>85</v>
      </c>
      <c r="G420" s="77">
        <v>2</v>
      </c>
      <c r="H420" s="77">
        <v>3</v>
      </c>
      <c r="I420" s="45">
        <v>43498</v>
      </c>
      <c r="J420" s="45">
        <v>43769</v>
      </c>
      <c r="L420" s="81" t="str">
        <f t="shared" si="18"/>
        <v>Sgt Blast|C:642|</v>
      </c>
      <c r="M420" s="82" t="str">
        <f>IF(EXACT(B420,""),"",IF(COUNTIFS(B:B,B420,J:J,"&gt;"&amp;J420)=0,IFERROR(IF(MATCH(B420&amp;"|*",M$3:M419,0),"-",""),B420&amp;"|"&amp;C420&amp;"|"),"-"))</f>
        <v>-</v>
      </c>
      <c r="N420" s="183" t="str">
        <f t="shared" si="19"/>
        <v/>
      </c>
      <c r="O420" s="81" t="str">
        <f t="shared" si="20"/>
        <v>-</v>
      </c>
    </row>
    <row r="421" spans="2:15" x14ac:dyDescent="0.35">
      <c r="B421" s="42" t="s">
        <v>70</v>
      </c>
      <c r="C421" s="71" t="s">
        <v>83</v>
      </c>
      <c r="D421" s="42" t="s">
        <v>9</v>
      </c>
      <c r="E421" s="43" t="s">
        <v>100</v>
      </c>
      <c r="F421" s="70" t="s">
        <v>77</v>
      </c>
      <c r="G421" s="77">
        <v>10</v>
      </c>
      <c r="H421" s="77">
        <v>10</v>
      </c>
      <c r="I421" s="45">
        <v>43498</v>
      </c>
      <c r="J421" s="45">
        <v>43769</v>
      </c>
      <c r="L421" s="81" t="str">
        <f t="shared" si="18"/>
        <v>Sgt Blast|C:0F0|</v>
      </c>
      <c r="M421" s="82" t="str">
        <f>IF(EXACT(B421,""),"",IF(COUNTIFS(B:B,B421,J:J,"&gt;"&amp;J421)=0,IFERROR(IF(MATCH(B421&amp;"|*",M$3:M420,0),"-",""),B421&amp;"|"&amp;C421&amp;"|"),"-"))</f>
        <v>-</v>
      </c>
      <c r="N421" s="183" t="str">
        <f t="shared" si="19"/>
        <v/>
      </c>
      <c r="O421" s="81" t="str">
        <f t="shared" si="20"/>
        <v>-</v>
      </c>
    </row>
    <row r="422" spans="2:15" x14ac:dyDescent="0.35">
      <c r="B422" s="42" t="s">
        <v>70</v>
      </c>
      <c r="C422" s="71" t="s">
        <v>83</v>
      </c>
      <c r="D422" s="42" t="s">
        <v>9</v>
      </c>
      <c r="E422" s="43" t="s">
        <v>98</v>
      </c>
      <c r="F422" s="70" t="s">
        <v>95</v>
      </c>
      <c r="G422" s="77">
        <v>2</v>
      </c>
      <c r="H422" s="77">
        <v>3</v>
      </c>
      <c r="I422" s="45">
        <v>43498</v>
      </c>
      <c r="J422" s="45">
        <v>43769</v>
      </c>
      <c r="L422" s="81" t="str">
        <f t="shared" si="18"/>
        <v>Sgt Blast|C:111|</v>
      </c>
      <c r="M422" s="82" t="str">
        <f>IF(EXACT(B422,""),"",IF(COUNTIFS(B:B,B422,J:J,"&gt;"&amp;J422)=0,IFERROR(IF(MATCH(B422&amp;"|*",M$3:M421,0),"-",""),B422&amp;"|"&amp;C422&amp;"|"),"-"))</f>
        <v>-</v>
      </c>
      <c r="N422" s="183" t="str">
        <f t="shared" si="19"/>
        <v/>
      </c>
      <c r="O422" s="81" t="str">
        <f t="shared" si="20"/>
        <v>-</v>
      </c>
    </row>
    <row r="423" spans="2:15" x14ac:dyDescent="0.35">
      <c r="B423" s="42" t="s">
        <v>70</v>
      </c>
      <c r="C423" s="71" t="s">
        <v>83</v>
      </c>
      <c r="D423" s="42" t="s">
        <v>9</v>
      </c>
      <c r="E423" s="43" t="s">
        <v>97</v>
      </c>
      <c r="F423" s="70" t="s">
        <v>75</v>
      </c>
      <c r="G423" s="77">
        <v>0</v>
      </c>
      <c r="H423" s="77">
        <v>0</v>
      </c>
      <c r="I423" s="45">
        <v>43498</v>
      </c>
      <c r="J423" s="45">
        <v>43769</v>
      </c>
      <c r="L423" s="81" t="str">
        <f t="shared" si="18"/>
        <v>Sgt Blast|C:FFF|</v>
      </c>
      <c r="M423" s="82" t="str">
        <f>IF(EXACT(B423,""),"",IF(COUNTIFS(B:B,B423,J:J,"&gt;"&amp;J423)=0,IFERROR(IF(MATCH(B423&amp;"|*",M$3:M422,0),"-",""),B423&amp;"|"&amp;C423&amp;"|"),"-"))</f>
        <v>-</v>
      </c>
      <c r="N423" s="183" t="str">
        <f t="shared" si="19"/>
        <v/>
      </c>
      <c r="O423" s="81" t="str">
        <f t="shared" si="20"/>
        <v>-</v>
      </c>
    </row>
    <row r="424" spans="2:15" x14ac:dyDescent="0.35">
      <c r="B424" s="42" t="s">
        <v>68</v>
      </c>
      <c r="C424" s="71" t="s">
        <v>92</v>
      </c>
      <c r="D424" s="42" t="s">
        <v>7</v>
      </c>
      <c r="E424" s="43" t="s">
        <v>26</v>
      </c>
      <c r="F424" s="70" t="s">
        <v>62</v>
      </c>
      <c r="G424" s="77">
        <v>4</v>
      </c>
      <c r="H424" s="77">
        <v>6</v>
      </c>
      <c r="I424" s="45">
        <v>43498</v>
      </c>
      <c r="J424" s="45">
        <v>43769</v>
      </c>
      <c r="L424" s="81" t="str">
        <f t="shared" si="18"/>
        <v>Sylvester Sneekly|A:1|</v>
      </c>
      <c r="M424" s="82" t="str">
        <f>IF(EXACT(B424,""),"",IF(COUNTIFS(B:B,B424,J:J,"&gt;"&amp;J424)=0,IFERROR(IF(MATCH(B424&amp;"|*",M$3:M423,0),"-",""),B424&amp;"|"&amp;C424&amp;"|"),"-"))</f>
        <v>Sylvester Sneekly|Senior Troublemaker|</v>
      </c>
      <c r="N424" s="183">
        <f t="shared" si="19"/>
        <v>23</v>
      </c>
      <c r="O424" s="81" t="str">
        <f t="shared" si="20"/>
        <v>-</v>
      </c>
    </row>
    <row r="425" spans="2:15" x14ac:dyDescent="0.35">
      <c r="B425" s="42" t="s">
        <v>68</v>
      </c>
      <c r="C425" s="71" t="s">
        <v>92</v>
      </c>
      <c r="D425" s="42" t="s">
        <v>7</v>
      </c>
      <c r="E425" s="43" t="s">
        <v>27</v>
      </c>
      <c r="F425" s="70" t="s">
        <v>60</v>
      </c>
      <c r="G425" s="77">
        <v>1</v>
      </c>
      <c r="H425" s="77">
        <v>1</v>
      </c>
      <c r="I425" s="45">
        <v>43498</v>
      </c>
      <c r="J425" s="45">
        <v>43769</v>
      </c>
      <c r="L425" s="81" t="str">
        <f t="shared" si="18"/>
        <v>Sylvester Sneekly|A:2|</v>
      </c>
      <c r="M425" s="82" t="str">
        <f>IF(EXACT(B425,""),"",IF(COUNTIFS(B:B,B425,J:J,"&gt;"&amp;J425)=0,IFERROR(IF(MATCH(B425&amp;"|*",M$3:M424,0),"-",""),B425&amp;"|"&amp;C425&amp;"|"),"-"))</f>
        <v>-</v>
      </c>
      <c r="N425" s="183" t="str">
        <f t="shared" si="19"/>
        <v/>
      </c>
      <c r="O425" s="81" t="str">
        <f t="shared" si="20"/>
        <v>-</v>
      </c>
    </row>
    <row r="426" spans="2:15" x14ac:dyDescent="0.35">
      <c r="B426" s="42" t="s">
        <v>68</v>
      </c>
      <c r="C426" s="71" t="s">
        <v>92</v>
      </c>
      <c r="D426" s="42" t="s">
        <v>7</v>
      </c>
      <c r="E426" s="43" t="s">
        <v>28</v>
      </c>
      <c r="F426" s="70" t="s">
        <v>61</v>
      </c>
      <c r="G426" s="77">
        <v>0</v>
      </c>
      <c r="H426" s="77">
        <v>0</v>
      </c>
      <c r="I426" s="45">
        <v>43498</v>
      </c>
      <c r="J426" s="45">
        <v>43769</v>
      </c>
      <c r="L426" s="81" t="str">
        <f t="shared" si="18"/>
        <v>Sylvester Sneekly|A:3|</v>
      </c>
      <c r="M426" s="82" t="str">
        <f>IF(EXACT(B426,""),"",IF(COUNTIFS(B:B,B426,J:J,"&gt;"&amp;J426)=0,IFERROR(IF(MATCH(B426&amp;"|*",M$3:M425,0),"-",""),B426&amp;"|"&amp;C426&amp;"|"),"-"))</f>
        <v>-</v>
      </c>
      <c r="N426" s="183" t="str">
        <f t="shared" si="19"/>
        <v/>
      </c>
      <c r="O426" s="81" t="str">
        <f t="shared" si="20"/>
        <v>-</v>
      </c>
    </row>
    <row r="427" spans="2:15" x14ac:dyDescent="0.35">
      <c r="B427" s="42" t="s">
        <v>68</v>
      </c>
      <c r="C427" s="71" t="s">
        <v>92</v>
      </c>
      <c r="D427" s="42" t="s">
        <v>7</v>
      </c>
      <c r="E427" s="43" t="s">
        <v>29</v>
      </c>
      <c r="F427" s="70" t="s">
        <v>71</v>
      </c>
      <c r="G427" s="77">
        <v>0</v>
      </c>
      <c r="H427" s="77">
        <v>0</v>
      </c>
      <c r="I427" s="45">
        <v>43498</v>
      </c>
      <c r="J427" s="45">
        <v>43769</v>
      </c>
      <c r="L427" s="81" t="str">
        <f t="shared" si="18"/>
        <v>Sylvester Sneekly|A:4|</v>
      </c>
      <c r="M427" s="82" t="str">
        <f>IF(EXACT(B427,""),"",IF(COUNTIFS(B:B,B427,J:J,"&gt;"&amp;J427)=0,IFERROR(IF(MATCH(B427&amp;"|*",M$3:M426,0),"-",""),B427&amp;"|"&amp;C427&amp;"|"),"-"))</f>
        <v>-</v>
      </c>
      <c r="N427" s="183" t="str">
        <f t="shared" si="19"/>
        <v/>
      </c>
      <c r="O427" s="81" t="str">
        <f t="shared" si="20"/>
        <v>-</v>
      </c>
    </row>
    <row r="428" spans="2:15" x14ac:dyDescent="0.35">
      <c r="B428" s="42" t="s">
        <v>68</v>
      </c>
      <c r="C428" s="71" t="s">
        <v>92</v>
      </c>
      <c r="D428" s="42" t="s">
        <v>7</v>
      </c>
      <c r="E428" s="43" t="s">
        <v>31</v>
      </c>
      <c r="F428" s="70" t="s">
        <v>81</v>
      </c>
      <c r="G428" s="77">
        <v>4</v>
      </c>
      <c r="H428" s="77">
        <v>5</v>
      </c>
      <c r="I428" s="45">
        <v>43498</v>
      </c>
      <c r="J428" s="45">
        <v>43769</v>
      </c>
      <c r="L428" s="81" t="str">
        <f t="shared" si="18"/>
        <v>Sylvester Sneekly|A:6|</v>
      </c>
      <c r="M428" s="82" t="str">
        <f>IF(EXACT(B428,""),"",IF(COUNTIFS(B:B,B428,J:J,"&gt;"&amp;J428)=0,IFERROR(IF(MATCH(B428&amp;"|*",M$3:M427,0),"-",""),B428&amp;"|"&amp;C428&amp;"|"),"-"))</f>
        <v>-</v>
      </c>
      <c r="N428" s="183" t="str">
        <f t="shared" si="19"/>
        <v/>
      </c>
      <c r="O428" s="81" t="str">
        <f t="shared" si="20"/>
        <v>-</v>
      </c>
    </row>
    <row r="429" spans="2:15" x14ac:dyDescent="0.35">
      <c r="B429" s="42" t="s">
        <v>68</v>
      </c>
      <c r="C429" s="71" t="s">
        <v>92</v>
      </c>
      <c r="D429" s="42" t="s">
        <v>7</v>
      </c>
      <c r="E429" s="43" t="s">
        <v>30</v>
      </c>
      <c r="F429" s="70" t="s">
        <v>64</v>
      </c>
      <c r="G429" s="77">
        <v>7</v>
      </c>
      <c r="H429" s="77">
        <v>10</v>
      </c>
      <c r="I429" s="45">
        <v>43498</v>
      </c>
      <c r="J429" s="45">
        <v>43769</v>
      </c>
      <c r="L429" s="81" t="str">
        <f t="shared" si="18"/>
        <v>Sylvester Sneekly|A:5|</v>
      </c>
      <c r="M429" s="82" t="str">
        <f>IF(EXACT(B429,""),"",IF(COUNTIFS(B:B,B429,J:J,"&gt;"&amp;J429)=0,IFERROR(IF(MATCH(B429&amp;"|*",M$3:M428,0),"-",""),B429&amp;"|"&amp;C429&amp;"|"),"-"))</f>
        <v>-</v>
      </c>
      <c r="N429" s="183" t="str">
        <f t="shared" si="19"/>
        <v/>
      </c>
      <c r="O429" s="81" t="str">
        <f t="shared" si="20"/>
        <v>-</v>
      </c>
    </row>
    <row r="430" spans="2:15" x14ac:dyDescent="0.35">
      <c r="B430" s="42" t="s">
        <v>68</v>
      </c>
      <c r="C430" s="71" t="s">
        <v>92</v>
      </c>
      <c r="D430" s="42" t="s">
        <v>8</v>
      </c>
      <c r="E430" s="43" t="s">
        <v>26</v>
      </c>
      <c r="F430" s="70" t="s">
        <v>63</v>
      </c>
      <c r="G430" s="77">
        <v>0</v>
      </c>
      <c r="H430" s="77">
        <v>0</v>
      </c>
      <c r="I430" s="45">
        <v>43498</v>
      </c>
      <c r="J430" s="45">
        <v>43769</v>
      </c>
      <c r="L430" s="81" t="str">
        <f t="shared" si="18"/>
        <v>Sylvester Sneekly|B:1|</v>
      </c>
      <c r="M430" s="82" t="str">
        <f>IF(EXACT(B430,""),"",IF(COUNTIFS(B:B,B430,J:J,"&gt;"&amp;J430)=0,IFERROR(IF(MATCH(B430&amp;"|*",M$3:M429,0),"-",""),B430&amp;"|"&amp;C430&amp;"|"),"-"))</f>
        <v>-</v>
      </c>
      <c r="N430" s="183" t="str">
        <f t="shared" si="19"/>
        <v/>
      </c>
      <c r="O430" s="81" t="str">
        <f t="shared" si="20"/>
        <v>-</v>
      </c>
    </row>
    <row r="431" spans="2:15" x14ac:dyDescent="0.35">
      <c r="B431" s="42" t="s">
        <v>68</v>
      </c>
      <c r="C431" s="71" t="s">
        <v>92</v>
      </c>
      <c r="D431" s="42" t="s">
        <v>8</v>
      </c>
      <c r="E431" s="43" t="s">
        <v>27</v>
      </c>
      <c r="F431" s="70" t="s">
        <v>66</v>
      </c>
      <c r="G431" s="77">
        <v>3</v>
      </c>
      <c r="H431" s="77">
        <v>3</v>
      </c>
      <c r="I431" s="45">
        <v>43498</v>
      </c>
      <c r="J431" s="45">
        <v>43769</v>
      </c>
      <c r="L431" s="81" t="str">
        <f t="shared" si="18"/>
        <v>Sylvester Sneekly|B:2|</v>
      </c>
      <c r="M431" s="82" t="str">
        <f>IF(EXACT(B431,""),"",IF(COUNTIFS(B:B,B431,J:J,"&gt;"&amp;J431)=0,IFERROR(IF(MATCH(B431&amp;"|*",M$3:M430,0),"-",""),B431&amp;"|"&amp;C431&amp;"|"),"-"))</f>
        <v>-</v>
      </c>
      <c r="N431" s="183" t="str">
        <f t="shared" si="19"/>
        <v/>
      </c>
      <c r="O431" s="81" t="str">
        <f t="shared" si="20"/>
        <v>-</v>
      </c>
    </row>
    <row r="432" spans="2:15" x14ac:dyDescent="0.35">
      <c r="B432" s="42" t="s">
        <v>68</v>
      </c>
      <c r="C432" s="71" t="s">
        <v>92</v>
      </c>
      <c r="D432" s="42" t="s">
        <v>8</v>
      </c>
      <c r="E432" s="43" t="s">
        <v>28</v>
      </c>
      <c r="F432" s="70" t="s">
        <v>65</v>
      </c>
      <c r="G432" s="77">
        <v>6</v>
      </c>
      <c r="H432" s="77">
        <v>10</v>
      </c>
      <c r="I432" s="45">
        <v>43498</v>
      </c>
      <c r="J432" s="45">
        <v>43769</v>
      </c>
      <c r="L432" s="81" t="str">
        <f t="shared" si="18"/>
        <v>Sylvester Sneekly|B:3|</v>
      </c>
      <c r="M432" s="82" t="str">
        <f>IF(EXACT(B432,""),"",IF(COUNTIFS(B:B,B432,J:J,"&gt;"&amp;J432)=0,IFERROR(IF(MATCH(B432&amp;"|*",M$3:M431,0),"-",""),B432&amp;"|"&amp;C432&amp;"|"),"-"))</f>
        <v>-</v>
      </c>
      <c r="N432" s="183" t="str">
        <f t="shared" si="19"/>
        <v/>
      </c>
      <c r="O432" s="81" t="str">
        <f t="shared" si="20"/>
        <v>-</v>
      </c>
    </row>
    <row r="433" spans="2:15" x14ac:dyDescent="0.35">
      <c r="B433" s="42" t="s">
        <v>68</v>
      </c>
      <c r="C433" s="71" t="s">
        <v>92</v>
      </c>
      <c r="D433" s="42" t="s">
        <v>8</v>
      </c>
      <c r="E433" s="43" t="s">
        <v>29</v>
      </c>
      <c r="F433" s="70" t="s">
        <v>67</v>
      </c>
      <c r="G433" s="77">
        <v>0</v>
      </c>
      <c r="H433" s="77">
        <v>0</v>
      </c>
      <c r="I433" s="45">
        <v>43498</v>
      </c>
      <c r="J433" s="45">
        <v>43769</v>
      </c>
      <c r="L433" s="81" t="str">
        <f t="shared" si="18"/>
        <v>Sylvester Sneekly|B:4|</v>
      </c>
      <c r="M433" s="82" t="str">
        <f>IF(EXACT(B433,""),"",IF(COUNTIFS(B:B,B433,J:J,"&gt;"&amp;J433)=0,IFERROR(IF(MATCH(B433&amp;"|*",M$3:M432,0),"-",""),B433&amp;"|"&amp;C433&amp;"|"),"-"))</f>
        <v>-</v>
      </c>
      <c r="N433" s="183" t="str">
        <f t="shared" si="19"/>
        <v/>
      </c>
      <c r="O433" s="81" t="str">
        <f t="shared" si="20"/>
        <v>-</v>
      </c>
    </row>
    <row r="434" spans="2:15" x14ac:dyDescent="0.35">
      <c r="B434" s="42" t="s">
        <v>68</v>
      </c>
      <c r="C434" s="71" t="s">
        <v>92</v>
      </c>
      <c r="D434" s="42" t="s">
        <v>8</v>
      </c>
      <c r="E434" s="43" t="s">
        <v>32</v>
      </c>
      <c r="F434" s="70" t="s">
        <v>84</v>
      </c>
      <c r="G434" s="77">
        <v>0</v>
      </c>
      <c r="H434" s="77">
        <v>0</v>
      </c>
      <c r="I434" s="45">
        <v>43498</v>
      </c>
      <c r="J434" s="45">
        <v>43769</v>
      </c>
      <c r="L434" s="81" t="str">
        <f t="shared" si="18"/>
        <v>Sylvester Sneekly|B:7|</v>
      </c>
      <c r="M434" s="82" t="str">
        <f>IF(EXACT(B434,""),"",IF(COUNTIFS(B:B,B434,J:J,"&gt;"&amp;J434)=0,IFERROR(IF(MATCH(B434&amp;"|*",M$3:M433,0),"-",""),B434&amp;"|"&amp;C434&amp;"|"),"-"))</f>
        <v>-</v>
      </c>
      <c r="N434" s="183" t="str">
        <f t="shared" si="19"/>
        <v/>
      </c>
      <c r="O434" s="81" t="str">
        <f t="shared" si="20"/>
        <v>-</v>
      </c>
    </row>
    <row r="435" spans="2:15" x14ac:dyDescent="0.35">
      <c r="B435" s="42" t="s">
        <v>68</v>
      </c>
      <c r="C435" s="71" t="s">
        <v>92</v>
      </c>
      <c r="D435" s="42" t="s">
        <v>9</v>
      </c>
      <c r="E435" s="43" t="s">
        <v>96</v>
      </c>
      <c r="F435" s="70" t="s">
        <v>74</v>
      </c>
      <c r="G435" s="77">
        <v>1</v>
      </c>
      <c r="H435" s="77">
        <v>1</v>
      </c>
      <c r="I435" s="45">
        <v>43498</v>
      </c>
      <c r="J435" s="45">
        <v>43769</v>
      </c>
      <c r="L435" s="81" t="str">
        <f t="shared" si="18"/>
        <v>Sylvester Sneekly|C:00F|</v>
      </c>
      <c r="M435" s="82" t="str">
        <f>IF(EXACT(B435,""),"",IF(COUNTIFS(B:B,B435,J:J,"&gt;"&amp;J435)=0,IFERROR(IF(MATCH(B435&amp;"|*",M$3:M434,0),"-",""),B435&amp;"|"&amp;C435&amp;"|"),"-"))</f>
        <v>-</v>
      </c>
      <c r="N435" s="183" t="str">
        <f t="shared" si="19"/>
        <v/>
      </c>
      <c r="O435" s="81" t="str">
        <f t="shared" si="20"/>
        <v>-</v>
      </c>
    </row>
    <row r="436" spans="2:15" x14ac:dyDescent="0.35">
      <c r="B436" s="42" t="s">
        <v>68</v>
      </c>
      <c r="C436" s="71" t="s">
        <v>92</v>
      </c>
      <c r="D436" s="42" t="s">
        <v>9</v>
      </c>
      <c r="E436" s="43" t="s">
        <v>101</v>
      </c>
      <c r="F436" s="70" t="s">
        <v>85</v>
      </c>
      <c r="G436" s="77">
        <v>1</v>
      </c>
      <c r="H436" s="77">
        <v>1</v>
      </c>
      <c r="I436" s="45">
        <v>43498</v>
      </c>
      <c r="J436" s="45">
        <v>43769</v>
      </c>
      <c r="L436" s="81" t="str">
        <f t="shared" si="18"/>
        <v>Sylvester Sneekly|C:642|</v>
      </c>
      <c r="M436" s="82" t="str">
        <f>IF(EXACT(B436,""),"",IF(COUNTIFS(B:B,B436,J:J,"&gt;"&amp;J436)=0,IFERROR(IF(MATCH(B436&amp;"|*",M$3:M435,0),"-",""),B436&amp;"|"&amp;C436&amp;"|"),"-"))</f>
        <v>-</v>
      </c>
      <c r="N436" s="183" t="str">
        <f t="shared" si="19"/>
        <v/>
      </c>
      <c r="O436" s="81" t="str">
        <f t="shared" si="20"/>
        <v>-</v>
      </c>
    </row>
    <row r="437" spans="2:15" x14ac:dyDescent="0.35">
      <c r="B437" s="42" t="s">
        <v>68</v>
      </c>
      <c r="C437" s="71" t="s">
        <v>92</v>
      </c>
      <c r="D437" s="42" t="s">
        <v>9</v>
      </c>
      <c r="E437" s="43" t="s">
        <v>100</v>
      </c>
      <c r="F437" s="70" t="s">
        <v>77</v>
      </c>
      <c r="G437" s="77">
        <v>8</v>
      </c>
      <c r="H437" s="77">
        <v>9</v>
      </c>
      <c r="I437" s="45">
        <v>43498</v>
      </c>
      <c r="J437" s="45">
        <v>43769</v>
      </c>
      <c r="L437" s="81" t="str">
        <f t="shared" si="18"/>
        <v>Sylvester Sneekly|C:0F0|</v>
      </c>
      <c r="M437" s="82" t="str">
        <f>IF(EXACT(B437,""),"",IF(COUNTIFS(B:B,B437,J:J,"&gt;"&amp;J437)=0,IFERROR(IF(MATCH(B437&amp;"|*",M$3:M436,0),"-",""),B437&amp;"|"&amp;C437&amp;"|"),"-"))</f>
        <v>-</v>
      </c>
      <c r="N437" s="183" t="str">
        <f t="shared" si="19"/>
        <v/>
      </c>
      <c r="O437" s="81" t="str">
        <f t="shared" si="20"/>
        <v>-</v>
      </c>
    </row>
    <row r="438" spans="2:15" x14ac:dyDescent="0.35">
      <c r="B438" s="42" t="s">
        <v>68</v>
      </c>
      <c r="C438" s="71" t="s">
        <v>92</v>
      </c>
      <c r="D438" s="42" t="s">
        <v>9</v>
      </c>
      <c r="E438" s="43" t="s">
        <v>98</v>
      </c>
      <c r="F438" s="70" t="s">
        <v>95</v>
      </c>
      <c r="G438" s="77">
        <v>0</v>
      </c>
      <c r="H438" s="77">
        <v>0</v>
      </c>
      <c r="I438" s="45">
        <v>43498</v>
      </c>
      <c r="J438" s="45">
        <v>43769</v>
      </c>
      <c r="L438" s="81" t="str">
        <f t="shared" si="18"/>
        <v>Sylvester Sneekly|C:111|</v>
      </c>
      <c r="M438" s="82" t="str">
        <f>IF(EXACT(B438,""),"",IF(COUNTIFS(B:B,B438,J:J,"&gt;"&amp;J438)=0,IFERROR(IF(MATCH(B438&amp;"|*",M$3:M437,0),"-",""),B438&amp;"|"&amp;C438&amp;"|"),"-"))</f>
        <v>-</v>
      </c>
      <c r="N438" s="183" t="str">
        <f t="shared" si="19"/>
        <v/>
      </c>
      <c r="O438" s="81" t="str">
        <f t="shared" si="20"/>
        <v>-</v>
      </c>
    </row>
    <row r="439" spans="2:15" x14ac:dyDescent="0.35">
      <c r="B439" s="42" t="s">
        <v>68</v>
      </c>
      <c r="C439" s="71" t="s">
        <v>92</v>
      </c>
      <c r="D439" s="42" t="s">
        <v>9</v>
      </c>
      <c r="E439" s="43" t="s">
        <v>97</v>
      </c>
      <c r="F439" s="70" t="s">
        <v>75</v>
      </c>
      <c r="G439" s="77">
        <v>2</v>
      </c>
      <c r="H439" s="77">
        <v>2</v>
      </c>
      <c r="I439" s="45">
        <v>43498</v>
      </c>
      <c r="J439" s="45">
        <v>43769</v>
      </c>
      <c r="L439" s="81" t="str">
        <f t="shared" si="18"/>
        <v>Sylvester Sneekly|C:FFF|</v>
      </c>
      <c r="M439" s="82" t="str">
        <f>IF(EXACT(B439,""),"",IF(COUNTIFS(B:B,B439,J:J,"&gt;"&amp;J439)=0,IFERROR(IF(MATCH(B439&amp;"|*",M$3:M438,0),"-",""),B439&amp;"|"&amp;C439&amp;"|"),"-"))</f>
        <v>-</v>
      </c>
      <c r="N439" s="183" t="str">
        <f t="shared" si="19"/>
        <v/>
      </c>
      <c r="O439" s="81" t="str">
        <f t="shared" si="20"/>
        <v>-</v>
      </c>
    </row>
    <row r="440" spans="2:15" x14ac:dyDescent="0.35">
      <c r="B440" s="42" t="s">
        <v>68</v>
      </c>
      <c r="C440" s="71" t="s">
        <v>92</v>
      </c>
      <c r="D440" s="42" t="s">
        <v>9</v>
      </c>
      <c r="E440" s="43" t="s">
        <v>105</v>
      </c>
      <c r="F440" s="70" t="s">
        <v>73</v>
      </c>
      <c r="G440" s="77">
        <v>2</v>
      </c>
      <c r="H440" s="77">
        <v>2</v>
      </c>
      <c r="I440" s="45">
        <v>43498</v>
      </c>
      <c r="J440" s="45">
        <v>43769</v>
      </c>
      <c r="L440" s="81" t="str">
        <f t="shared" si="18"/>
        <v>Sylvester Sneekly|C:F0F|</v>
      </c>
      <c r="M440" s="82" t="str">
        <f>IF(EXACT(B440,""),"",IF(COUNTIFS(B:B,B440,J:J,"&gt;"&amp;J440)=0,IFERROR(IF(MATCH(B440&amp;"|*",M$3:M439,0),"-",""),B440&amp;"|"&amp;C440&amp;"|"),"-"))</f>
        <v>-</v>
      </c>
      <c r="N440" s="183" t="str">
        <f t="shared" si="19"/>
        <v/>
      </c>
      <c r="O440" s="81" t="str">
        <f t="shared" si="20"/>
        <v>-</v>
      </c>
    </row>
    <row r="441" spans="2:15" x14ac:dyDescent="0.35">
      <c r="B441" s="42" t="s">
        <v>68</v>
      </c>
      <c r="C441" s="71" t="s">
        <v>92</v>
      </c>
      <c r="D441" s="42" t="s">
        <v>9</v>
      </c>
      <c r="E441" s="43" t="s">
        <v>99</v>
      </c>
      <c r="F441" s="70" t="s">
        <v>72</v>
      </c>
      <c r="G441" s="77">
        <v>1</v>
      </c>
      <c r="H441" s="77">
        <v>3</v>
      </c>
      <c r="I441" s="45">
        <v>43498</v>
      </c>
      <c r="J441" s="45">
        <v>43769</v>
      </c>
      <c r="L441" s="81" t="str">
        <f t="shared" si="18"/>
        <v>Sylvester Sneekly|C:F00|</v>
      </c>
      <c r="M441" s="82" t="str">
        <f>IF(EXACT(B441,""),"",IF(COUNTIFS(B:B,B441,J:J,"&gt;"&amp;J441)=0,IFERROR(IF(MATCH(B441&amp;"|*",M$3:M440,0),"-",""),B441&amp;"|"&amp;C441&amp;"|"),"-"))</f>
        <v>-</v>
      </c>
      <c r="N441" s="183" t="str">
        <f t="shared" si="19"/>
        <v/>
      </c>
      <c r="O441" s="81" t="str">
        <f t="shared" si="20"/>
        <v>-</v>
      </c>
    </row>
    <row r="442" spans="2:15" x14ac:dyDescent="0.35">
      <c r="B442" s="42" t="s">
        <v>57</v>
      </c>
      <c r="C442" s="71" t="s">
        <v>91</v>
      </c>
      <c r="D442" s="42" t="s">
        <v>7</v>
      </c>
      <c r="E442" s="43" t="s">
        <v>26</v>
      </c>
      <c r="F442" s="70" t="s">
        <v>62</v>
      </c>
      <c r="G442" s="77">
        <v>2</v>
      </c>
      <c r="H442" s="77">
        <v>3</v>
      </c>
      <c r="I442" s="45">
        <v>43498</v>
      </c>
      <c r="J442" s="45">
        <v>43769</v>
      </c>
      <c r="L442" s="81" t="str">
        <f t="shared" si="18"/>
        <v>Willy|A:1|</v>
      </c>
      <c r="M442" s="82" t="str">
        <f>IF(EXACT(B442,""),"",IF(COUNTIFS(B:B,B442,J:J,"&gt;"&amp;J442)=0,IFERROR(IF(MATCH(B442&amp;"|*",M$3:M441,0),"-",""),B442&amp;"|"&amp;C442&amp;"|"),"-"))</f>
        <v>Willy|Junior Troublemaker|</v>
      </c>
      <c r="N442" s="183">
        <f t="shared" si="19"/>
        <v>24</v>
      </c>
      <c r="O442" s="81" t="str">
        <f t="shared" si="20"/>
        <v>-</v>
      </c>
    </row>
    <row r="443" spans="2:15" x14ac:dyDescent="0.35">
      <c r="B443" s="42" t="s">
        <v>57</v>
      </c>
      <c r="C443" s="71" t="s">
        <v>91</v>
      </c>
      <c r="D443" s="42" t="s">
        <v>7</v>
      </c>
      <c r="E443" s="43" t="s">
        <v>27</v>
      </c>
      <c r="F443" s="70" t="s">
        <v>60</v>
      </c>
      <c r="G443" s="77">
        <v>0</v>
      </c>
      <c r="H443" s="77">
        <v>0</v>
      </c>
      <c r="I443" s="45">
        <v>43498</v>
      </c>
      <c r="J443" s="45">
        <v>43769</v>
      </c>
      <c r="L443" s="81" t="str">
        <f t="shared" si="18"/>
        <v>Willy|A:2|</v>
      </c>
      <c r="M443" s="82" t="str">
        <f>IF(EXACT(B443,""),"",IF(COUNTIFS(B:B,B443,J:J,"&gt;"&amp;J443)=0,IFERROR(IF(MATCH(B443&amp;"|*",M$3:M442,0),"-",""),B443&amp;"|"&amp;C443&amp;"|"),"-"))</f>
        <v>-</v>
      </c>
      <c r="N443" s="183" t="str">
        <f t="shared" si="19"/>
        <v/>
      </c>
      <c r="O443" s="81" t="str">
        <f t="shared" si="20"/>
        <v>-</v>
      </c>
    </row>
    <row r="444" spans="2:15" x14ac:dyDescent="0.35">
      <c r="B444" s="42" t="s">
        <v>57</v>
      </c>
      <c r="C444" s="71" t="s">
        <v>91</v>
      </c>
      <c r="D444" s="42" t="s">
        <v>7</v>
      </c>
      <c r="E444" s="43" t="s">
        <v>28</v>
      </c>
      <c r="F444" s="70" t="s">
        <v>61</v>
      </c>
      <c r="G444" s="77">
        <v>0</v>
      </c>
      <c r="H444" s="77">
        <v>0</v>
      </c>
      <c r="I444" s="45">
        <v>43498</v>
      </c>
      <c r="J444" s="45">
        <v>43769</v>
      </c>
      <c r="L444" s="81" t="str">
        <f t="shared" si="18"/>
        <v>Willy|A:3|</v>
      </c>
      <c r="M444" s="82" t="str">
        <f>IF(EXACT(B444,""),"",IF(COUNTIFS(B:B,B444,J:J,"&gt;"&amp;J444)=0,IFERROR(IF(MATCH(B444&amp;"|*",M$3:M443,0),"-",""),B444&amp;"|"&amp;C444&amp;"|"),"-"))</f>
        <v>-</v>
      </c>
      <c r="N444" s="183" t="str">
        <f t="shared" si="19"/>
        <v/>
      </c>
      <c r="O444" s="81" t="str">
        <f t="shared" si="20"/>
        <v>-</v>
      </c>
    </row>
    <row r="445" spans="2:15" x14ac:dyDescent="0.35">
      <c r="B445" s="42" t="s">
        <v>57</v>
      </c>
      <c r="C445" s="71" t="s">
        <v>91</v>
      </c>
      <c r="D445" s="42" t="s">
        <v>7</v>
      </c>
      <c r="E445" s="43" t="s">
        <v>29</v>
      </c>
      <c r="F445" s="70" t="s">
        <v>71</v>
      </c>
      <c r="G445" s="77">
        <v>0</v>
      </c>
      <c r="H445" s="77">
        <v>0</v>
      </c>
      <c r="I445" s="45">
        <v>43498</v>
      </c>
      <c r="J445" s="45">
        <v>43769</v>
      </c>
      <c r="L445" s="81" t="str">
        <f t="shared" si="18"/>
        <v>Willy|A:4|</v>
      </c>
      <c r="M445" s="82" t="str">
        <f>IF(EXACT(B445,""),"",IF(COUNTIFS(B:B,B445,J:J,"&gt;"&amp;J445)=0,IFERROR(IF(MATCH(B445&amp;"|*",M$3:M444,0),"-",""),B445&amp;"|"&amp;C445&amp;"|"),"-"))</f>
        <v>-</v>
      </c>
      <c r="N445" s="183" t="str">
        <f t="shared" si="19"/>
        <v/>
      </c>
      <c r="O445" s="81" t="str">
        <f t="shared" si="20"/>
        <v>-</v>
      </c>
    </row>
    <row r="446" spans="2:15" x14ac:dyDescent="0.35">
      <c r="B446" s="42" t="s">
        <v>57</v>
      </c>
      <c r="C446" s="71" t="s">
        <v>91</v>
      </c>
      <c r="D446" s="42" t="s">
        <v>7</v>
      </c>
      <c r="E446" s="43" t="s">
        <v>31</v>
      </c>
      <c r="F446" s="70" t="s">
        <v>81</v>
      </c>
      <c r="G446" s="77">
        <v>6</v>
      </c>
      <c r="H446" s="77">
        <v>6</v>
      </c>
      <c r="I446" s="45">
        <v>43498</v>
      </c>
      <c r="J446" s="45">
        <v>43769</v>
      </c>
      <c r="L446" s="81" t="str">
        <f t="shared" si="18"/>
        <v>Willy|A:6|</v>
      </c>
      <c r="M446" s="82" t="str">
        <f>IF(EXACT(B446,""),"",IF(COUNTIFS(B:B,B446,J:J,"&gt;"&amp;J446)=0,IFERROR(IF(MATCH(B446&amp;"|*",M$3:M445,0),"-",""),B446&amp;"|"&amp;C446&amp;"|"),"-"))</f>
        <v>-</v>
      </c>
      <c r="N446" s="183" t="str">
        <f t="shared" si="19"/>
        <v/>
      </c>
      <c r="O446" s="81" t="str">
        <f t="shared" si="20"/>
        <v>-</v>
      </c>
    </row>
    <row r="447" spans="2:15" x14ac:dyDescent="0.35">
      <c r="B447" s="42" t="s">
        <v>57</v>
      </c>
      <c r="C447" s="71" t="s">
        <v>91</v>
      </c>
      <c r="D447" s="42" t="s">
        <v>8</v>
      </c>
      <c r="E447" s="43" t="s">
        <v>26</v>
      </c>
      <c r="F447" s="70" t="s">
        <v>63</v>
      </c>
      <c r="G447" s="77">
        <v>0</v>
      </c>
      <c r="H447" s="77">
        <v>0</v>
      </c>
      <c r="I447" s="45">
        <v>43498</v>
      </c>
      <c r="J447" s="45">
        <v>43769</v>
      </c>
      <c r="L447" s="81" t="str">
        <f t="shared" si="18"/>
        <v>Willy|B:1|</v>
      </c>
      <c r="M447" s="82" t="str">
        <f>IF(EXACT(B447,""),"",IF(COUNTIFS(B:B,B447,J:J,"&gt;"&amp;J447)=0,IFERROR(IF(MATCH(B447&amp;"|*",M$3:M446,0),"-",""),B447&amp;"|"&amp;C447&amp;"|"),"-"))</f>
        <v>-</v>
      </c>
      <c r="N447" s="183" t="str">
        <f t="shared" si="19"/>
        <v/>
      </c>
      <c r="O447" s="81" t="str">
        <f t="shared" si="20"/>
        <v>-</v>
      </c>
    </row>
    <row r="448" spans="2:15" x14ac:dyDescent="0.35">
      <c r="B448" s="42" t="s">
        <v>57</v>
      </c>
      <c r="C448" s="71" t="s">
        <v>91</v>
      </c>
      <c r="D448" s="42" t="s">
        <v>8</v>
      </c>
      <c r="E448" s="43" t="s">
        <v>27</v>
      </c>
      <c r="F448" s="70" t="s">
        <v>66</v>
      </c>
      <c r="G448" s="77">
        <v>0</v>
      </c>
      <c r="H448" s="77">
        <v>0</v>
      </c>
      <c r="I448" s="45">
        <v>43498</v>
      </c>
      <c r="J448" s="45">
        <v>43769</v>
      </c>
      <c r="L448" s="81" t="str">
        <f t="shared" si="18"/>
        <v>Willy|B:2|</v>
      </c>
      <c r="M448" s="82" t="str">
        <f>IF(EXACT(B448,""),"",IF(COUNTIFS(B:B,B448,J:J,"&gt;"&amp;J448)=0,IFERROR(IF(MATCH(B448&amp;"|*",M$3:M447,0),"-",""),B448&amp;"|"&amp;C448&amp;"|"),"-"))</f>
        <v>-</v>
      </c>
      <c r="N448" s="183" t="str">
        <f t="shared" si="19"/>
        <v/>
      </c>
      <c r="O448" s="81" t="str">
        <f t="shared" si="20"/>
        <v>-</v>
      </c>
    </row>
    <row r="449" spans="2:15" x14ac:dyDescent="0.35">
      <c r="B449" s="42" t="s">
        <v>57</v>
      </c>
      <c r="C449" s="71" t="s">
        <v>91</v>
      </c>
      <c r="D449" s="42" t="s">
        <v>8</v>
      </c>
      <c r="E449" s="43" t="s">
        <v>28</v>
      </c>
      <c r="F449" s="70" t="s">
        <v>65</v>
      </c>
      <c r="G449" s="77">
        <v>2</v>
      </c>
      <c r="H449" s="77">
        <v>6</v>
      </c>
      <c r="I449" s="45">
        <v>43498</v>
      </c>
      <c r="J449" s="45">
        <v>43769</v>
      </c>
      <c r="L449" s="81" t="str">
        <f t="shared" si="18"/>
        <v>Willy|B:3|</v>
      </c>
      <c r="M449" s="82" t="str">
        <f>IF(EXACT(B449,""),"",IF(COUNTIFS(B:B,B449,J:J,"&gt;"&amp;J449)=0,IFERROR(IF(MATCH(B449&amp;"|*",M$3:M448,0),"-",""),B449&amp;"|"&amp;C449&amp;"|"),"-"))</f>
        <v>-</v>
      </c>
      <c r="N449" s="183" t="str">
        <f t="shared" si="19"/>
        <v/>
      </c>
      <c r="O449" s="81" t="str">
        <f t="shared" si="20"/>
        <v>-</v>
      </c>
    </row>
    <row r="450" spans="2:15" x14ac:dyDescent="0.35">
      <c r="B450" s="42" t="s">
        <v>57</v>
      </c>
      <c r="C450" s="71" t="s">
        <v>91</v>
      </c>
      <c r="D450" s="42" t="s">
        <v>8</v>
      </c>
      <c r="E450" s="43" t="s">
        <v>29</v>
      </c>
      <c r="F450" s="70" t="s">
        <v>67</v>
      </c>
      <c r="G450" s="77">
        <v>1</v>
      </c>
      <c r="H450" s="77">
        <v>1</v>
      </c>
      <c r="I450" s="45">
        <v>43498</v>
      </c>
      <c r="J450" s="45">
        <v>43769</v>
      </c>
      <c r="L450" s="81" t="str">
        <f t="shared" si="18"/>
        <v>Willy|B:4|</v>
      </c>
      <c r="M450" s="82" t="str">
        <f>IF(EXACT(B450,""),"",IF(COUNTIFS(B:B,B450,J:J,"&gt;"&amp;J450)=0,IFERROR(IF(MATCH(B450&amp;"|*",M$3:M449,0),"-",""),B450&amp;"|"&amp;C450&amp;"|"),"-"))</f>
        <v>-</v>
      </c>
      <c r="N450" s="183" t="str">
        <f t="shared" si="19"/>
        <v/>
      </c>
      <c r="O450" s="81" t="str">
        <f t="shared" si="20"/>
        <v>-</v>
      </c>
    </row>
    <row r="451" spans="2:15" x14ac:dyDescent="0.35">
      <c r="B451" s="42" t="s">
        <v>57</v>
      </c>
      <c r="C451" s="71" t="s">
        <v>91</v>
      </c>
      <c r="D451" s="42" t="s">
        <v>8</v>
      </c>
      <c r="E451" s="43" t="s">
        <v>32</v>
      </c>
      <c r="F451" s="70" t="s">
        <v>84</v>
      </c>
      <c r="G451" s="77">
        <v>0</v>
      </c>
      <c r="H451" s="77">
        <v>0</v>
      </c>
      <c r="I451" s="45">
        <v>43498</v>
      </c>
      <c r="J451" s="45">
        <v>43769</v>
      </c>
      <c r="L451" s="81" t="str">
        <f t="shared" si="18"/>
        <v>Willy|B:7|</v>
      </c>
      <c r="M451" s="82" t="str">
        <f>IF(EXACT(B451,""),"",IF(COUNTIFS(B:B,B451,J:J,"&gt;"&amp;J451)=0,IFERROR(IF(MATCH(B451&amp;"|*",M$3:M450,0),"-",""),B451&amp;"|"&amp;C451&amp;"|"),"-"))</f>
        <v>-</v>
      </c>
      <c r="N451" s="183" t="str">
        <f t="shared" si="19"/>
        <v/>
      </c>
      <c r="O451" s="81" t="str">
        <f t="shared" si="20"/>
        <v>-</v>
      </c>
    </row>
    <row r="452" spans="2:15" x14ac:dyDescent="0.35">
      <c r="B452" s="42" t="s">
        <v>57</v>
      </c>
      <c r="C452" s="71" t="s">
        <v>91</v>
      </c>
      <c r="D452" s="42" t="s">
        <v>8</v>
      </c>
      <c r="E452" s="43" t="s">
        <v>31</v>
      </c>
      <c r="F452" s="70" t="s">
        <v>58</v>
      </c>
      <c r="G452" s="77">
        <v>5</v>
      </c>
      <c r="H452" s="77">
        <v>7</v>
      </c>
      <c r="I452" s="45">
        <v>43498</v>
      </c>
      <c r="J452" s="45">
        <v>43769</v>
      </c>
      <c r="L452" s="81" t="str">
        <f t="shared" ref="L452:L515" si="21">IF(EXACT(B452,""),"",IF(COUNTIFS(B:B,B452,D:D,D452,E:E,E452,J:J,"&gt;"&amp;J452)=0,B452&amp;"|"&amp;D452&amp;":"&amp;E452&amp;"|","-"))</f>
        <v>Willy|B:6|</v>
      </c>
      <c r="M452" s="82" t="str">
        <f>IF(EXACT(B452,""),"",IF(COUNTIFS(B:B,B452,J:J,"&gt;"&amp;J452)=0,IFERROR(IF(MATCH(B452&amp;"|*",M$3:M451,0),"-",""),B452&amp;"|"&amp;C452&amp;"|"),"-"))</f>
        <v>-</v>
      </c>
      <c r="N452" s="183" t="str">
        <f t="shared" ref="N452:N515" si="22">IF(OR(EXACT(M452,""),EXACT(M452,"-")),"",COUNTIFS(M$4:M$4000,"&gt;-",M$4:M$4000,"&lt;="&amp;M452))</f>
        <v/>
      </c>
      <c r="O452" s="81" t="str">
        <f t="shared" ref="O452:O515" si="23">IF(EXACT(B452,""),"",IF(OR(AND(COUNTIFS(B:B,B452,D:D,D452,E:E,E452,J:J,"&gt;"&amp;J452)=1,COUNTIFS(B:B,B452,J:J,"&gt;"&amp;J452)&gt;1),AND(COUNTIFS(B:B,B452,D:D,D452,E:E,E452,J:J,"&gt;"&amp;J452)=0,COUNTIFS(B:B,B452,J:J,"&gt;"&amp;J452)&gt;1)),B452&amp;"|"&amp;D452&amp;":"&amp;E452&amp;"|","-"))</f>
        <v>-</v>
      </c>
    </row>
    <row r="453" spans="2:15" x14ac:dyDescent="0.35">
      <c r="B453" s="42" t="s">
        <v>57</v>
      </c>
      <c r="C453" s="71" t="s">
        <v>91</v>
      </c>
      <c r="D453" s="42" t="s">
        <v>9</v>
      </c>
      <c r="E453" s="43" t="s">
        <v>96</v>
      </c>
      <c r="F453" s="70" t="s">
        <v>74</v>
      </c>
      <c r="G453" s="77">
        <v>0</v>
      </c>
      <c r="H453" s="77">
        <v>0</v>
      </c>
      <c r="I453" s="45">
        <v>43498</v>
      </c>
      <c r="J453" s="45">
        <v>43769</v>
      </c>
      <c r="L453" s="81" t="str">
        <f t="shared" si="21"/>
        <v>Willy|C:00F|</v>
      </c>
      <c r="M453" s="82" t="str">
        <f>IF(EXACT(B453,""),"",IF(COUNTIFS(B:B,B453,J:J,"&gt;"&amp;J453)=0,IFERROR(IF(MATCH(B453&amp;"|*",M$3:M452,0),"-",""),B453&amp;"|"&amp;C453&amp;"|"),"-"))</f>
        <v>-</v>
      </c>
      <c r="N453" s="183" t="str">
        <f t="shared" si="22"/>
        <v/>
      </c>
      <c r="O453" s="81" t="str">
        <f t="shared" si="23"/>
        <v>-</v>
      </c>
    </row>
    <row r="454" spans="2:15" x14ac:dyDescent="0.35">
      <c r="B454" s="42" t="s">
        <v>57</v>
      </c>
      <c r="C454" s="71" t="s">
        <v>91</v>
      </c>
      <c r="D454" s="42" t="s">
        <v>9</v>
      </c>
      <c r="E454" s="43" t="s">
        <v>101</v>
      </c>
      <c r="F454" s="70" t="s">
        <v>85</v>
      </c>
      <c r="G454" s="77">
        <v>0</v>
      </c>
      <c r="H454" s="77">
        <v>0</v>
      </c>
      <c r="I454" s="45">
        <v>43498</v>
      </c>
      <c r="J454" s="45">
        <v>43769</v>
      </c>
      <c r="L454" s="81" t="str">
        <f t="shared" si="21"/>
        <v>Willy|C:642|</v>
      </c>
      <c r="M454" s="82" t="str">
        <f>IF(EXACT(B454,""),"",IF(COUNTIFS(B:B,B454,J:J,"&gt;"&amp;J454)=0,IFERROR(IF(MATCH(B454&amp;"|*",M$3:M453,0),"-",""),B454&amp;"|"&amp;C454&amp;"|"),"-"))</f>
        <v>-</v>
      </c>
      <c r="N454" s="183" t="str">
        <f t="shared" si="22"/>
        <v/>
      </c>
      <c r="O454" s="81" t="str">
        <f t="shared" si="23"/>
        <v>-</v>
      </c>
    </row>
    <row r="455" spans="2:15" x14ac:dyDescent="0.35">
      <c r="B455" s="42" t="s">
        <v>57</v>
      </c>
      <c r="C455" s="71" t="s">
        <v>91</v>
      </c>
      <c r="D455" s="42" t="s">
        <v>9</v>
      </c>
      <c r="E455" s="43" t="s">
        <v>100</v>
      </c>
      <c r="F455" s="70" t="s">
        <v>77</v>
      </c>
      <c r="G455" s="77">
        <v>0</v>
      </c>
      <c r="H455" s="77">
        <v>0</v>
      </c>
      <c r="I455" s="45">
        <v>43498</v>
      </c>
      <c r="J455" s="45">
        <v>43769</v>
      </c>
      <c r="L455" s="81" t="str">
        <f t="shared" si="21"/>
        <v>Willy|C:0F0|</v>
      </c>
      <c r="M455" s="82" t="str">
        <f>IF(EXACT(B455,""),"",IF(COUNTIFS(B:B,B455,J:J,"&gt;"&amp;J455)=0,IFERROR(IF(MATCH(B455&amp;"|*",M$3:M454,0),"-",""),B455&amp;"|"&amp;C455&amp;"|"),"-"))</f>
        <v>-</v>
      </c>
      <c r="N455" s="183" t="str">
        <f t="shared" si="22"/>
        <v/>
      </c>
      <c r="O455" s="81" t="str">
        <f t="shared" si="23"/>
        <v>-</v>
      </c>
    </row>
    <row r="456" spans="2:15" x14ac:dyDescent="0.35">
      <c r="B456" s="42" t="s">
        <v>57</v>
      </c>
      <c r="C456" s="71" t="s">
        <v>91</v>
      </c>
      <c r="D456" s="42" t="s">
        <v>9</v>
      </c>
      <c r="E456" s="43" t="s">
        <v>98</v>
      </c>
      <c r="F456" s="70" t="s">
        <v>95</v>
      </c>
      <c r="G456" s="77">
        <v>9</v>
      </c>
      <c r="H456" s="77">
        <v>9</v>
      </c>
      <c r="I456" s="45">
        <v>43498</v>
      </c>
      <c r="J456" s="45">
        <v>43769</v>
      </c>
      <c r="L456" s="81" t="str">
        <f t="shared" si="21"/>
        <v>Willy|C:111|</v>
      </c>
      <c r="M456" s="82" t="str">
        <f>IF(EXACT(B456,""),"",IF(COUNTIFS(B:B,B456,J:J,"&gt;"&amp;J456)=0,IFERROR(IF(MATCH(B456&amp;"|*",M$3:M455,0),"-",""),B456&amp;"|"&amp;C456&amp;"|"),"-"))</f>
        <v>-</v>
      </c>
      <c r="N456" s="183" t="str">
        <f t="shared" si="22"/>
        <v/>
      </c>
      <c r="O456" s="81" t="str">
        <f t="shared" si="23"/>
        <v>-</v>
      </c>
    </row>
    <row r="457" spans="2:15" x14ac:dyDescent="0.35">
      <c r="B457" s="42" t="s">
        <v>57</v>
      </c>
      <c r="C457" s="71" t="s">
        <v>91</v>
      </c>
      <c r="D457" s="42" t="s">
        <v>9</v>
      </c>
      <c r="E457" s="43" t="s">
        <v>97</v>
      </c>
      <c r="F457" s="70" t="s">
        <v>75</v>
      </c>
      <c r="G457" s="77">
        <v>0</v>
      </c>
      <c r="H457" s="77">
        <v>0</v>
      </c>
      <c r="I457" s="45">
        <v>43498</v>
      </c>
      <c r="J457" s="45">
        <v>43769</v>
      </c>
      <c r="L457" s="81" t="str">
        <f t="shared" si="21"/>
        <v>Willy|C:FFF|</v>
      </c>
      <c r="M457" s="82" t="str">
        <f>IF(EXACT(B457,""),"",IF(COUNTIFS(B:B,B457,J:J,"&gt;"&amp;J457)=0,IFERROR(IF(MATCH(B457&amp;"|*",M$3:M456,0),"-",""),B457&amp;"|"&amp;C457&amp;"|"),"-"))</f>
        <v>-</v>
      </c>
      <c r="N457" s="183" t="str">
        <f t="shared" si="22"/>
        <v/>
      </c>
      <c r="O457" s="81" t="str">
        <f t="shared" si="23"/>
        <v>-</v>
      </c>
    </row>
    <row r="458" spans="2:15" x14ac:dyDescent="0.35">
      <c r="B458" s="42" t="s">
        <v>57</v>
      </c>
      <c r="C458" s="71" t="s">
        <v>91</v>
      </c>
      <c r="D458" s="42" t="s">
        <v>9</v>
      </c>
      <c r="E458" s="43" t="s">
        <v>102</v>
      </c>
      <c r="F458" s="70" t="s">
        <v>79</v>
      </c>
      <c r="G458" s="77">
        <v>2</v>
      </c>
      <c r="H458" s="77">
        <v>0</v>
      </c>
      <c r="I458" s="45">
        <v>43498</v>
      </c>
      <c r="J458" s="45">
        <v>43769</v>
      </c>
      <c r="L458" s="81" t="str">
        <f t="shared" si="21"/>
        <v>Willy|C:FA0|</v>
      </c>
      <c r="M458" s="82" t="str">
        <f>IF(EXACT(B458,""),"",IF(COUNTIFS(B:B,B458,J:J,"&gt;"&amp;J458)=0,IFERROR(IF(MATCH(B458&amp;"|*",M$3:M457,0),"-",""),B458&amp;"|"&amp;C458&amp;"|"),"-"))</f>
        <v>-</v>
      </c>
      <c r="N458" s="183" t="str">
        <f t="shared" si="22"/>
        <v/>
      </c>
      <c r="O458" s="81" t="str">
        <f t="shared" si="23"/>
        <v>-</v>
      </c>
    </row>
    <row r="459" spans="2:15" x14ac:dyDescent="0.35">
      <c r="B459" s="42" t="s">
        <v>49</v>
      </c>
      <c r="C459" s="71" t="s">
        <v>90</v>
      </c>
      <c r="D459" s="42" t="s">
        <v>7</v>
      </c>
      <c r="E459" s="43" t="s">
        <v>26</v>
      </c>
      <c r="F459" s="70" t="s">
        <v>62</v>
      </c>
      <c r="G459" s="77">
        <v>6</v>
      </c>
      <c r="H459" s="77">
        <v>7</v>
      </c>
      <c r="I459" s="45">
        <v>43527</v>
      </c>
      <c r="J459" s="45">
        <v>43769</v>
      </c>
      <c r="L459" s="81" t="str">
        <f t="shared" si="21"/>
        <v>Dick Dastardly|A:1|</v>
      </c>
      <c r="M459" s="82" t="str">
        <f>IF(EXACT(B459,""),"",IF(COUNTIFS(B:B,B459,J:J,"&gt;"&amp;J459)=0,IFERROR(IF(MATCH(B459&amp;"|*",M$3:M458,0),"-",""),B459&amp;"|"&amp;C459&amp;"|"),"-"))</f>
        <v>Dick Dastardly|Chief Troublemaker|</v>
      </c>
      <c r="N459" s="183">
        <f t="shared" si="22"/>
        <v>5</v>
      </c>
      <c r="O459" s="81" t="str">
        <f t="shared" si="23"/>
        <v>-</v>
      </c>
    </row>
    <row r="460" spans="2:15" x14ac:dyDescent="0.35">
      <c r="B460" s="42" t="s">
        <v>49</v>
      </c>
      <c r="C460" s="71" t="s">
        <v>90</v>
      </c>
      <c r="D460" s="42" t="s">
        <v>7</v>
      </c>
      <c r="E460" s="43" t="s">
        <v>27</v>
      </c>
      <c r="F460" s="70" t="s">
        <v>60</v>
      </c>
      <c r="G460" s="77">
        <v>0</v>
      </c>
      <c r="H460" s="77">
        <v>0</v>
      </c>
      <c r="I460" s="45">
        <v>43527</v>
      </c>
      <c r="J460" s="45">
        <v>43769</v>
      </c>
      <c r="L460" s="81" t="str">
        <f t="shared" si="21"/>
        <v>Dick Dastardly|A:2|</v>
      </c>
      <c r="M460" s="82" t="str">
        <f>IF(EXACT(B460,""),"",IF(COUNTIFS(B:B,B460,J:J,"&gt;"&amp;J460)=0,IFERROR(IF(MATCH(B460&amp;"|*",M$3:M459,0),"-",""),B460&amp;"|"&amp;C460&amp;"|"),"-"))</f>
        <v>-</v>
      </c>
      <c r="N460" s="183" t="str">
        <f t="shared" si="22"/>
        <v/>
      </c>
      <c r="O460" s="81" t="str">
        <f t="shared" si="23"/>
        <v>-</v>
      </c>
    </row>
    <row r="461" spans="2:15" x14ac:dyDescent="0.35">
      <c r="B461" s="42" t="s">
        <v>49</v>
      </c>
      <c r="C461" s="71" t="s">
        <v>90</v>
      </c>
      <c r="D461" s="42" t="s">
        <v>7</v>
      </c>
      <c r="E461" s="43" t="s">
        <v>28</v>
      </c>
      <c r="F461" s="70" t="s">
        <v>61</v>
      </c>
      <c r="G461" s="77">
        <v>0</v>
      </c>
      <c r="H461" s="77">
        <v>0</v>
      </c>
      <c r="I461" s="45">
        <v>43527</v>
      </c>
      <c r="J461" s="45">
        <v>43769</v>
      </c>
      <c r="L461" s="81" t="str">
        <f t="shared" si="21"/>
        <v>Dick Dastardly|A:3|</v>
      </c>
      <c r="M461" s="82" t="str">
        <f>IF(EXACT(B461,""),"",IF(COUNTIFS(B:B,B461,J:J,"&gt;"&amp;J461)=0,IFERROR(IF(MATCH(B461&amp;"|*",M$3:M460,0),"-",""),B461&amp;"|"&amp;C461&amp;"|"),"-"))</f>
        <v>-</v>
      </c>
      <c r="N461" s="183" t="str">
        <f t="shared" si="22"/>
        <v/>
      </c>
      <c r="O461" s="81" t="str">
        <f t="shared" si="23"/>
        <v>-</v>
      </c>
    </row>
    <row r="462" spans="2:15" x14ac:dyDescent="0.35">
      <c r="B462" s="42" t="s">
        <v>49</v>
      </c>
      <c r="C462" s="71" t="s">
        <v>90</v>
      </c>
      <c r="D462" s="42" t="s">
        <v>7</v>
      </c>
      <c r="E462" s="43" t="s">
        <v>29</v>
      </c>
      <c r="F462" s="70" t="s">
        <v>71</v>
      </c>
      <c r="G462" s="77">
        <v>0</v>
      </c>
      <c r="H462" s="77">
        <v>0</v>
      </c>
      <c r="I462" s="45">
        <v>43527</v>
      </c>
      <c r="J462" s="45">
        <v>43769</v>
      </c>
      <c r="L462" s="81" t="str">
        <f t="shared" si="21"/>
        <v>Dick Dastardly|A:4|</v>
      </c>
      <c r="M462" s="82" t="str">
        <f>IF(EXACT(B462,""),"",IF(COUNTIFS(B:B,B462,J:J,"&gt;"&amp;J462)=0,IFERROR(IF(MATCH(B462&amp;"|*",M$3:M461,0),"-",""),B462&amp;"|"&amp;C462&amp;"|"),"-"))</f>
        <v>-</v>
      </c>
      <c r="N462" s="183" t="str">
        <f t="shared" si="22"/>
        <v/>
      </c>
      <c r="O462" s="81" t="str">
        <f t="shared" si="23"/>
        <v>-</v>
      </c>
    </row>
    <row r="463" spans="2:15" x14ac:dyDescent="0.35">
      <c r="B463" s="42" t="s">
        <v>49</v>
      </c>
      <c r="C463" s="71" t="s">
        <v>90</v>
      </c>
      <c r="D463" s="42" t="s">
        <v>7</v>
      </c>
      <c r="E463" s="43" t="s">
        <v>31</v>
      </c>
      <c r="F463" s="70" t="s">
        <v>81</v>
      </c>
      <c r="G463" s="77">
        <v>10</v>
      </c>
      <c r="H463" s="77">
        <v>10</v>
      </c>
      <c r="I463" s="45">
        <v>43527</v>
      </c>
      <c r="J463" s="45">
        <v>43769</v>
      </c>
      <c r="L463" s="81" t="str">
        <f t="shared" si="21"/>
        <v>Dick Dastardly|A:6|</v>
      </c>
      <c r="M463" s="82" t="str">
        <f>IF(EXACT(B463,""),"",IF(COUNTIFS(B:B,B463,J:J,"&gt;"&amp;J463)=0,IFERROR(IF(MATCH(B463&amp;"|*",M$3:M462,0),"-",""),B463&amp;"|"&amp;C463&amp;"|"),"-"))</f>
        <v>-</v>
      </c>
      <c r="N463" s="183" t="str">
        <f t="shared" si="22"/>
        <v/>
      </c>
      <c r="O463" s="81" t="str">
        <f t="shared" si="23"/>
        <v>-</v>
      </c>
    </row>
    <row r="464" spans="2:15" x14ac:dyDescent="0.35">
      <c r="B464" s="42" t="s">
        <v>49</v>
      </c>
      <c r="C464" s="71" t="s">
        <v>90</v>
      </c>
      <c r="D464" s="42" t="s">
        <v>7</v>
      </c>
      <c r="E464" s="43" t="s">
        <v>30</v>
      </c>
      <c r="F464" s="70" t="s">
        <v>64</v>
      </c>
      <c r="G464" s="77">
        <v>8</v>
      </c>
      <c r="H464" s="77">
        <v>10</v>
      </c>
      <c r="I464" s="45">
        <v>43527</v>
      </c>
      <c r="J464" s="45">
        <v>43769</v>
      </c>
      <c r="L464" s="81" t="str">
        <f t="shared" si="21"/>
        <v>Dick Dastardly|A:5|</v>
      </c>
      <c r="M464" s="82" t="str">
        <f>IF(EXACT(B464,""),"",IF(COUNTIFS(B:B,B464,J:J,"&gt;"&amp;J464)=0,IFERROR(IF(MATCH(B464&amp;"|*",M$3:M463,0),"-",""),B464&amp;"|"&amp;C464&amp;"|"),"-"))</f>
        <v>-</v>
      </c>
      <c r="N464" s="183" t="str">
        <f t="shared" si="22"/>
        <v/>
      </c>
      <c r="O464" s="81" t="str">
        <f t="shared" si="23"/>
        <v>-</v>
      </c>
    </row>
    <row r="465" spans="2:15" x14ac:dyDescent="0.35">
      <c r="B465" s="42" t="s">
        <v>49</v>
      </c>
      <c r="C465" s="71" t="s">
        <v>90</v>
      </c>
      <c r="D465" s="42" t="s">
        <v>8</v>
      </c>
      <c r="E465" s="43" t="s">
        <v>26</v>
      </c>
      <c r="F465" s="70" t="s">
        <v>63</v>
      </c>
      <c r="G465" s="77">
        <v>1</v>
      </c>
      <c r="H465" s="77">
        <v>3</v>
      </c>
      <c r="I465" s="45">
        <v>43527</v>
      </c>
      <c r="J465" s="45">
        <v>43769</v>
      </c>
      <c r="L465" s="81" t="str">
        <f t="shared" si="21"/>
        <v>Dick Dastardly|B:1|</v>
      </c>
      <c r="M465" s="82" t="str">
        <f>IF(EXACT(B465,""),"",IF(COUNTIFS(B:B,B465,J:J,"&gt;"&amp;J465)=0,IFERROR(IF(MATCH(B465&amp;"|*",M$3:M464,0),"-",""),B465&amp;"|"&amp;C465&amp;"|"),"-"))</f>
        <v>-</v>
      </c>
      <c r="N465" s="183" t="str">
        <f t="shared" si="22"/>
        <v/>
      </c>
      <c r="O465" s="81" t="str">
        <f t="shared" si="23"/>
        <v>-</v>
      </c>
    </row>
    <row r="466" spans="2:15" x14ac:dyDescent="0.35">
      <c r="B466" s="42" t="s">
        <v>49</v>
      </c>
      <c r="C466" s="71" t="s">
        <v>90</v>
      </c>
      <c r="D466" s="42" t="s">
        <v>8</v>
      </c>
      <c r="E466" s="43" t="s">
        <v>27</v>
      </c>
      <c r="F466" s="70" t="s">
        <v>66</v>
      </c>
      <c r="G466" s="77">
        <v>5</v>
      </c>
      <c r="H466" s="77">
        <v>7</v>
      </c>
      <c r="I466" s="45">
        <v>43527</v>
      </c>
      <c r="J466" s="45">
        <v>43769</v>
      </c>
      <c r="L466" s="81" t="str">
        <f t="shared" si="21"/>
        <v>Dick Dastardly|B:2|</v>
      </c>
      <c r="M466" s="82" t="str">
        <f>IF(EXACT(B466,""),"",IF(COUNTIFS(B:B,B466,J:J,"&gt;"&amp;J466)=0,IFERROR(IF(MATCH(B466&amp;"|*",M$3:M465,0),"-",""),B466&amp;"|"&amp;C466&amp;"|"),"-"))</f>
        <v>-</v>
      </c>
      <c r="N466" s="183" t="str">
        <f t="shared" si="22"/>
        <v/>
      </c>
      <c r="O466" s="81" t="str">
        <f t="shared" si="23"/>
        <v>-</v>
      </c>
    </row>
    <row r="467" spans="2:15" x14ac:dyDescent="0.35">
      <c r="B467" s="42" t="s">
        <v>49</v>
      </c>
      <c r="C467" s="71" t="s">
        <v>90</v>
      </c>
      <c r="D467" s="42" t="s">
        <v>8</v>
      </c>
      <c r="E467" s="43" t="s">
        <v>28</v>
      </c>
      <c r="F467" s="70" t="s">
        <v>65</v>
      </c>
      <c r="G467" s="77">
        <v>9</v>
      </c>
      <c r="H467" s="77">
        <v>10</v>
      </c>
      <c r="I467" s="45">
        <v>43527</v>
      </c>
      <c r="J467" s="45">
        <v>43769</v>
      </c>
      <c r="L467" s="81" t="str">
        <f t="shared" si="21"/>
        <v>Dick Dastardly|B:3|</v>
      </c>
      <c r="M467" s="82" t="str">
        <f>IF(EXACT(B467,""),"",IF(COUNTIFS(B:B,B467,J:J,"&gt;"&amp;J467)=0,IFERROR(IF(MATCH(B467&amp;"|*",M$3:M466,0),"-",""),B467&amp;"|"&amp;C467&amp;"|"),"-"))</f>
        <v>-</v>
      </c>
      <c r="N467" s="183" t="str">
        <f t="shared" si="22"/>
        <v/>
      </c>
      <c r="O467" s="81" t="str">
        <f t="shared" si="23"/>
        <v>-</v>
      </c>
    </row>
    <row r="468" spans="2:15" x14ac:dyDescent="0.35">
      <c r="B468" s="42" t="s">
        <v>49</v>
      </c>
      <c r="C468" s="71" t="s">
        <v>90</v>
      </c>
      <c r="D468" s="42" t="s">
        <v>8</v>
      </c>
      <c r="E468" s="43" t="s">
        <v>29</v>
      </c>
      <c r="F468" s="70" t="s">
        <v>67</v>
      </c>
      <c r="G468" s="77">
        <v>4</v>
      </c>
      <c r="H468" s="77">
        <v>6</v>
      </c>
      <c r="I468" s="45">
        <v>43527</v>
      </c>
      <c r="J468" s="45">
        <v>43769</v>
      </c>
      <c r="L468" s="81" t="str">
        <f t="shared" si="21"/>
        <v>Dick Dastardly|B:4|</v>
      </c>
      <c r="M468" s="82" t="str">
        <f>IF(EXACT(B468,""),"",IF(COUNTIFS(B:B,B468,J:J,"&gt;"&amp;J468)=0,IFERROR(IF(MATCH(B468&amp;"|*",M$3:M467,0),"-",""),B468&amp;"|"&amp;C468&amp;"|"),"-"))</f>
        <v>-</v>
      </c>
      <c r="N468" s="183" t="str">
        <f t="shared" si="22"/>
        <v/>
      </c>
      <c r="O468" s="81" t="str">
        <f t="shared" si="23"/>
        <v>-</v>
      </c>
    </row>
    <row r="469" spans="2:15" x14ac:dyDescent="0.35">
      <c r="B469" s="42" t="s">
        <v>49</v>
      </c>
      <c r="C469" s="71" t="s">
        <v>90</v>
      </c>
      <c r="D469" s="42" t="s">
        <v>8</v>
      </c>
      <c r="E469" s="43" t="s">
        <v>32</v>
      </c>
      <c r="F469" s="70" t="s">
        <v>84</v>
      </c>
      <c r="G469" s="77">
        <v>0</v>
      </c>
      <c r="H469" s="77">
        <v>0</v>
      </c>
      <c r="I469" s="45">
        <v>43527</v>
      </c>
      <c r="J469" s="45">
        <v>43769</v>
      </c>
      <c r="L469" s="81" t="str">
        <f t="shared" si="21"/>
        <v>Dick Dastardly|B:7|</v>
      </c>
      <c r="M469" s="82" t="str">
        <f>IF(EXACT(B469,""),"",IF(COUNTIFS(B:B,B469,J:J,"&gt;"&amp;J469)=0,IFERROR(IF(MATCH(B469&amp;"|*",M$3:M468,0),"-",""),B469&amp;"|"&amp;C469&amp;"|"),"-"))</f>
        <v>-</v>
      </c>
      <c r="N469" s="183" t="str">
        <f t="shared" si="22"/>
        <v/>
      </c>
      <c r="O469" s="81" t="str">
        <f t="shared" si="23"/>
        <v>-</v>
      </c>
    </row>
    <row r="470" spans="2:15" x14ac:dyDescent="0.35">
      <c r="B470" s="42" t="s">
        <v>49</v>
      </c>
      <c r="C470" s="71" t="s">
        <v>90</v>
      </c>
      <c r="D470" s="42" t="s">
        <v>8</v>
      </c>
      <c r="E470" s="43" t="s">
        <v>30</v>
      </c>
      <c r="F470" s="70" t="s">
        <v>59</v>
      </c>
      <c r="G470" s="77">
        <v>6</v>
      </c>
      <c r="H470" s="77">
        <v>6</v>
      </c>
      <c r="I470" s="45">
        <v>43527</v>
      </c>
      <c r="J470" s="45">
        <v>43769</v>
      </c>
      <c r="L470" s="81" t="str">
        <f t="shared" si="21"/>
        <v>Dick Dastardly|B:5|</v>
      </c>
      <c r="M470" s="82" t="str">
        <f>IF(EXACT(B470,""),"",IF(COUNTIFS(B:B,B470,J:J,"&gt;"&amp;J470)=0,IFERROR(IF(MATCH(B470&amp;"|*",M$3:M469,0),"-",""),B470&amp;"|"&amp;C470&amp;"|"),"-"))</f>
        <v>-</v>
      </c>
      <c r="N470" s="183" t="str">
        <f t="shared" si="22"/>
        <v/>
      </c>
      <c r="O470" s="81" t="str">
        <f t="shared" si="23"/>
        <v>-</v>
      </c>
    </row>
    <row r="471" spans="2:15" x14ac:dyDescent="0.35">
      <c r="B471" s="42" t="s">
        <v>49</v>
      </c>
      <c r="C471" s="71" t="s">
        <v>90</v>
      </c>
      <c r="D471" s="42" t="s">
        <v>9</v>
      </c>
      <c r="E471" s="43" t="s">
        <v>96</v>
      </c>
      <c r="F471" s="70" t="s">
        <v>74</v>
      </c>
      <c r="G471" s="77">
        <v>0</v>
      </c>
      <c r="H471" s="77">
        <v>0</v>
      </c>
      <c r="I471" s="45">
        <v>43527</v>
      </c>
      <c r="J471" s="45">
        <v>43769</v>
      </c>
      <c r="L471" s="81" t="str">
        <f t="shared" si="21"/>
        <v>Dick Dastardly|C:00F|</v>
      </c>
      <c r="M471" s="82" t="str">
        <f>IF(EXACT(B471,""),"",IF(COUNTIFS(B:B,B471,J:J,"&gt;"&amp;J471)=0,IFERROR(IF(MATCH(B471&amp;"|*",M$3:M470,0),"-",""),B471&amp;"|"&amp;C471&amp;"|"),"-"))</f>
        <v>-</v>
      </c>
      <c r="N471" s="183" t="str">
        <f t="shared" si="22"/>
        <v/>
      </c>
      <c r="O471" s="81" t="str">
        <f t="shared" si="23"/>
        <v>-</v>
      </c>
    </row>
    <row r="472" spans="2:15" x14ac:dyDescent="0.35">
      <c r="B472" s="42" t="s">
        <v>49</v>
      </c>
      <c r="C472" s="71" t="s">
        <v>90</v>
      </c>
      <c r="D472" s="42" t="s">
        <v>9</v>
      </c>
      <c r="E472" s="43" t="s">
        <v>101</v>
      </c>
      <c r="F472" s="70" t="s">
        <v>85</v>
      </c>
      <c r="G472" s="77">
        <v>0</v>
      </c>
      <c r="H472" s="77">
        <v>0</v>
      </c>
      <c r="I472" s="45">
        <v>43527</v>
      </c>
      <c r="J472" s="45">
        <v>43769</v>
      </c>
      <c r="L472" s="81" t="str">
        <f t="shared" si="21"/>
        <v>Dick Dastardly|C:642|</v>
      </c>
      <c r="M472" s="82" t="str">
        <f>IF(EXACT(B472,""),"",IF(COUNTIFS(B:B,B472,J:J,"&gt;"&amp;J472)=0,IFERROR(IF(MATCH(B472&amp;"|*",M$3:M471,0),"-",""),B472&amp;"|"&amp;C472&amp;"|"),"-"))</f>
        <v>-</v>
      </c>
      <c r="N472" s="183" t="str">
        <f t="shared" si="22"/>
        <v/>
      </c>
      <c r="O472" s="81" t="str">
        <f t="shared" si="23"/>
        <v>-</v>
      </c>
    </row>
    <row r="473" spans="2:15" x14ac:dyDescent="0.35">
      <c r="B473" s="42" t="s">
        <v>49</v>
      </c>
      <c r="C473" s="71" t="s">
        <v>90</v>
      </c>
      <c r="D473" s="42" t="s">
        <v>9</v>
      </c>
      <c r="E473" s="43" t="s">
        <v>100</v>
      </c>
      <c r="F473" s="70" t="s">
        <v>77</v>
      </c>
      <c r="G473" s="77">
        <v>0</v>
      </c>
      <c r="H473" s="77">
        <v>0</v>
      </c>
      <c r="I473" s="45">
        <v>43527</v>
      </c>
      <c r="J473" s="45">
        <v>43769</v>
      </c>
      <c r="L473" s="81" t="str">
        <f t="shared" si="21"/>
        <v>Dick Dastardly|C:0F0|</v>
      </c>
      <c r="M473" s="82" t="str">
        <f>IF(EXACT(B473,""),"",IF(COUNTIFS(B:B,B473,J:J,"&gt;"&amp;J473)=0,IFERROR(IF(MATCH(B473&amp;"|*",M$3:M472,0),"-",""),B473&amp;"|"&amp;C473&amp;"|"),"-"))</f>
        <v>-</v>
      </c>
      <c r="N473" s="183" t="str">
        <f t="shared" si="22"/>
        <v/>
      </c>
      <c r="O473" s="81" t="str">
        <f t="shared" si="23"/>
        <v>-</v>
      </c>
    </row>
    <row r="474" spans="2:15" x14ac:dyDescent="0.35">
      <c r="B474" s="42" t="s">
        <v>49</v>
      </c>
      <c r="C474" s="71" t="s">
        <v>90</v>
      </c>
      <c r="D474" s="42" t="s">
        <v>9</v>
      </c>
      <c r="E474" s="43" t="s">
        <v>98</v>
      </c>
      <c r="F474" s="70" t="s">
        <v>95</v>
      </c>
      <c r="G474" s="77">
        <v>5</v>
      </c>
      <c r="H474" s="77">
        <v>8</v>
      </c>
      <c r="I474" s="45">
        <v>43527</v>
      </c>
      <c r="J474" s="45">
        <v>43769</v>
      </c>
      <c r="L474" s="81" t="str">
        <f t="shared" si="21"/>
        <v>Dick Dastardly|C:111|</v>
      </c>
      <c r="M474" s="82" t="str">
        <f>IF(EXACT(B474,""),"",IF(COUNTIFS(B:B,B474,J:J,"&gt;"&amp;J474)=0,IFERROR(IF(MATCH(B474&amp;"|*",M$3:M473,0),"-",""),B474&amp;"|"&amp;C474&amp;"|"),"-"))</f>
        <v>-</v>
      </c>
      <c r="N474" s="183" t="str">
        <f t="shared" si="22"/>
        <v/>
      </c>
      <c r="O474" s="81" t="str">
        <f t="shared" si="23"/>
        <v>-</v>
      </c>
    </row>
    <row r="475" spans="2:15" x14ac:dyDescent="0.35">
      <c r="B475" s="42" t="s">
        <v>49</v>
      </c>
      <c r="C475" s="71" t="s">
        <v>90</v>
      </c>
      <c r="D475" s="42" t="s">
        <v>9</v>
      </c>
      <c r="E475" s="43" t="s">
        <v>97</v>
      </c>
      <c r="F475" s="70" t="s">
        <v>75</v>
      </c>
      <c r="G475" s="77">
        <v>0</v>
      </c>
      <c r="H475" s="77">
        <v>0</v>
      </c>
      <c r="I475" s="45">
        <v>43527</v>
      </c>
      <c r="J475" s="45">
        <v>43769</v>
      </c>
      <c r="L475" s="81" t="str">
        <f t="shared" si="21"/>
        <v>Dick Dastardly|C:FFF|</v>
      </c>
      <c r="M475" s="82" t="str">
        <f>IF(EXACT(B475,""),"",IF(COUNTIFS(B:B,B475,J:J,"&gt;"&amp;J475)=0,IFERROR(IF(MATCH(B475&amp;"|*",M$3:M474,0),"-",""),B475&amp;"|"&amp;C475&amp;"|"),"-"))</f>
        <v>-</v>
      </c>
      <c r="N475" s="183" t="str">
        <f t="shared" si="22"/>
        <v/>
      </c>
      <c r="O475" s="81" t="str">
        <f t="shared" si="23"/>
        <v>-</v>
      </c>
    </row>
    <row r="476" spans="2:15" x14ac:dyDescent="0.35">
      <c r="B476" s="42" t="s">
        <v>49</v>
      </c>
      <c r="C476" s="71" t="s">
        <v>90</v>
      </c>
      <c r="D476" s="42" t="s">
        <v>9</v>
      </c>
      <c r="E476" s="43" t="s">
        <v>105</v>
      </c>
      <c r="F476" s="70" t="s">
        <v>73</v>
      </c>
      <c r="G476" s="77">
        <v>10</v>
      </c>
      <c r="H476" s="77">
        <v>10</v>
      </c>
      <c r="I476" s="45">
        <v>43527</v>
      </c>
      <c r="J476" s="45">
        <v>43769</v>
      </c>
      <c r="L476" s="81" t="str">
        <f t="shared" si="21"/>
        <v>Dick Dastardly|C:F0F|</v>
      </c>
      <c r="M476" s="82" t="str">
        <f>IF(EXACT(B476,""),"",IF(COUNTIFS(B:B,B476,J:J,"&gt;"&amp;J476)=0,IFERROR(IF(MATCH(B476&amp;"|*",M$3:M475,0),"-",""),B476&amp;"|"&amp;C476&amp;"|"),"-"))</f>
        <v>-</v>
      </c>
      <c r="N476" s="183" t="str">
        <f t="shared" si="22"/>
        <v/>
      </c>
      <c r="O476" s="81" t="str">
        <f t="shared" si="23"/>
        <v>-</v>
      </c>
    </row>
    <row r="477" spans="2:15" x14ac:dyDescent="0.35">
      <c r="B477" s="42" t="s">
        <v>49</v>
      </c>
      <c r="C477" s="71" t="s">
        <v>90</v>
      </c>
      <c r="D477" s="42" t="s">
        <v>9</v>
      </c>
      <c r="E477" s="43" t="s">
        <v>99</v>
      </c>
      <c r="F477" s="70" t="s">
        <v>72</v>
      </c>
      <c r="G477" s="77">
        <v>1</v>
      </c>
      <c r="H477" s="77">
        <v>1</v>
      </c>
      <c r="I477" s="45">
        <v>43527</v>
      </c>
      <c r="J477" s="45">
        <v>43769</v>
      </c>
      <c r="L477" s="81" t="str">
        <f t="shared" si="21"/>
        <v>Dick Dastardly|C:F00|</v>
      </c>
      <c r="M477" s="82" t="str">
        <f>IF(EXACT(B477,""),"",IF(COUNTIFS(B:B,B477,J:J,"&gt;"&amp;J477)=0,IFERROR(IF(MATCH(B477&amp;"|*",M$3:M476,0),"-",""),B477&amp;"|"&amp;C477&amp;"|"),"-"))</f>
        <v>-</v>
      </c>
      <c r="N477" s="183" t="str">
        <f t="shared" si="22"/>
        <v/>
      </c>
      <c r="O477" s="81" t="str">
        <f t="shared" si="23"/>
        <v>-</v>
      </c>
    </row>
    <row r="478" spans="2:15" x14ac:dyDescent="0.35">
      <c r="B478" s="42" t="s">
        <v>49</v>
      </c>
      <c r="C478" s="71" t="s">
        <v>90</v>
      </c>
      <c r="D478" s="42" t="s">
        <v>9</v>
      </c>
      <c r="E478" s="43" t="s">
        <v>104</v>
      </c>
      <c r="F478" s="70" t="s">
        <v>76</v>
      </c>
      <c r="G478" s="77">
        <v>3</v>
      </c>
      <c r="H478" s="77">
        <v>3</v>
      </c>
      <c r="I478" s="45">
        <v>43527</v>
      </c>
      <c r="J478" s="45">
        <v>43769</v>
      </c>
      <c r="L478" s="81" t="str">
        <f t="shared" si="21"/>
        <v>Dick Dastardly|C:FF0|</v>
      </c>
      <c r="M478" s="82" t="str">
        <f>IF(EXACT(B478,""),"",IF(COUNTIFS(B:B,B478,J:J,"&gt;"&amp;J478)=0,IFERROR(IF(MATCH(B478&amp;"|*",M$3:M477,0),"-",""),B478&amp;"|"&amp;C478&amp;"|"),"-"))</f>
        <v>-</v>
      </c>
      <c r="N478" s="183" t="str">
        <f t="shared" si="22"/>
        <v/>
      </c>
      <c r="O478" s="81" t="str">
        <f t="shared" si="23"/>
        <v>-</v>
      </c>
    </row>
    <row r="479" spans="2:15" x14ac:dyDescent="0.35">
      <c r="L479" s="81" t="str">
        <f t="shared" ref="L479:L480" si="24">IF(EXACT(B479,""),"",IF(COUNTIFS(B:B,B479,D:D,D479,E:E,E479,J:J,"&gt;"&amp;J479)=0,B479&amp;"|"&amp;D479&amp;":"&amp;E479&amp;"|","-"))</f>
        <v/>
      </c>
      <c r="M479" s="82" t="str">
        <f>IF(EXACT(B479,""),"",IF(COUNTIFS(B:B,B479,J:J,"&gt;"&amp;J479)=0,IFERROR(IF(MATCH(B479&amp;"|*",M$3:M478,0),"-",""),B479&amp;"|"&amp;C479&amp;"|"),"-"))</f>
        <v/>
      </c>
      <c r="N479" s="183" t="str">
        <f t="shared" ref="N479:N480" si="25">IF(OR(EXACT(M479,""),EXACT(M479,"-")),"",COUNTIFS(M$4:M$4000,"&gt;-",M$4:M$4000,"&lt;="&amp;M479))</f>
        <v/>
      </c>
      <c r="O479" s="81" t="str">
        <f t="shared" ref="O479:O480" si="26">IF(EXACT(B479,""),"",IF(OR(AND(COUNTIFS(B:B,B479,D:D,D479,E:E,E479,J:J,"&gt;"&amp;J479)=1,COUNTIFS(B:B,B479,J:J,"&gt;"&amp;J479)&gt;1),AND(COUNTIFS(B:B,B479,D:D,D479,E:E,E479,J:J,"&gt;"&amp;J479)=0,COUNTIFS(B:B,B479,J:J,"&gt;"&amp;J479)&gt;1)),B479&amp;"|"&amp;D479&amp;":"&amp;E479&amp;"|","-"))</f>
        <v/>
      </c>
    </row>
    <row r="480" spans="2:15" x14ac:dyDescent="0.35">
      <c r="L480" s="81" t="str">
        <f t="shared" si="24"/>
        <v/>
      </c>
      <c r="M480" s="82" t="str">
        <f>IF(EXACT(B480,""),"",IF(COUNTIFS(B:B,B480,J:J,"&gt;"&amp;J480)=0,IFERROR(IF(MATCH(B480&amp;"|*",M$3:M479,0),"-",""),B480&amp;"|"&amp;C480&amp;"|"),"-"))</f>
        <v/>
      </c>
      <c r="N480" s="183" t="str">
        <f t="shared" si="25"/>
        <v/>
      </c>
      <c r="O480" s="81" t="str">
        <f t="shared" si="26"/>
        <v/>
      </c>
    </row>
    <row r="481" spans="12:15" x14ac:dyDescent="0.35">
      <c r="L481" s="81" t="str">
        <f t="shared" si="21"/>
        <v/>
      </c>
      <c r="M481" s="82" t="str">
        <f>IF(EXACT(B481,""),"",IF(COUNTIFS(B:B,B481,J:J,"&gt;"&amp;J481)=0,IFERROR(IF(MATCH(B481&amp;"|*",M$3:M480,0),"-",""),B481&amp;"|"&amp;C481&amp;"|"),"-"))</f>
        <v/>
      </c>
      <c r="N481" s="183" t="str">
        <f t="shared" si="22"/>
        <v/>
      </c>
      <c r="O481" s="81" t="str">
        <f t="shared" si="23"/>
        <v/>
      </c>
    </row>
    <row r="482" spans="12:15" x14ac:dyDescent="0.35">
      <c r="L482" s="81" t="str">
        <f t="shared" si="21"/>
        <v/>
      </c>
      <c r="M482" s="82" t="str">
        <f>IF(EXACT(B482,""),"",IF(COUNTIFS(B:B,B482,J:J,"&gt;"&amp;J482)=0,IFERROR(IF(MATCH(B482&amp;"|*",M$3:M481,0),"-",""),B482&amp;"|"&amp;C482&amp;"|"),"-"))</f>
        <v/>
      </c>
      <c r="N482" s="183" t="str">
        <f t="shared" si="22"/>
        <v/>
      </c>
      <c r="O482" s="81" t="str">
        <f t="shared" si="23"/>
        <v/>
      </c>
    </row>
    <row r="483" spans="12:15" x14ac:dyDescent="0.35">
      <c r="L483" s="81" t="str">
        <f t="shared" si="21"/>
        <v/>
      </c>
      <c r="M483" s="82" t="str">
        <f>IF(EXACT(B483,""),"",IF(COUNTIFS(B:B,B483,J:J,"&gt;"&amp;J483)=0,IFERROR(IF(MATCH(B483&amp;"|*",M$3:M482,0),"-",""),B483&amp;"|"&amp;C483&amp;"|"),"-"))</f>
        <v/>
      </c>
      <c r="N483" s="183" t="str">
        <f t="shared" si="22"/>
        <v/>
      </c>
      <c r="O483" s="81" t="str">
        <f t="shared" si="23"/>
        <v/>
      </c>
    </row>
    <row r="484" spans="12:15" x14ac:dyDescent="0.35">
      <c r="L484" s="81" t="str">
        <f t="shared" si="21"/>
        <v/>
      </c>
      <c r="M484" s="82" t="str">
        <f>IF(EXACT(B484,""),"",IF(COUNTIFS(B:B,B484,J:J,"&gt;"&amp;J484)=0,IFERROR(IF(MATCH(B484&amp;"|*",M$3:M483,0),"-",""),B484&amp;"|"&amp;C484&amp;"|"),"-"))</f>
        <v/>
      </c>
      <c r="N484" s="183" t="str">
        <f t="shared" si="22"/>
        <v/>
      </c>
      <c r="O484" s="81" t="str">
        <f t="shared" si="23"/>
        <v/>
      </c>
    </row>
    <row r="485" spans="12:15" x14ac:dyDescent="0.35">
      <c r="L485" s="81" t="str">
        <f t="shared" si="21"/>
        <v/>
      </c>
      <c r="M485" s="82" t="str">
        <f>IF(EXACT(B485,""),"",IF(COUNTIFS(B:B,B485,J:J,"&gt;"&amp;J485)=0,IFERROR(IF(MATCH(B485&amp;"|*",M$3:M484,0),"-",""),B485&amp;"|"&amp;C485&amp;"|"),"-"))</f>
        <v/>
      </c>
      <c r="N485" s="183" t="str">
        <f t="shared" si="22"/>
        <v/>
      </c>
      <c r="O485" s="81" t="str">
        <f t="shared" si="23"/>
        <v/>
      </c>
    </row>
    <row r="486" spans="12:15" x14ac:dyDescent="0.35">
      <c r="L486" s="81" t="str">
        <f t="shared" si="21"/>
        <v/>
      </c>
      <c r="M486" s="82" t="str">
        <f>IF(EXACT(B486,""),"",IF(COUNTIFS(B:B,B486,J:J,"&gt;"&amp;J486)=0,IFERROR(IF(MATCH(B486&amp;"|*",M$3:M485,0),"-",""),B486&amp;"|"&amp;C486&amp;"|"),"-"))</f>
        <v/>
      </c>
      <c r="N486" s="183" t="str">
        <f t="shared" si="22"/>
        <v/>
      </c>
      <c r="O486" s="81" t="str">
        <f t="shared" si="23"/>
        <v/>
      </c>
    </row>
    <row r="487" spans="12:15" x14ac:dyDescent="0.35">
      <c r="L487" s="81" t="str">
        <f t="shared" si="21"/>
        <v/>
      </c>
      <c r="M487" s="82" t="str">
        <f>IF(EXACT(B487,""),"",IF(COUNTIFS(B:B,B487,J:J,"&gt;"&amp;J487)=0,IFERROR(IF(MATCH(B487&amp;"|*",M$3:M486,0),"-",""),B487&amp;"|"&amp;C487&amp;"|"),"-"))</f>
        <v/>
      </c>
      <c r="N487" s="183" t="str">
        <f t="shared" si="22"/>
        <v/>
      </c>
      <c r="O487" s="81" t="str">
        <f t="shared" si="23"/>
        <v/>
      </c>
    </row>
    <row r="488" spans="12:15" x14ac:dyDescent="0.35">
      <c r="L488" s="81" t="str">
        <f t="shared" si="21"/>
        <v/>
      </c>
      <c r="M488" s="82" t="str">
        <f>IF(EXACT(B488,""),"",IF(COUNTIFS(B:B,B488,J:J,"&gt;"&amp;J488)=0,IFERROR(IF(MATCH(B488&amp;"|*",M$3:M487,0),"-",""),B488&amp;"|"&amp;C488&amp;"|"),"-"))</f>
        <v/>
      </c>
      <c r="N488" s="183" t="str">
        <f t="shared" si="22"/>
        <v/>
      </c>
      <c r="O488" s="81" t="str">
        <f t="shared" si="23"/>
        <v/>
      </c>
    </row>
    <row r="489" spans="12:15" x14ac:dyDescent="0.35">
      <c r="L489" s="81" t="str">
        <f t="shared" si="21"/>
        <v/>
      </c>
      <c r="M489" s="82" t="str">
        <f>IF(EXACT(B489,""),"",IF(COUNTIFS(B:B,B489,J:J,"&gt;"&amp;J489)=0,IFERROR(IF(MATCH(B489&amp;"|*",M$3:M488,0),"-",""),B489&amp;"|"&amp;C489&amp;"|"),"-"))</f>
        <v/>
      </c>
      <c r="N489" s="183" t="str">
        <f t="shared" si="22"/>
        <v/>
      </c>
      <c r="O489" s="81" t="str">
        <f t="shared" si="23"/>
        <v/>
      </c>
    </row>
    <row r="490" spans="12:15" x14ac:dyDescent="0.35">
      <c r="L490" s="81" t="str">
        <f t="shared" si="21"/>
        <v/>
      </c>
      <c r="M490" s="82" t="str">
        <f>IF(EXACT(B490,""),"",IF(COUNTIFS(B:B,B490,J:J,"&gt;"&amp;J490)=0,IFERROR(IF(MATCH(B490&amp;"|*",M$3:M489,0),"-",""),B490&amp;"|"&amp;C490&amp;"|"),"-"))</f>
        <v/>
      </c>
      <c r="N490" s="183" t="str">
        <f t="shared" si="22"/>
        <v/>
      </c>
      <c r="O490" s="81" t="str">
        <f t="shared" si="23"/>
        <v/>
      </c>
    </row>
    <row r="491" spans="12:15" x14ac:dyDescent="0.35">
      <c r="L491" s="81" t="str">
        <f t="shared" si="21"/>
        <v/>
      </c>
      <c r="M491" s="82" t="str">
        <f>IF(EXACT(B491,""),"",IF(COUNTIFS(B:B,B491,J:J,"&gt;"&amp;J491)=0,IFERROR(IF(MATCH(B491&amp;"|*",M$3:M490,0),"-",""),B491&amp;"|"&amp;C491&amp;"|"),"-"))</f>
        <v/>
      </c>
      <c r="N491" s="183" t="str">
        <f t="shared" si="22"/>
        <v/>
      </c>
      <c r="O491" s="81" t="str">
        <f t="shared" si="23"/>
        <v/>
      </c>
    </row>
    <row r="492" spans="12:15" x14ac:dyDescent="0.35">
      <c r="L492" s="81" t="str">
        <f t="shared" si="21"/>
        <v/>
      </c>
      <c r="M492" s="82" t="str">
        <f>IF(EXACT(B492,""),"",IF(COUNTIFS(B:B,B492,J:J,"&gt;"&amp;J492)=0,IFERROR(IF(MATCH(B492&amp;"|*",M$3:M491,0),"-",""),B492&amp;"|"&amp;C492&amp;"|"),"-"))</f>
        <v/>
      </c>
      <c r="N492" s="183" t="str">
        <f t="shared" si="22"/>
        <v/>
      </c>
      <c r="O492" s="81" t="str">
        <f t="shared" si="23"/>
        <v/>
      </c>
    </row>
    <row r="493" spans="12:15" x14ac:dyDescent="0.35">
      <c r="L493" s="81" t="str">
        <f t="shared" si="21"/>
        <v/>
      </c>
      <c r="M493" s="82" t="str">
        <f>IF(EXACT(B493,""),"",IF(COUNTIFS(B:B,B493,J:J,"&gt;"&amp;J493)=0,IFERROR(IF(MATCH(B493&amp;"|*",M$3:M492,0),"-",""),B493&amp;"|"&amp;C493&amp;"|"),"-"))</f>
        <v/>
      </c>
      <c r="N493" s="183" t="str">
        <f t="shared" si="22"/>
        <v/>
      </c>
      <c r="O493" s="81" t="str">
        <f t="shared" si="23"/>
        <v/>
      </c>
    </row>
    <row r="494" spans="12:15" x14ac:dyDescent="0.35">
      <c r="L494" s="81" t="str">
        <f t="shared" si="21"/>
        <v/>
      </c>
      <c r="M494" s="82" t="str">
        <f>IF(EXACT(B494,""),"",IF(COUNTIFS(B:B,B494,J:J,"&gt;"&amp;J494)=0,IFERROR(IF(MATCH(B494&amp;"|*",M$3:M493,0),"-",""),B494&amp;"|"&amp;C494&amp;"|"),"-"))</f>
        <v/>
      </c>
      <c r="N494" s="183" t="str">
        <f t="shared" si="22"/>
        <v/>
      </c>
      <c r="O494" s="81" t="str">
        <f t="shared" si="23"/>
        <v/>
      </c>
    </row>
    <row r="495" spans="12:15" x14ac:dyDescent="0.35">
      <c r="L495" s="81" t="str">
        <f t="shared" si="21"/>
        <v/>
      </c>
      <c r="M495" s="82" t="str">
        <f>IF(EXACT(B495,""),"",IF(COUNTIFS(B:B,B495,J:J,"&gt;"&amp;J495)=0,IFERROR(IF(MATCH(B495&amp;"|*",M$3:M494,0),"-",""),B495&amp;"|"&amp;C495&amp;"|"),"-"))</f>
        <v/>
      </c>
      <c r="N495" s="183" t="str">
        <f t="shared" si="22"/>
        <v/>
      </c>
      <c r="O495" s="81" t="str">
        <f t="shared" si="23"/>
        <v/>
      </c>
    </row>
    <row r="496" spans="12:15" x14ac:dyDescent="0.35">
      <c r="L496" s="81" t="str">
        <f t="shared" si="21"/>
        <v/>
      </c>
      <c r="M496" s="82" t="str">
        <f>IF(EXACT(B496,""),"",IF(COUNTIFS(B:B,B496,J:J,"&gt;"&amp;J496)=0,IFERROR(IF(MATCH(B496&amp;"|*",M$3:M495,0),"-",""),B496&amp;"|"&amp;C496&amp;"|"),"-"))</f>
        <v/>
      </c>
      <c r="N496" s="183" t="str">
        <f t="shared" si="22"/>
        <v/>
      </c>
      <c r="O496" s="81" t="str">
        <f t="shared" si="23"/>
        <v/>
      </c>
    </row>
    <row r="497" spans="12:15" x14ac:dyDescent="0.35">
      <c r="L497" s="81" t="str">
        <f t="shared" si="21"/>
        <v/>
      </c>
      <c r="M497" s="82" t="str">
        <f>IF(EXACT(B497,""),"",IF(COUNTIFS(B:B,B497,J:J,"&gt;"&amp;J497)=0,IFERROR(IF(MATCH(B497&amp;"|*",M$3:M496,0),"-",""),B497&amp;"|"&amp;C497&amp;"|"),"-"))</f>
        <v/>
      </c>
      <c r="N497" s="183" t="str">
        <f t="shared" si="22"/>
        <v/>
      </c>
      <c r="O497" s="81" t="str">
        <f t="shared" si="23"/>
        <v/>
      </c>
    </row>
    <row r="498" spans="12:15" x14ac:dyDescent="0.35">
      <c r="L498" s="81" t="str">
        <f t="shared" si="21"/>
        <v/>
      </c>
      <c r="M498" s="82" t="str">
        <f>IF(EXACT(B498,""),"",IF(COUNTIFS(B:B,B498,J:J,"&gt;"&amp;J498)=0,IFERROR(IF(MATCH(B498&amp;"|*",M$3:M497,0),"-",""),B498&amp;"|"&amp;C498&amp;"|"),"-"))</f>
        <v/>
      </c>
      <c r="N498" s="183" t="str">
        <f t="shared" si="22"/>
        <v/>
      </c>
      <c r="O498" s="81" t="str">
        <f t="shared" si="23"/>
        <v/>
      </c>
    </row>
    <row r="499" spans="12:15" x14ac:dyDescent="0.35">
      <c r="L499" s="81" t="str">
        <f t="shared" si="21"/>
        <v/>
      </c>
      <c r="M499" s="82" t="str">
        <f>IF(EXACT(B499,""),"",IF(COUNTIFS(B:B,B499,J:J,"&gt;"&amp;J499)=0,IFERROR(IF(MATCH(B499&amp;"|*",M$3:M498,0),"-",""),B499&amp;"|"&amp;C499&amp;"|"),"-"))</f>
        <v/>
      </c>
      <c r="N499" s="183" t="str">
        <f t="shared" si="22"/>
        <v/>
      </c>
      <c r="O499" s="81" t="str">
        <f t="shared" si="23"/>
        <v/>
      </c>
    </row>
    <row r="500" spans="12:15" x14ac:dyDescent="0.35">
      <c r="L500" s="81" t="str">
        <f t="shared" si="21"/>
        <v/>
      </c>
      <c r="M500" s="82" t="str">
        <f>IF(EXACT(B500,""),"",IF(COUNTIFS(B:B,B500,J:J,"&gt;"&amp;J500)=0,IFERROR(IF(MATCH(B500&amp;"|*",M$3:M499,0),"-",""),B500&amp;"|"&amp;C500&amp;"|"),"-"))</f>
        <v/>
      </c>
      <c r="N500" s="183" t="str">
        <f t="shared" si="22"/>
        <v/>
      </c>
      <c r="O500" s="81" t="str">
        <f t="shared" si="23"/>
        <v/>
      </c>
    </row>
    <row r="501" spans="12:15" x14ac:dyDescent="0.35">
      <c r="L501" s="81" t="str">
        <f t="shared" si="21"/>
        <v/>
      </c>
      <c r="M501" s="82" t="str">
        <f>IF(EXACT(B501,""),"",IF(COUNTIFS(B:B,B501,J:J,"&gt;"&amp;J501)=0,IFERROR(IF(MATCH(B501&amp;"|*",M$3:M500,0),"-",""),B501&amp;"|"&amp;C501&amp;"|"),"-"))</f>
        <v/>
      </c>
      <c r="N501" s="183" t="str">
        <f t="shared" si="22"/>
        <v/>
      </c>
      <c r="O501" s="81" t="str">
        <f t="shared" si="23"/>
        <v/>
      </c>
    </row>
    <row r="502" spans="12:15" x14ac:dyDescent="0.35">
      <c r="L502" s="81" t="str">
        <f t="shared" si="21"/>
        <v/>
      </c>
      <c r="M502" s="82" t="str">
        <f>IF(EXACT(B502,""),"",IF(COUNTIFS(B:B,B502,J:J,"&gt;"&amp;J502)=0,IFERROR(IF(MATCH(B502&amp;"|*",M$3:M501,0),"-",""),B502&amp;"|"&amp;C502&amp;"|"),"-"))</f>
        <v/>
      </c>
      <c r="N502" s="183" t="str">
        <f t="shared" si="22"/>
        <v/>
      </c>
      <c r="O502" s="81" t="str">
        <f t="shared" si="23"/>
        <v/>
      </c>
    </row>
    <row r="503" spans="12:15" x14ac:dyDescent="0.35">
      <c r="L503" s="81" t="str">
        <f t="shared" si="21"/>
        <v/>
      </c>
      <c r="M503" s="82" t="str">
        <f>IF(EXACT(B503,""),"",IF(COUNTIFS(B:B,B503,J:J,"&gt;"&amp;J503)=0,IFERROR(IF(MATCH(B503&amp;"|*",M$3:M502,0),"-",""),B503&amp;"|"&amp;C503&amp;"|"),"-"))</f>
        <v/>
      </c>
      <c r="N503" s="183" t="str">
        <f t="shared" si="22"/>
        <v/>
      </c>
      <c r="O503" s="81" t="str">
        <f t="shared" si="23"/>
        <v/>
      </c>
    </row>
    <row r="504" spans="12:15" x14ac:dyDescent="0.35">
      <c r="L504" s="81" t="str">
        <f t="shared" si="21"/>
        <v/>
      </c>
      <c r="M504" s="82" t="str">
        <f>IF(EXACT(B504,""),"",IF(COUNTIFS(B:B,B504,J:J,"&gt;"&amp;J504)=0,IFERROR(IF(MATCH(B504&amp;"|*",M$3:M503,0),"-",""),B504&amp;"|"&amp;C504&amp;"|"),"-"))</f>
        <v/>
      </c>
      <c r="N504" s="183" t="str">
        <f t="shared" si="22"/>
        <v/>
      </c>
      <c r="O504" s="81" t="str">
        <f t="shared" si="23"/>
        <v/>
      </c>
    </row>
    <row r="505" spans="12:15" x14ac:dyDescent="0.35">
      <c r="L505" s="81" t="str">
        <f t="shared" si="21"/>
        <v/>
      </c>
      <c r="M505" s="82" t="str">
        <f>IF(EXACT(B505,""),"",IF(COUNTIFS(B:B,B505,J:J,"&gt;"&amp;J505)=0,IFERROR(IF(MATCH(B505&amp;"|*",M$3:M504,0),"-",""),B505&amp;"|"&amp;C505&amp;"|"),"-"))</f>
        <v/>
      </c>
      <c r="N505" s="183" t="str">
        <f t="shared" si="22"/>
        <v/>
      </c>
      <c r="O505" s="81" t="str">
        <f t="shared" si="23"/>
        <v/>
      </c>
    </row>
    <row r="506" spans="12:15" x14ac:dyDescent="0.35">
      <c r="L506" s="81" t="str">
        <f t="shared" si="21"/>
        <v/>
      </c>
      <c r="M506" s="82" t="str">
        <f>IF(EXACT(B506,""),"",IF(COUNTIFS(B:B,B506,J:J,"&gt;"&amp;J506)=0,IFERROR(IF(MATCH(B506&amp;"|*",M$3:M505,0),"-",""),B506&amp;"|"&amp;C506&amp;"|"),"-"))</f>
        <v/>
      </c>
      <c r="N506" s="183" t="str">
        <f t="shared" si="22"/>
        <v/>
      </c>
      <c r="O506" s="81" t="str">
        <f t="shared" si="23"/>
        <v/>
      </c>
    </row>
    <row r="507" spans="12:15" x14ac:dyDescent="0.35">
      <c r="L507" s="81" t="str">
        <f t="shared" si="21"/>
        <v/>
      </c>
      <c r="M507" s="82" t="str">
        <f>IF(EXACT(B507,""),"",IF(COUNTIFS(B:B,B507,J:J,"&gt;"&amp;J507)=0,IFERROR(IF(MATCH(B507&amp;"|*",M$3:M506,0),"-",""),B507&amp;"|"&amp;C507&amp;"|"),"-"))</f>
        <v/>
      </c>
      <c r="N507" s="183" t="str">
        <f t="shared" si="22"/>
        <v/>
      </c>
      <c r="O507" s="81" t="str">
        <f t="shared" si="23"/>
        <v/>
      </c>
    </row>
    <row r="508" spans="12:15" x14ac:dyDescent="0.35">
      <c r="L508" s="81" t="str">
        <f t="shared" si="21"/>
        <v/>
      </c>
      <c r="M508" s="82" t="str">
        <f>IF(EXACT(B508,""),"",IF(COUNTIFS(B:B,B508,J:J,"&gt;"&amp;J508)=0,IFERROR(IF(MATCH(B508&amp;"|*",M$3:M507,0),"-",""),B508&amp;"|"&amp;C508&amp;"|"),"-"))</f>
        <v/>
      </c>
      <c r="N508" s="183" t="str">
        <f t="shared" si="22"/>
        <v/>
      </c>
      <c r="O508" s="81" t="str">
        <f t="shared" si="23"/>
        <v/>
      </c>
    </row>
    <row r="509" spans="12:15" x14ac:dyDescent="0.35">
      <c r="L509" s="81" t="str">
        <f t="shared" si="21"/>
        <v/>
      </c>
      <c r="M509" s="82" t="str">
        <f>IF(EXACT(B509,""),"",IF(COUNTIFS(B:B,B509,J:J,"&gt;"&amp;J509)=0,IFERROR(IF(MATCH(B509&amp;"|*",M$3:M508,0),"-",""),B509&amp;"|"&amp;C509&amp;"|"),"-"))</f>
        <v/>
      </c>
      <c r="N509" s="183" t="str">
        <f t="shared" si="22"/>
        <v/>
      </c>
      <c r="O509" s="81" t="str">
        <f t="shared" si="23"/>
        <v/>
      </c>
    </row>
    <row r="510" spans="12:15" x14ac:dyDescent="0.35">
      <c r="L510" s="81" t="str">
        <f t="shared" si="21"/>
        <v/>
      </c>
      <c r="M510" s="82" t="str">
        <f>IF(EXACT(B510,""),"",IF(COUNTIFS(B:B,B510,J:J,"&gt;"&amp;J510)=0,IFERROR(IF(MATCH(B510&amp;"|*",M$3:M509,0),"-",""),B510&amp;"|"&amp;C510&amp;"|"),"-"))</f>
        <v/>
      </c>
      <c r="N510" s="183" t="str">
        <f t="shared" si="22"/>
        <v/>
      </c>
      <c r="O510" s="81" t="str">
        <f t="shared" si="23"/>
        <v/>
      </c>
    </row>
    <row r="511" spans="12:15" x14ac:dyDescent="0.35">
      <c r="L511" s="81" t="str">
        <f t="shared" si="21"/>
        <v/>
      </c>
      <c r="M511" s="82" t="str">
        <f>IF(EXACT(B511,""),"",IF(COUNTIFS(B:B,B511,J:J,"&gt;"&amp;J511)=0,IFERROR(IF(MATCH(B511&amp;"|*",M$3:M510,0),"-",""),B511&amp;"|"&amp;C511&amp;"|"),"-"))</f>
        <v/>
      </c>
      <c r="N511" s="183" t="str">
        <f t="shared" si="22"/>
        <v/>
      </c>
      <c r="O511" s="81" t="str">
        <f t="shared" si="23"/>
        <v/>
      </c>
    </row>
    <row r="512" spans="12:15" x14ac:dyDescent="0.35">
      <c r="L512" s="81" t="str">
        <f t="shared" si="21"/>
        <v/>
      </c>
      <c r="M512" s="82" t="str">
        <f>IF(EXACT(B512,""),"",IF(COUNTIFS(B:B,B512,J:J,"&gt;"&amp;J512)=0,IFERROR(IF(MATCH(B512&amp;"|*",M$3:M511,0),"-",""),B512&amp;"|"&amp;C512&amp;"|"),"-"))</f>
        <v/>
      </c>
      <c r="N512" s="183" t="str">
        <f t="shared" si="22"/>
        <v/>
      </c>
      <c r="O512" s="81" t="str">
        <f t="shared" si="23"/>
        <v/>
      </c>
    </row>
    <row r="513" spans="12:15" x14ac:dyDescent="0.35">
      <c r="L513" s="81" t="str">
        <f t="shared" si="21"/>
        <v/>
      </c>
      <c r="M513" s="82" t="str">
        <f>IF(EXACT(B513,""),"",IF(COUNTIFS(B:B,B513,J:J,"&gt;"&amp;J513)=0,IFERROR(IF(MATCH(B513&amp;"|*",M$3:M512,0),"-",""),B513&amp;"|"&amp;C513&amp;"|"),"-"))</f>
        <v/>
      </c>
      <c r="N513" s="183" t="str">
        <f t="shared" si="22"/>
        <v/>
      </c>
      <c r="O513" s="81" t="str">
        <f t="shared" si="23"/>
        <v/>
      </c>
    </row>
    <row r="514" spans="12:15" x14ac:dyDescent="0.35">
      <c r="L514" s="81" t="str">
        <f t="shared" si="21"/>
        <v/>
      </c>
      <c r="M514" s="82" t="str">
        <f>IF(EXACT(B514,""),"",IF(COUNTIFS(B:B,B514,J:J,"&gt;"&amp;J514)=0,IFERROR(IF(MATCH(B514&amp;"|*",M$3:M513,0),"-",""),B514&amp;"|"&amp;C514&amp;"|"),"-"))</f>
        <v/>
      </c>
      <c r="N514" s="183" t="str">
        <f t="shared" si="22"/>
        <v/>
      </c>
      <c r="O514" s="81" t="str">
        <f t="shared" si="23"/>
        <v/>
      </c>
    </row>
    <row r="515" spans="12:15" x14ac:dyDescent="0.35">
      <c r="L515" s="81" t="str">
        <f t="shared" si="21"/>
        <v/>
      </c>
      <c r="M515" s="82" t="str">
        <f>IF(EXACT(B515,""),"",IF(COUNTIFS(B:B,B515,J:J,"&gt;"&amp;J515)=0,IFERROR(IF(MATCH(B515&amp;"|*",M$3:M514,0),"-",""),B515&amp;"|"&amp;C515&amp;"|"),"-"))</f>
        <v/>
      </c>
      <c r="N515" s="183" t="str">
        <f t="shared" si="22"/>
        <v/>
      </c>
      <c r="O515" s="81" t="str">
        <f t="shared" si="23"/>
        <v/>
      </c>
    </row>
    <row r="516" spans="12:15" x14ac:dyDescent="0.35">
      <c r="L516" s="81" t="str">
        <f t="shared" ref="L516:L579" si="27">IF(EXACT(B516,""),"",IF(COUNTIFS(B:B,B516,D:D,D516,E:E,E516,J:J,"&gt;"&amp;J516)=0,B516&amp;"|"&amp;D516&amp;":"&amp;E516&amp;"|","-"))</f>
        <v/>
      </c>
      <c r="M516" s="82" t="str">
        <f>IF(EXACT(B516,""),"",IF(COUNTIFS(B:B,B516,J:J,"&gt;"&amp;J516)=0,IFERROR(IF(MATCH(B516&amp;"|*",M$3:M515,0),"-",""),B516&amp;"|"&amp;C516&amp;"|"),"-"))</f>
        <v/>
      </c>
      <c r="N516" s="183" t="str">
        <f t="shared" ref="N516:N579" si="28">IF(OR(EXACT(M516,""),EXACT(M516,"-")),"",COUNTIFS(M$4:M$4000,"&gt;-",M$4:M$4000,"&lt;="&amp;M516))</f>
        <v/>
      </c>
      <c r="O516" s="81" t="str">
        <f t="shared" ref="O516:O579" si="29">IF(EXACT(B516,""),"",IF(OR(AND(COUNTIFS(B:B,B516,D:D,D516,E:E,E516,J:J,"&gt;"&amp;J516)=1,COUNTIFS(B:B,B516,J:J,"&gt;"&amp;J516)&gt;1),AND(COUNTIFS(B:B,B516,D:D,D516,E:E,E516,J:J,"&gt;"&amp;J516)=0,COUNTIFS(B:B,B516,J:J,"&gt;"&amp;J516)&gt;1)),B516&amp;"|"&amp;D516&amp;":"&amp;E516&amp;"|","-"))</f>
        <v/>
      </c>
    </row>
    <row r="517" spans="12:15" x14ac:dyDescent="0.35">
      <c r="L517" s="81" t="str">
        <f t="shared" si="27"/>
        <v/>
      </c>
      <c r="M517" s="82" t="str">
        <f>IF(EXACT(B517,""),"",IF(COUNTIFS(B:B,B517,J:J,"&gt;"&amp;J517)=0,IFERROR(IF(MATCH(B517&amp;"|*",M$3:M516,0),"-",""),B517&amp;"|"&amp;C517&amp;"|"),"-"))</f>
        <v/>
      </c>
      <c r="N517" s="183" t="str">
        <f t="shared" si="28"/>
        <v/>
      </c>
      <c r="O517" s="81" t="str">
        <f t="shared" si="29"/>
        <v/>
      </c>
    </row>
    <row r="518" spans="12:15" x14ac:dyDescent="0.35">
      <c r="L518" s="81" t="str">
        <f t="shared" si="27"/>
        <v/>
      </c>
      <c r="M518" s="82" t="str">
        <f>IF(EXACT(B518,""),"",IF(COUNTIFS(B:B,B518,J:J,"&gt;"&amp;J518)=0,IFERROR(IF(MATCH(B518&amp;"|*",M$3:M517,0),"-",""),B518&amp;"|"&amp;C518&amp;"|"),"-"))</f>
        <v/>
      </c>
      <c r="N518" s="183" t="str">
        <f t="shared" si="28"/>
        <v/>
      </c>
      <c r="O518" s="81" t="str">
        <f t="shared" si="29"/>
        <v/>
      </c>
    </row>
    <row r="519" spans="12:15" x14ac:dyDescent="0.35">
      <c r="L519" s="81" t="str">
        <f t="shared" si="27"/>
        <v/>
      </c>
      <c r="M519" s="82" t="str">
        <f>IF(EXACT(B519,""),"",IF(COUNTIFS(B:B,B519,J:J,"&gt;"&amp;J519)=0,IFERROR(IF(MATCH(B519&amp;"|*",M$3:M518,0),"-",""),B519&amp;"|"&amp;C519&amp;"|"),"-"))</f>
        <v/>
      </c>
      <c r="N519" s="183" t="str">
        <f t="shared" si="28"/>
        <v/>
      </c>
      <c r="O519" s="81" t="str">
        <f t="shared" si="29"/>
        <v/>
      </c>
    </row>
    <row r="520" spans="12:15" x14ac:dyDescent="0.35">
      <c r="L520" s="81" t="str">
        <f t="shared" si="27"/>
        <v/>
      </c>
      <c r="M520" s="82" t="str">
        <f>IF(EXACT(B520,""),"",IF(COUNTIFS(B:B,B520,J:J,"&gt;"&amp;J520)=0,IFERROR(IF(MATCH(B520&amp;"|*",M$3:M519,0),"-",""),B520&amp;"|"&amp;C520&amp;"|"),"-"))</f>
        <v/>
      </c>
      <c r="N520" s="183" t="str">
        <f t="shared" si="28"/>
        <v/>
      </c>
      <c r="O520" s="81" t="str">
        <f t="shared" si="29"/>
        <v/>
      </c>
    </row>
    <row r="521" spans="12:15" x14ac:dyDescent="0.35">
      <c r="L521" s="81" t="str">
        <f t="shared" si="27"/>
        <v/>
      </c>
      <c r="M521" s="82" t="str">
        <f>IF(EXACT(B521,""),"",IF(COUNTIFS(B:B,B521,J:J,"&gt;"&amp;J521)=0,IFERROR(IF(MATCH(B521&amp;"|*",M$3:M520,0),"-",""),B521&amp;"|"&amp;C521&amp;"|"),"-"))</f>
        <v/>
      </c>
      <c r="N521" s="183" t="str">
        <f t="shared" si="28"/>
        <v/>
      </c>
      <c r="O521" s="81" t="str">
        <f t="shared" si="29"/>
        <v/>
      </c>
    </row>
    <row r="522" spans="12:15" x14ac:dyDescent="0.35">
      <c r="L522" s="81" t="str">
        <f t="shared" si="27"/>
        <v/>
      </c>
      <c r="M522" s="82" t="str">
        <f>IF(EXACT(B522,""),"",IF(COUNTIFS(B:B,B522,J:J,"&gt;"&amp;J522)=0,IFERROR(IF(MATCH(B522&amp;"|*",M$3:M521,0),"-",""),B522&amp;"|"&amp;C522&amp;"|"),"-"))</f>
        <v/>
      </c>
      <c r="N522" s="183" t="str">
        <f t="shared" si="28"/>
        <v/>
      </c>
      <c r="O522" s="81" t="str">
        <f t="shared" si="29"/>
        <v/>
      </c>
    </row>
    <row r="523" spans="12:15" x14ac:dyDescent="0.35">
      <c r="L523" s="81" t="str">
        <f t="shared" si="27"/>
        <v/>
      </c>
      <c r="M523" s="82" t="str">
        <f>IF(EXACT(B523,""),"",IF(COUNTIFS(B:B,B523,J:J,"&gt;"&amp;J523)=0,IFERROR(IF(MATCH(B523&amp;"|*",M$3:M522,0),"-",""),B523&amp;"|"&amp;C523&amp;"|"),"-"))</f>
        <v/>
      </c>
      <c r="N523" s="183" t="str">
        <f t="shared" si="28"/>
        <v/>
      </c>
      <c r="O523" s="81" t="str">
        <f t="shared" si="29"/>
        <v/>
      </c>
    </row>
    <row r="524" spans="12:15" x14ac:dyDescent="0.35">
      <c r="L524" s="81" t="str">
        <f t="shared" si="27"/>
        <v/>
      </c>
      <c r="M524" s="82" t="str">
        <f>IF(EXACT(B524,""),"",IF(COUNTIFS(B:B,B524,J:J,"&gt;"&amp;J524)=0,IFERROR(IF(MATCH(B524&amp;"|*",M$3:M523,0),"-",""),B524&amp;"|"&amp;C524&amp;"|"),"-"))</f>
        <v/>
      </c>
      <c r="N524" s="183" t="str">
        <f t="shared" si="28"/>
        <v/>
      </c>
      <c r="O524" s="81" t="str">
        <f t="shared" si="29"/>
        <v/>
      </c>
    </row>
    <row r="525" spans="12:15" x14ac:dyDescent="0.35">
      <c r="L525" s="81" t="str">
        <f t="shared" si="27"/>
        <v/>
      </c>
      <c r="M525" s="82" t="str">
        <f>IF(EXACT(B525,""),"",IF(COUNTIFS(B:B,B525,J:J,"&gt;"&amp;J525)=0,IFERROR(IF(MATCH(B525&amp;"|*",M$3:M524,0),"-",""),B525&amp;"|"&amp;C525&amp;"|"),"-"))</f>
        <v/>
      </c>
      <c r="N525" s="183" t="str">
        <f t="shared" si="28"/>
        <v/>
      </c>
      <c r="O525" s="81" t="str">
        <f t="shared" si="29"/>
        <v/>
      </c>
    </row>
    <row r="526" spans="12:15" x14ac:dyDescent="0.35">
      <c r="L526" s="81" t="str">
        <f t="shared" si="27"/>
        <v/>
      </c>
      <c r="M526" s="82" t="str">
        <f>IF(EXACT(B526,""),"",IF(COUNTIFS(B:B,B526,J:J,"&gt;"&amp;J526)=0,IFERROR(IF(MATCH(B526&amp;"|*",M$3:M525,0),"-",""),B526&amp;"|"&amp;C526&amp;"|"),"-"))</f>
        <v/>
      </c>
      <c r="N526" s="183" t="str">
        <f t="shared" si="28"/>
        <v/>
      </c>
      <c r="O526" s="81" t="str">
        <f t="shared" si="29"/>
        <v/>
      </c>
    </row>
    <row r="527" spans="12:15" x14ac:dyDescent="0.35">
      <c r="L527" s="81" t="str">
        <f t="shared" si="27"/>
        <v/>
      </c>
      <c r="M527" s="82" t="str">
        <f>IF(EXACT(B527,""),"",IF(COUNTIFS(B:B,B527,J:J,"&gt;"&amp;J527)=0,IFERROR(IF(MATCH(B527&amp;"|*",M$3:M526,0),"-",""),B527&amp;"|"&amp;C527&amp;"|"),"-"))</f>
        <v/>
      </c>
      <c r="N527" s="183" t="str">
        <f t="shared" si="28"/>
        <v/>
      </c>
      <c r="O527" s="81" t="str">
        <f t="shared" si="29"/>
        <v/>
      </c>
    </row>
    <row r="528" spans="12:15" x14ac:dyDescent="0.35">
      <c r="L528" s="81" t="str">
        <f t="shared" si="27"/>
        <v/>
      </c>
      <c r="M528" s="82" t="str">
        <f>IF(EXACT(B528,""),"",IF(COUNTIFS(B:B,B528,J:J,"&gt;"&amp;J528)=0,IFERROR(IF(MATCH(B528&amp;"|*",M$3:M527,0),"-",""),B528&amp;"|"&amp;C528&amp;"|"),"-"))</f>
        <v/>
      </c>
      <c r="N528" s="183" t="str">
        <f t="shared" si="28"/>
        <v/>
      </c>
      <c r="O528" s="81" t="str">
        <f t="shared" si="29"/>
        <v/>
      </c>
    </row>
    <row r="529" spans="12:15" x14ac:dyDescent="0.35">
      <c r="L529" s="81" t="str">
        <f t="shared" si="27"/>
        <v/>
      </c>
      <c r="M529" s="82" t="str">
        <f>IF(EXACT(B529,""),"",IF(COUNTIFS(B:B,B529,J:J,"&gt;"&amp;J529)=0,IFERROR(IF(MATCH(B529&amp;"|*",M$3:M528,0),"-",""),B529&amp;"|"&amp;C529&amp;"|"),"-"))</f>
        <v/>
      </c>
      <c r="N529" s="183" t="str">
        <f t="shared" si="28"/>
        <v/>
      </c>
      <c r="O529" s="81" t="str">
        <f t="shared" si="29"/>
        <v/>
      </c>
    </row>
    <row r="530" spans="12:15" x14ac:dyDescent="0.35">
      <c r="L530" s="81" t="str">
        <f t="shared" si="27"/>
        <v/>
      </c>
      <c r="M530" s="82" t="str">
        <f>IF(EXACT(B530,""),"",IF(COUNTIFS(B:B,B530,J:J,"&gt;"&amp;J530)=0,IFERROR(IF(MATCH(B530&amp;"|*",M$3:M529,0),"-",""),B530&amp;"|"&amp;C530&amp;"|"),"-"))</f>
        <v/>
      </c>
      <c r="N530" s="183" t="str">
        <f t="shared" si="28"/>
        <v/>
      </c>
      <c r="O530" s="81" t="str">
        <f t="shared" si="29"/>
        <v/>
      </c>
    </row>
    <row r="531" spans="12:15" x14ac:dyDescent="0.35">
      <c r="L531" s="81" t="str">
        <f t="shared" si="27"/>
        <v/>
      </c>
      <c r="M531" s="82" t="str">
        <f>IF(EXACT(B531,""),"",IF(COUNTIFS(B:B,B531,J:J,"&gt;"&amp;J531)=0,IFERROR(IF(MATCH(B531&amp;"|*",M$3:M530,0),"-",""),B531&amp;"|"&amp;C531&amp;"|"),"-"))</f>
        <v/>
      </c>
      <c r="N531" s="183" t="str">
        <f t="shared" si="28"/>
        <v/>
      </c>
      <c r="O531" s="81" t="str">
        <f t="shared" si="29"/>
        <v/>
      </c>
    </row>
    <row r="532" spans="12:15" x14ac:dyDescent="0.35">
      <c r="L532" s="81" t="str">
        <f t="shared" si="27"/>
        <v/>
      </c>
      <c r="M532" s="82" t="str">
        <f>IF(EXACT(B532,""),"",IF(COUNTIFS(B:B,B532,J:J,"&gt;"&amp;J532)=0,IFERROR(IF(MATCH(B532&amp;"|*",M$3:M531,0),"-",""),B532&amp;"|"&amp;C532&amp;"|"),"-"))</f>
        <v/>
      </c>
      <c r="N532" s="183" t="str">
        <f t="shared" si="28"/>
        <v/>
      </c>
      <c r="O532" s="81" t="str">
        <f t="shared" si="29"/>
        <v/>
      </c>
    </row>
    <row r="533" spans="12:15" x14ac:dyDescent="0.35">
      <c r="L533" s="81" t="str">
        <f t="shared" si="27"/>
        <v/>
      </c>
      <c r="M533" s="82" t="str">
        <f>IF(EXACT(B533,""),"",IF(COUNTIFS(B:B,B533,J:J,"&gt;"&amp;J533)=0,IFERROR(IF(MATCH(B533&amp;"|*",M$3:M532,0),"-",""),B533&amp;"|"&amp;C533&amp;"|"),"-"))</f>
        <v/>
      </c>
      <c r="N533" s="183" t="str">
        <f t="shared" si="28"/>
        <v/>
      </c>
      <c r="O533" s="81" t="str">
        <f t="shared" si="29"/>
        <v/>
      </c>
    </row>
    <row r="534" spans="12:15" x14ac:dyDescent="0.35">
      <c r="L534" s="81" t="str">
        <f t="shared" si="27"/>
        <v/>
      </c>
      <c r="M534" s="82" t="str">
        <f>IF(EXACT(B534,""),"",IF(COUNTIFS(B:B,B534,J:J,"&gt;"&amp;J534)=0,IFERROR(IF(MATCH(B534&amp;"|*",M$3:M533,0),"-",""),B534&amp;"|"&amp;C534&amp;"|"),"-"))</f>
        <v/>
      </c>
      <c r="N534" s="183" t="str">
        <f t="shared" si="28"/>
        <v/>
      </c>
      <c r="O534" s="81" t="str">
        <f t="shared" si="29"/>
        <v/>
      </c>
    </row>
    <row r="535" spans="12:15" x14ac:dyDescent="0.35">
      <c r="L535" s="81" t="str">
        <f t="shared" si="27"/>
        <v/>
      </c>
      <c r="M535" s="82" t="str">
        <f>IF(EXACT(B535,""),"",IF(COUNTIFS(B:B,B535,J:J,"&gt;"&amp;J535)=0,IFERROR(IF(MATCH(B535&amp;"|*",M$3:M534,0),"-",""),B535&amp;"|"&amp;C535&amp;"|"),"-"))</f>
        <v/>
      </c>
      <c r="N535" s="183" t="str">
        <f t="shared" si="28"/>
        <v/>
      </c>
      <c r="O535" s="81" t="str">
        <f t="shared" si="29"/>
        <v/>
      </c>
    </row>
    <row r="536" spans="12:15" x14ac:dyDescent="0.35">
      <c r="L536" s="81" t="str">
        <f t="shared" si="27"/>
        <v/>
      </c>
      <c r="M536" s="82" t="str">
        <f>IF(EXACT(B536,""),"",IF(COUNTIFS(B:B,B536,J:J,"&gt;"&amp;J536)=0,IFERROR(IF(MATCH(B536&amp;"|*",M$3:M535,0),"-",""),B536&amp;"|"&amp;C536&amp;"|"),"-"))</f>
        <v/>
      </c>
      <c r="N536" s="183" t="str">
        <f t="shared" si="28"/>
        <v/>
      </c>
      <c r="O536" s="81" t="str">
        <f t="shared" si="29"/>
        <v/>
      </c>
    </row>
    <row r="537" spans="12:15" x14ac:dyDescent="0.35">
      <c r="L537" s="81" t="str">
        <f t="shared" si="27"/>
        <v/>
      </c>
      <c r="M537" s="82" t="str">
        <f>IF(EXACT(B537,""),"",IF(COUNTIFS(B:B,B537,J:J,"&gt;"&amp;J537)=0,IFERROR(IF(MATCH(B537&amp;"|*",M$3:M536,0),"-",""),B537&amp;"|"&amp;C537&amp;"|"),"-"))</f>
        <v/>
      </c>
      <c r="N537" s="183" t="str">
        <f t="shared" si="28"/>
        <v/>
      </c>
      <c r="O537" s="81" t="str">
        <f t="shared" si="29"/>
        <v/>
      </c>
    </row>
    <row r="538" spans="12:15" x14ac:dyDescent="0.35">
      <c r="L538" s="81" t="str">
        <f t="shared" si="27"/>
        <v/>
      </c>
      <c r="M538" s="82" t="str">
        <f>IF(EXACT(B538,""),"",IF(COUNTIFS(B:B,B538,J:J,"&gt;"&amp;J538)=0,IFERROR(IF(MATCH(B538&amp;"|*",M$3:M537,0),"-",""),B538&amp;"|"&amp;C538&amp;"|"),"-"))</f>
        <v/>
      </c>
      <c r="N538" s="183" t="str">
        <f t="shared" si="28"/>
        <v/>
      </c>
      <c r="O538" s="81" t="str">
        <f t="shared" si="29"/>
        <v/>
      </c>
    </row>
    <row r="539" spans="12:15" x14ac:dyDescent="0.35">
      <c r="L539" s="81" t="str">
        <f t="shared" si="27"/>
        <v/>
      </c>
      <c r="M539" s="82" t="str">
        <f>IF(EXACT(B539,""),"",IF(COUNTIFS(B:B,B539,J:J,"&gt;"&amp;J539)=0,IFERROR(IF(MATCH(B539&amp;"|*",M$3:M538,0),"-",""),B539&amp;"|"&amp;C539&amp;"|"),"-"))</f>
        <v/>
      </c>
      <c r="N539" s="183" t="str">
        <f t="shared" si="28"/>
        <v/>
      </c>
      <c r="O539" s="81" t="str">
        <f t="shared" si="29"/>
        <v/>
      </c>
    </row>
    <row r="540" spans="12:15" x14ac:dyDescent="0.35">
      <c r="L540" s="81" t="str">
        <f t="shared" si="27"/>
        <v/>
      </c>
      <c r="M540" s="82" t="str">
        <f>IF(EXACT(B540,""),"",IF(COUNTIFS(B:B,B540,J:J,"&gt;"&amp;J540)=0,IFERROR(IF(MATCH(B540&amp;"|*",M$3:M539,0),"-",""),B540&amp;"|"&amp;C540&amp;"|"),"-"))</f>
        <v/>
      </c>
      <c r="N540" s="183" t="str">
        <f t="shared" si="28"/>
        <v/>
      </c>
      <c r="O540" s="81" t="str">
        <f t="shared" si="29"/>
        <v/>
      </c>
    </row>
    <row r="541" spans="12:15" x14ac:dyDescent="0.35">
      <c r="L541" s="81" t="str">
        <f t="shared" si="27"/>
        <v/>
      </c>
      <c r="M541" s="82" t="str">
        <f>IF(EXACT(B541,""),"",IF(COUNTIFS(B:B,B541,J:J,"&gt;"&amp;J541)=0,IFERROR(IF(MATCH(B541&amp;"|*",M$3:M540,0),"-",""),B541&amp;"|"&amp;C541&amp;"|"),"-"))</f>
        <v/>
      </c>
      <c r="N541" s="183" t="str">
        <f t="shared" si="28"/>
        <v/>
      </c>
      <c r="O541" s="81" t="str">
        <f t="shared" si="29"/>
        <v/>
      </c>
    </row>
    <row r="542" spans="12:15" x14ac:dyDescent="0.35">
      <c r="L542" s="81" t="str">
        <f t="shared" si="27"/>
        <v/>
      </c>
      <c r="M542" s="82" t="str">
        <f>IF(EXACT(B542,""),"",IF(COUNTIFS(B:B,B542,J:J,"&gt;"&amp;J542)=0,IFERROR(IF(MATCH(B542&amp;"|*",M$3:M541,0),"-",""),B542&amp;"|"&amp;C542&amp;"|"),"-"))</f>
        <v/>
      </c>
      <c r="N542" s="183" t="str">
        <f t="shared" si="28"/>
        <v/>
      </c>
      <c r="O542" s="81" t="str">
        <f t="shared" si="29"/>
        <v/>
      </c>
    </row>
    <row r="543" spans="12:15" x14ac:dyDescent="0.35">
      <c r="L543" s="81" t="str">
        <f t="shared" si="27"/>
        <v/>
      </c>
      <c r="M543" s="82" t="str">
        <f>IF(EXACT(B543,""),"",IF(COUNTIFS(B:B,B543,J:J,"&gt;"&amp;J543)=0,IFERROR(IF(MATCH(B543&amp;"|*",M$3:M542,0),"-",""),B543&amp;"|"&amp;C543&amp;"|"),"-"))</f>
        <v/>
      </c>
      <c r="N543" s="183" t="str">
        <f t="shared" si="28"/>
        <v/>
      </c>
      <c r="O543" s="81" t="str">
        <f t="shared" si="29"/>
        <v/>
      </c>
    </row>
    <row r="544" spans="12:15" x14ac:dyDescent="0.35">
      <c r="L544" s="81" t="str">
        <f t="shared" si="27"/>
        <v/>
      </c>
      <c r="M544" s="82" t="str">
        <f>IF(EXACT(B544,""),"",IF(COUNTIFS(B:B,B544,J:J,"&gt;"&amp;J544)=0,IFERROR(IF(MATCH(B544&amp;"|*",M$3:M543,0),"-",""),B544&amp;"|"&amp;C544&amp;"|"),"-"))</f>
        <v/>
      </c>
      <c r="N544" s="183" t="str">
        <f t="shared" si="28"/>
        <v/>
      </c>
      <c r="O544" s="81" t="str">
        <f t="shared" si="29"/>
        <v/>
      </c>
    </row>
    <row r="545" spans="12:15" x14ac:dyDescent="0.35">
      <c r="L545" s="81" t="str">
        <f t="shared" si="27"/>
        <v/>
      </c>
      <c r="M545" s="82" t="str">
        <f>IF(EXACT(B545,""),"",IF(COUNTIFS(B:B,B545,J:J,"&gt;"&amp;J545)=0,IFERROR(IF(MATCH(B545&amp;"|*",M$3:M544,0),"-",""),B545&amp;"|"&amp;C545&amp;"|"),"-"))</f>
        <v/>
      </c>
      <c r="N545" s="183" t="str">
        <f t="shared" si="28"/>
        <v/>
      </c>
      <c r="O545" s="81" t="str">
        <f t="shared" si="29"/>
        <v/>
      </c>
    </row>
    <row r="546" spans="12:15" x14ac:dyDescent="0.35">
      <c r="L546" s="81" t="str">
        <f t="shared" si="27"/>
        <v/>
      </c>
      <c r="M546" s="82" t="str">
        <f>IF(EXACT(B546,""),"",IF(COUNTIFS(B:B,B546,J:J,"&gt;"&amp;J546)=0,IFERROR(IF(MATCH(B546&amp;"|*",M$3:M545,0),"-",""),B546&amp;"|"&amp;C546&amp;"|"),"-"))</f>
        <v/>
      </c>
      <c r="N546" s="183" t="str">
        <f t="shared" si="28"/>
        <v/>
      </c>
      <c r="O546" s="81" t="str">
        <f t="shared" si="29"/>
        <v/>
      </c>
    </row>
    <row r="547" spans="12:15" x14ac:dyDescent="0.35">
      <c r="L547" s="81" t="str">
        <f t="shared" si="27"/>
        <v/>
      </c>
      <c r="M547" s="82" t="str">
        <f>IF(EXACT(B547,""),"",IF(COUNTIFS(B:B,B547,J:J,"&gt;"&amp;J547)=0,IFERROR(IF(MATCH(B547&amp;"|*",M$3:M546,0),"-",""),B547&amp;"|"&amp;C547&amp;"|"),"-"))</f>
        <v/>
      </c>
      <c r="N547" s="183" t="str">
        <f t="shared" si="28"/>
        <v/>
      </c>
      <c r="O547" s="81" t="str">
        <f t="shared" si="29"/>
        <v/>
      </c>
    </row>
    <row r="548" spans="12:15" x14ac:dyDescent="0.35">
      <c r="L548" s="81" t="str">
        <f t="shared" si="27"/>
        <v/>
      </c>
      <c r="M548" s="82" t="str">
        <f>IF(EXACT(B548,""),"",IF(COUNTIFS(B:B,B548,J:J,"&gt;"&amp;J548)=0,IFERROR(IF(MATCH(B548&amp;"|*",M$3:M547,0),"-",""),B548&amp;"|"&amp;C548&amp;"|"),"-"))</f>
        <v/>
      </c>
      <c r="N548" s="183" t="str">
        <f t="shared" si="28"/>
        <v/>
      </c>
      <c r="O548" s="81" t="str">
        <f t="shared" si="29"/>
        <v/>
      </c>
    </row>
    <row r="549" spans="12:15" x14ac:dyDescent="0.35">
      <c r="L549" s="81" t="str">
        <f t="shared" si="27"/>
        <v/>
      </c>
      <c r="M549" s="82" t="str">
        <f>IF(EXACT(B549,""),"",IF(COUNTIFS(B:B,B549,J:J,"&gt;"&amp;J549)=0,IFERROR(IF(MATCH(B549&amp;"|*",M$3:M548,0),"-",""),B549&amp;"|"&amp;C549&amp;"|"),"-"))</f>
        <v/>
      </c>
      <c r="N549" s="183" t="str">
        <f t="shared" si="28"/>
        <v/>
      </c>
      <c r="O549" s="81" t="str">
        <f t="shared" si="29"/>
        <v/>
      </c>
    </row>
    <row r="550" spans="12:15" x14ac:dyDescent="0.35">
      <c r="L550" s="81" t="str">
        <f t="shared" si="27"/>
        <v/>
      </c>
      <c r="M550" s="82" t="str">
        <f>IF(EXACT(B550,""),"",IF(COUNTIFS(B:B,B550,J:J,"&gt;"&amp;J550)=0,IFERROR(IF(MATCH(B550&amp;"|*",M$3:M549,0),"-",""),B550&amp;"|"&amp;C550&amp;"|"),"-"))</f>
        <v/>
      </c>
      <c r="N550" s="183" t="str">
        <f t="shared" si="28"/>
        <v/>
      </c>
      <c r="O550" s="81" t="str">
        <f t="shared" si="29"/>
        <v/>
      </c>
    </row>
    <row r="551" spans="12:15" x14ac:dyDescent="0.35">
      <c r="L551" s="81" t="str">
        <f t="shared" si="27"/>
        <v/>
      </c>
      <c r="M551" s="82" t="str">
        <f>IF(EXACT(B551,""),"",IF(COUNTIFS(B:B,B551,J:J,"&gt;"&amp;J551)=0,IFERROR(IF(MATCH(B551&amp;"|*",M$3:M550,0),"-",""),B551&amp;"|"&amp;C551&amp;"|"),"-"))</f>
        <v/>
      </c>
      <c r="N551" s="183" t="str">
        <f t="shared" si="28"/>
        <v/>
      </c>
      <c r="O551" s="81" t="str">
        <f t="shared" si="29"/>
        <v/>
      </c>
    </row>
    <row r="552" spans="12:15" x14ac:dyDescent="0.35">
      <c r="L552" s="81" t="str">
        <f t="shared" si="27"/>
        <v/>
      </c>
      <c r="M552" s="82" t="str">
        <f>IF(EXACT(B552,""),"",IF(COUNTIFS(B:B,B552,J:J,"&gt;"&amp;J552)=0,IFERROR(IF(MATCH(B552&amp;"|*",M$3:M551,0),"-",""),B552&amp;"|"&amp;C552&amp;"|"),"-"))</f>
        <v/>
      </c>
      <c r="N552" s="183" t="str">
        <f t="shared" si="28"/>
        <v/>
      </c>
      <c r="O552" s="81" t="str">
        <f t="shared" si="29"/>
        <v/>
      </c>
    </row>
    <row r="553" spans="12:15" x14ac:dyDescent="0.35">
      <c r="L553" s="81" t="str">
        <f t="shared" si="27"/>
        <v/>
      </c>
      <c r="M553" s="82" t="str">
        <f>IF(EXACT(B553,""),"",IF(COUNTIFS(B:B,B553,J:J,"&gt;"&amp;J553)=0,IFERROR(IF(MATCH(B553&amp;"|*",M$3:M552,0),"-",""),B553&amp;"|"&amp;C553&amp;"|"),"-"))</f>
        <v/>
      </c>
      <c r="N553" s="183" t="str">
        <f t="shared" si="28"/>
        <v/>
      </c>
      <c r="O553" s="81" t="str">
        <f t="shared" si="29"/>
        <v/>
      </c>
    </row>
    <row r="554" spans="12:15" x14ac:dyDescent="0.35">
      <c r="L554" s="81" t="str">
        <f t="shared" si="27"/>
        <v/>
      </c>
      <c r="M554" s="82" t="str">
        <f>IF(EXACT(B554,""),"",IF(COUNTIFS(B:B,B554,J:J,"&gt;"&amp;J554)=0,IFERROR(IF(MATCH(B554&amp;"|*",M$3:M553,0),"-",""),B554&amp;"|"&amp;C554&amp;"|"),"-"))</f>
        <v/>
      </c>
      <c r="N554" s="183" t="str">
        <f t="shared" si="28"/>
        <v/>
      </c>
      <c r="O554" s="81" t="str">
        <f t="shared" si="29"/>
        <v/>
      </c>
    </row>
    <row r="555" spans="12:15" x14ac:dyDescent="0.35">
      <c r="L555" s="81" t="str">
        <f t="shared" si="27"/>
        <v/>
      </c>
      <c r="M555" s="82" t="str">
        <f>IF(EXACT(B555,""),"",IF(COUNTIFS(B:B,B555,J:J,"&gt;"&amp;J555)=0,IFERROR(IF(MATCH(B555&amp;"|*",M$3:M554,0),"-",""),B555&amp;"|"&amp;C555&amp;"|"),"-"))</f>
        <v/>
      </c>
      <c r="N555" s="183" t="str">
        <f t="shared" si="28"/>
        <v/>
      </c>
      <c r="O555" s="81" t="str">
        <f t="shared" si="29"/>
        <v/>
      </c>
    </row>
    <row r="556" spans="12:15" x14ac:dyDescent="0.35">
      <c r="L556" s="81" t="str">
        <f t="shared" si="27"/>
        <v/>
      </c>
      <c r="M556" s="82" t="str">
        <f>IF(EXACT(B556,""),"",IF(COUNTIFS(B:B,B556,J:J,"&gt;"&amp;J556)=0,IFERROR(IF(MATCH(B556&amp;"|*",M$3:M555,0),"-",""),B556&amp;"|"&amp;C556&amp;"|"),"-"))</f>
        <v/>
      </c>
      <c r="N556" s="183" t="str">
        <f t="shared" si="28"/>
        <v/>
      </c>
      <c r="O556" s="81" t="str">
        <f t="shared" si="29"/>
        <v/>
      </c>
    </row>
    <row r="557" spans="12:15" x14ac:dyDescent="0.35">
      <c r="L557" s="81" t="str">
        <f t="shared" si="27"/>
        <v/>
      </c>
      <c r="M557" s="82" t="str">
        <f>IF(EXACT(B557,""),"",IF(COUNTIFS(B:B,B557,J:J,"&gt;"&amp;J557)=0,IFERROR(IF(MATCH(B557&amp;"|*",M$3:M556,0),"-",""),B557&amp;"|"&amp;C557&amp;"|"),"-"))</f>
        <v/>
      </c>
      <c r="N557" s="183" t="str">
        <f t="shared" si="28"/>
        <v/>
      </c>
      <c r="O557" s="81" t="str">
        <f t="shared" si="29"/>
        <v/>
      </c>
    </row>
    <row r="558" spans="12:15" x14ac:dyDescent="0.35">
      <c r="L558" s="81" t="str">
        <f t="shared" si="27"/>
        <v/>
      </c>
      <c r="M558" s="82" t="str">
        <f>IF(EXACT(B558,""),"",IF(COUNTIFS(B:B,B558,J:J,"&gt;"&amp;J558)=0,IFERROR(IF(MATCH(B558&amp;"|*",M$3:M557,0),"-",""),B558&amp;"|"&amp;C558&amp;"|"),"-"))</f>
        <v/>
      </c>
      <c r="N558" s="183" t="str">
        <f t="shared" si="28"/>
        <v/>
      </c>
      <c r="O558" s="81" t="str">
        <f t="shared" si="29"/>
        <v/>
      </c>
    </row>
    <row r="559" spans="12:15" x14ac:dyDescent="0.35">
      <c r="L559" s="81" t="str">
        <f t="shared" si="27"/>
        <v/>
      </c>
      <c r="M559" s="82" t="str">
        <f>IF(EXACT(B559,""),"",IF(COUNTIFS(B:B,B559,J:J,"&gt;"&amp;J559)=0,IFERROR(IF(MATCH(B559&amp;"|*",M$3:M558,0),"-",""),B559&amp;"|"&amp;C559&amp;"|"),"-"))</f>
        <v/>
      </c>
      <c r="N559" s="183" t="str">
        <f t="shared" si="28"/>
        <v/>
      </c>
      <c r="O559" s="81" t="str">
        <f t="shared" si="29"/>
        <v/>
      </c>
    </row>
    <row r="560" spans="12:15" x14ac:dyDescent="0.35">
      <c r="L560" s="81" t="str">
        <f t="shared" si="27"/>
        <v/>
      </c>
      <c r="M560" s="82" t="str">
        <f>IF(EXACT(B560,""),"",IF(COUNTIFS(B:B,B560,J:J,"&gt;"&amp;J560)=0,IFERROR(IF(MATCH(B560&amp;"|*",M$3:M559,0),"-",""),B560&amp;"|"&amp;C560&amp;"|"),"-"))</f>
        <v/>
      </c>
      <c r="N560" s="183" t="str">
        <f t="shared" si="28"/>
        <v/>
      </c>
      <c r="O560" s="81" t="str">
        <f t="shared" si="29"/>
        <v/>
      </c>
    </row>
    <row r="561" spans="12:15" x14ac:dyDescent="0.35">
      <c r="L561" s="81" t="str">
        <f t="shared" si="27"/>
        <v/>
      </c>
      <c r="M561" s="82" t="str">
        <f>IF(EXACT(B561,""),"",IF(COUNTIFS(B:B,B561,J:J,"&gt;"&amp;J561)=0,IFERROR(IF(MATCH(B561&amp;"|*",M$3:M560,0),"-",""),B561&amp;"|"&amp;C561&amp;"|"),"-"))</f>
        <v/>
      </c>
      <c r="N561" s="183" t="str">
        <f t="shared" si="28"/>
        <v/>
      </c>
      <c r="O561" s="81" t="str">
        <f t="shared" si="29"/>
        <v/>
      </c>
    </row>
    <row r="562" spans="12:15" x14ac:dyDescent="0.35">
      <c r="L562" s="81" t="str">
        <f t="shared" si="27"/>
        <v/>
      </c>
      <c r="M562" s="82" t="str">
        <f>IF(EXACT(B562,""),"",IF(COUNTIFS(B:B,B562,J:J,"&gt;"&amp;J562)=0,IFERROR(IF(MATCH(B562&amp;"|*",M$3:M561,0),"-",""),B562&amp;"|"&amp;C562&amp;"|"),"-"))</f>
        <v/>
      </c>
      <c r="N562" s="183" t="str">
        <f t="shared" si="28"/>
        <v/>
      </c>
      <c r="O562" s="81" t="str">
        <f t="shared" si="29"/>
        <v/>
      </c>
    </row>
    <row r="563" spans="12:15" x14ac:dyDescent="0.35">
      <c r="L563" s="81" t="str">
        <f t="shared" si="27"/>
        <v/>
      </c>
      <c r="M563" s="82" t="str">
        <f>IF(EXACT(B563,""),"",IF(COUNTIFS(B:B,B563,J:J,"&gt;"&amp;J563)=0,IFERROR(IF(MATCH(B563&amp;"|*",M$3:M562,0),"-",""),B563&amp;"|"&amp;C563&amp;"|"),"-"))</f>
        <v/>
      </c>
      <c r="N563" s="183" t="str">
        <f t="shared" si="28"/>
        <v/>
      </c>
      <c r="O563" s="81" t="str">
        <f t="shared" si="29"/>
        <v/>
      </c>
    </row>
    <row r="564" spans="12:15" x14ac:dyDescent="0.35">
      <c r="L564" s="81" t="str">
        <f t="shared" si="27"/>
        <v/>
      </c>
      <c r="M564" s="82" t="str">
        <f>IF(EXACT(B564,""),"",IF(COUNTIFS(B:B,B564,J:J,"&gt;"&amp;J564)=0,IFERROR(IF(MATCH(B564&amp;"|*",M$3:M563,0),"-",""),B564&amp;"|"&amp;C564&amp;"|"),"-"))</f>
        <v/>
      </c>
      <c r="N564" s="183" t="str">
        <f t="shared" si="28"/>
        <v/>
      </c>
      <c r="O564" s="81" t="str">
        <f t="shared" si="29"/>
        <v/>
      </c>
    </row>
    <row r="565" spans="12:15" x14ac:dyDescent="0.35">
      <c r="L565" s="81" t="str">
        <f t="shared" si="27"/>
        <v/>
      </c>
      <c r="M565" s="82" t="str">
        <f>IF(EXACT(B565,""),"",IF(COUNTIFS(B:B,B565,J:J,"&gt;"&amp;J565)=0,IFERROR(IF(MATCH(B565&amp;"|*",M$3:M564,0),"-",""),B565&amp;"|"&amp;C565&amp;"|"),"-"))</f>
        <v/>
      </c>
      <c r="N565" s="183" t="str">
        <f t="shared" si="28"/>
        <v/>
      </c>
      <c r="O565" s="81" t="str">
        <f t="shared" si="29"/>
        <v/>
      </c>
    </row>
    <row r="566" spans="12:15" x14ac:dyDescent="0.35">
      <c r="L566" s="81" t="str">
        <f t="shared" si="27"/>
        <v/>
      </c>
      <c r="M566" s="82" t="str">
        <f>IF(EXACT(B566,""),"",IF(COUNTIFS(B:B,B566,J:J,"&gt;"&amp;J566)=0,IFERROR(IF(MATCH(B566&amp;"|*",M$3:M565,0),"-",""),B566&amp;"|"&amp;C566&amp;"|"),"-"))</f>
        <v/>
      </c>
      <c r="N566" s="183" t="str">
        <f t="shared" si="28"/>
        <v/>
      </c>
      <c r="O566" s="81" t="str">
        <f t="shared" si="29"/>
        <v/>
      </c>
    </row>
    <row r="567" spans="12:15" x14ac:dyDescent="0.35">
      <c r="L567" s="81" t="str">
        <f t="shared" si="27"/>
        <v/>
      </c>
      <c r="M567" s="82" t="str">
        <f>IF(EXACT(B567,""),"",IF(COUNTIFS(B:B,B567,J:J,"&gt;"&amp;J567)=0,IFERROR(IF(MATCH(B567&amp;"|*",M$3:M566,0),"-",""),B567&amp;"|"&amp;C567&amp;"|"),"-"))</f>
        <v/>
      </c>
      <c r="N567" s="183" t="str">
        <f t="shared" si="28"/>
        <v/>
      </c>
      <c r="O567" s="81" t="str">
        <f t="shared" si="29"/>
        <v/>
      </c>
    </row>
    <row r="568" spans="12:15" x14ac:dyDescent="0.35">
      <c r="L568" s="81" t="str">
        <f t="shared" si="27"/>
        <v/>
      </c>
      <c r="M568" s="82" t="str">
        <f>IF(EXACT(B568,""),"",IF(COUNTIFS(B:B,B568,J:J,"&gt;"&amp;J568)=0,IFERROR(IF(MATCH(B568&amp;"|*",M$3:M567,0),"-",""),B568&amp;"|"&amp;C568&amp;"|"),"-"))</f>
        <v/>
      </c>
      <c r="N568" s="183" t="str">
        <f t="shared" si="28"/>
        <v/>
      </c>
      <c r="O568" s="81" t="str">
        <f t="shared" si="29"/>
        <v/>
      </c>
    </row>
    <row r="569" spans="12:15" x14ac:dyDescent="0.35">
      <c r="L569" s="81" t="str">
        <f t="shared" si="27"/>
        <v/>
      </c>
      <c r="M569" s="82" t="str">
        <f>IF(EXACT(B569,""),"",IF(COUNTIFS(B:B,B569,J:J,"&gt;"&amp;J569)=0,IFERROR(IF(MATCH(B569&amp;"|*",M$3:M568,0),"-",""),B569&amp;"|"&amp;C569&amp;"|"),"-"))</f>
        <v/>
      </c>
      <c r="N569" s="183" t="str">
        <f t="shared" si="28"/>
        <v/>
      </c>
      <c r="O569" s="81" t="str">
        <f t="shared" si="29"/>
        <v/>
      </c>
    </row>
    <row r="570" spans="12:15" x14ac:dyDescent="0.35">
      <c r="L570" s="81" t="str">
        <f t="shared" si="27"/>
        <v/>
      </c>
      <c r="M570" s="82" t="str">
        <f>IF(EXACT(B570,""),"",IF(COUNTIFS(B:B,B570,J:J,"&gt;"&amp;J570)=0,IFERROR(IF(MATCH(B570&amp;"|*",M$3:M569,0),"-",""),B570&amp;"|"&amp;C570&amp;"|"),"-"))</f>
        <v/>
      </c>
      <c r="N570" s="183" t="str">
        <f t="shared" si="28"/>
        <v/>
      </c>
      <c r="O570" s="81" t="str">
        <f t="shared" si="29"/>
        <v/>
      </c>
    </row>
    <row r="571" spans="12:15" x14ac:dyDescent="0.35">
      <c r="L571" s="81" t="str">
        <f t="shared" si="27"/>
        <v/>
      </c>
      <c r="M571" s="82" t="str">
        <f>IF(EXACT(B571,""),"",IF(COUNTIFS(B:B,B571,J:J,"&gt;"&amp;J571)=0,IFERROR(IF(MATCH(B571&amp;"|*",M$3:M570,0),"-",""),B571&amp;"|"&amp;C571&amp;"|"),"-"))</f>
        <v/>
      </c>
      <c r="N571" s="183" t="str">
        <f t="shared" si="28"/>
        <v/>
      </c>
      <c r="O571" s="81" t="str">
        <f t="shared" si="29"/>
        <v/>
      </c>
    </row>
    <row r="572" spans="12:15" x14ac:dyDescent="0.35">
      <c r="L572" s="81" t="str">
        <f t="shared" si="27"/>
        <v/>
      </c>
      <c r="M572" s="82" t="str">
        <f>IF(EXACT(B572,""),"",IF(COUNTIFS(B:B,B572,J:J,"&gt;"&amp;J572)=0,IFERROR(IF(MATCH(B572&amp;"|*",M$3:M571,0),"-",""),B572&amp;"|"&amp;C572&amp;"|"),"-"))</f>
        <v/>
      </c>
      <c r="N572" s="183" t="str">
        <f t="shared" si="28"/>
        <v/>
      </c>
      <c r="O572" s="81" t="str">
        <f t="shared" si="29"/>
        <v/>
      </c>
    </row>
    <row r="573" spans="12:15" x14ac:dyDescent="0.35">
      <c r="L573" s="81" t="str">
        <f t="shared" si="27"/>
        <v/>
      </c>
      <c r="M573" s="82" t="str">
        <f>IF(EXACT(B573,""),"",IF(COUNTIFS(B:B,B573,J:J,"&gt;"&amp;J573)=0,IFERROR(IF(MATCH(B573&amp;"|*",M$3:M572,0),"-",""),B573&amp;"|"&amp;C573&amp;"|"),"-"))</f>
        <v/>
      </c>
      <c r="N573" s="183" t="str">
        <f t="shared" si="28"/>
        <v/>
      </c>
      <c r="O573" s="81" t="str">
        <f t="shared" si="29"/>
        <v/>
      </c>
    </row>
    <row r="574" spans="12:15" x14ac:dyDescent="0.35">
      <c r="L574" s="81" t="str">
        <f t="shared" si="27"/>
        <v/>
      </c>
      <c r="M574" s="82" t="str">
        <f>IF(EXACT(B574,""),"",IF(COUNTIFS(B:B,B574,J:J,"&gt;"&amp;J574)=0,IFERROR(IF(MATCH(B574&amp;"|*",M$3:M573,0),"-",""),B574&amp;"|"&amp;C574&amp;"|"),"-"))</f>
        <v/>
      </c>
      <c r="N574" s="183" t="str">
        <f t="shared" si="28"/>
        <v/>
      </c>
      <c r="O574" s="81" t="str">
        <f t="shared" si="29"/>
        <v/>
      </c>
    </row>
    <row r="575" spans="12:15" x14ac:dyDescent="0.35">
      <c r="L575" s="81" t="str">
        <f t="shared" si="27"/>
        <v/>
      </c>
      <c r="M575" s="82" t="str">
        <f>IF(EXACT(B575,""),"",IF(COUNTIFS(B:B,B575,J:J,"&gt;"&amp;J575)=0,IFERROR(IF(MATCH(B575&amp;"|*",M$3:M574,0),"-",""),B575&amp;"|"&amp;C575&amp;"|"),"-"))</f>
        <v/>
      </c>
      <c r="N575" s="183" t="str">
        <f t="shared" si="28"/>
        <v/>
      </c>
      <c r="O575" s="81" t="str">
        <f t="shared" si="29"/>
        <v/>
      </c>
    </row>
    <row r="576" spans="12:15" x14ac:dyDescent="0.35">
      <c r="L576" s="81" t="str">
        <f t="shared" si="27"/>
        <v/>
      </c>
      <c r="M576" s="82" t="str">
        <f>IF(EXACT(B576,""),"",IF(COUNTIFS(B:B,B576,J:J,"&gt;"&amp;J576)=0,IFERROR(IF(MATCH(B576&amp;"|*",M$3:M575,0),"-",""),B576&amp;"|"&amp;C576&amp;"|"),"-"))</f>
        <v/>
      </c>
      <c r="N576" s="183" t="str">
        <f t="shared" si="28"/>
        <v/>
      </c>
      <c r="O576" s="81" t="str">
        <f t="shared" si="29"/>
        <v/>
      </c>
    </row>
    <row r="577" spans="12:15" x14ac:dyDescent="0.35">
      <c r="L577" s="81" t="str">
        <f t="shared" si="27"/>
        <v/>
      </c>
      <c r="M577" s="82" t="str">
        <f>IF(EXACT(B577,""),"",IF(COUNTIFS(B:B,B577,J:J,"&gt;"&amp;J577)=0,IFERROR(IF(MATCH(B577&amp;"|*",M$3:M576,0),"-",""),B577&amp;"|"&amp;C577&amp;"|"),"-"))</f>
        <v/>
      </c>
      <c r="N577" s="183" t="str">
        <f t="shared" si="28"/>
        <v/>
      </c>
      <c r="O577" s="81" t="str">
        <f t="shared" si="29"/>
        <v/>
      </c>
    </row>
    <row r="578" spans="12:15" x14ac:dyDescent="0.35">
      <c r="L578" s="81" t="str">
        <f t="shared" si="27"/>
        <v/>
      </c>
      <c r="M578" s="82" t="str">
        <f>IF(EXACT(B578,""),"",IF(COUNTIFS(B:B,B578,J:J,"&gt;"&amp;J578)=0,IFERROR(IF(MATCH(B578&amp;"|*",M$3:M577,0),"-",""),B578&amp;"|"&amp;C578&amp;"|"),"-"))</f>
        <v/>
      </c>
      <c r="N578" s="183" t="str">
        <f t="shared" si="28"/>
        <v/>
      </c>
      <c r="O578" s="81" t="str">
        <f t="shared" si="29"/>
        <v/>
      </c>
    </row>
    <row r="579" spans="12:15" x14ac:dyDescent="0.35">
      <c r="L579" s="81" t="str">
        <f t="shared" si="27"/>
        <v/>
      </c>
      <c r="M579" s="82" t="str">
        <f>IF(EXACT(B579,""),"",IF(COUNTIFS(B:B,B579,J:J,"&gt;"&amp;J579)=0,IFERROR(IF(MATCH(B579&amp;"|*",M$3:M578,0),"-",""),B579&amp;"|"&amp;C579&amp;"|"),"-"))</f>
        <v/>
      </c>
      <c r="N579" s="183" t="str">
        <f t="shared" si="28"/>
        <v/>
      </c>
      <c r="O579" s="81" t="str">
        <f t="shared" si="29"/>
        <v/>
      </c>
    </row>
    <row r="580" spans="12:15" x14ac:dyDescent="0.35">
      <c r="L580" s="81" t="str">
        <f t="shared" ref="L580:L643" si="30">IF(EXACT(B580,""),"",IF(COUNTIFS(B:B,B580,D:D,D580,E:E,E580,J:J,"&gt;"&amp;J580)=0,B580&amp;"|"&amp;D580&amp;":"&amp;E580&amp;"|","-"))</f>
        <v/>
      </c>
      <c r="M580" s="82" t="str">
        <f>IF(EXACT(B580,""),"",IF(COUNTIFS(B:B,B580,J:J,"&gt;"&amp;J580)=0,IFERROR(IF(MATCH(B580&amp;"|*",M$3:M579,0),"-",""),B580&amp;"|"&amp;C580&amp;"|"),"-"))</f>
        <v/>
      </c>
      <c r="N580" s="183" t="str">
        <f t="shared" ref="N580:N643" si="31">IF(OR(EXACT(M580,""),EXACT(M580,"-")),"",COUNTIFS(M$4:M$4000,"&gt;-",M$4:M$4000,"&lt;="&amp;M580))</f>
        <v/>
      </c>
      <c r="O580" s="81" t="str">
        <f t="shared" ref="O580:O643" si="32">IF(EXACT(B580,""),"",IF(OR(AND(COUNTIFS(B:B,B580,D:D,D580,E:E,E580,J:J,"&gt;"&amp;J580)=1,COUNTIFS(B:B,B580,J:J,"&gt;"&amp;J580)&gt;1),AND(COUNTIFS(B:B,B580,D:D,D580,E:E,E580,J:J,"&gt;"&amp;J580)=0,COUNTIFS(B:B,B580,J:J,"&gt;"&amp;J580)&gt;1)),B580&amp;"|"&amp;D580&amp;":"&amp;E580&amp;"|","-"))</f>
        <v/>
      </c>
    </row>
    <row r="581" spans="12:15" x14ac:dyDescent="0.35">
      <c r="L581" s="81" t="str">
        <f t="shared" si="30"/>
        <v/>
      </c>
      <c r="M581" s="82" t="str">
        <f>IF(EXACT(B581,""),"",IF(COUNTIFS(B:B,B581,J:J,"&gt;"&amp;J581)=0,IFERROR(IF(MATCH(B581&amp;"|*",M$3:M580,0),"-",""),B581&amp;"|"&amp;C581&amp;"|"),"-"))</f>
        <v/>
      </c>
      <c r="N581" s="183" t="str">
        <f t="shared" si="31"/>
        <v/>
      </c>
      <c r="O581" s="81" t="str">
        <f t="shared" si="32"/>
        <v/>
      </c>
    </row>
    <row r="582" spans="12:15" x14ac:dyDescent="0.35">
      <c r="L582" s="81" t="str">
        <f t="shared" si="30"/>
        <v/>
      </c>
      <c r="M582" s="82" t="str">
        <f>IF(EXACT(B582,""),"",IF(COUNTIFS(B:B,B582,J:J,"&gt;"&amp;J582)=0,IFERROR(IF(MATCH(B582&amp;"|*",M$3:M581,0),"-",""),B582&amp;"|"&amp;C582&amp;"|"),"-"))</f>
        <v/>
      </c>
      <c r="N582" s="183" t="str">
        <f t="shared" si="31"/>
        <v/>
      </c>
      <c r="O582" s="81" t="str">
        <f t="shared" si="32"/>
        <v/>
      </c>
    </row>
    <row r="583" spans="12:15" x14ac:dyDescent="0.35">
      <c r="L583" s="81" t="str">
        <f t="shared" si="30"/>
        <v/>
      </c>
      <c r="M583" s="82" t="str">
        <f>IF(EXACT(B583,""),"",IF(COUNTIFS(B:B,B583,J:J,"&gt;"&amp;J583)=0,IFERROR(IF(MATCH(B583&amp;"|*",M$3:M582,0),"-",""),B583&amp;"|"&amp;C583&amp;"|"),"-"))</f>
        <v/>
      </c>
      <c r="N583" s="183" t="str">
        <f t="shared" si="31"/>
        <v/>
      </c>
      <c r="O583" s="81" t="str">
        <f t="shared" si="32"/>
        <v/>
      </c>
    </row>
    <row r="584" spans="12:15" x14ac:dyDescent="0.35">
      <c r="L584" s="81" t="str">
        <f t="shared" si="30"/>
        <v/>
      </c>
      <c r="M584" s="82" t="str">
        <f>IF(EXACT(B584,""),"",IF(COUNTIFS(B:B,B584,J:J,"&gt;"&amp;J584)=0,IFERROR(IF(MATCH(B584&amp;"|*",M$3:M583,0),"-",""),B584&amp;"|"&amp;C584&amp;"|"),"-"))</f>
        <v/>
      </c>
      <c r="N584" s="183" t="str">
        <f t="shared" si="31"/>
        <v/>
      </c>
      <c r="O584" s="81" t="str">
        <f t="shared" si="32"/>
        <v/>
      </c>
    </row>
    <row r="585" spans="12:15" x14ac:dyDescent="0.35">
      <c r="L585" s="81" t="str">
        <f t="shared" si="30"/>
        <v/>
      </c>
      <c r="M585" s="82" t="str">
        <f>IF(EXACT(B585,""),"",IF(COUNTIFS(B:B,B585,J:J,"&gt;"&amp;J585)=0,IFERROR(IF(MATCH(B585&amp;"|*",M$3:M584,0),"-",""),B585&amp;"|"&amp;C585&amp;"|"),"-"))</f>
        <v/>
      </c>
      <c r="N585" s="183" t="str">
        <f t="shared" si="31"/>
        <v/>
      </c>
      <c r="O585" s="81" t="str">
        <f t="shared" si="32"/>
        <v/>
      </c>
    </row>
    <row r="586" spans="12:15" x14ac:dyDescent="0.35">
      <c r="L586" s="81" t="str">
        <f t="shared" si="30"/>
        <v/>
      </c>
      <c r="M586" s="82" t="str">
        <f>IF(EXACT(B586,""),"",IF(COUNTIFS(B:B,B586,J:J,"&gt;"&amp;J586)=0,IFERROR(IF(MATCH(B586&amp;"|*",M$3:M585,0),"-",""),B586&amp;"|"&amp;C586&amp;"|"),"-"))</f>
        <v/>
      </c>
      <c r="N586" s="183" t="str">
        <f t="shared" si="31"/>
        <v/>
      </c>
      <c r="O586" s="81" t="str">
        <f t="shared" si="32"/>
        <v/>
      </c>
    </row>
    <row r="587" spans="12:15" x14ac:dyDescent="0.35">
      <c r="L587" s="81" t="str">
        <f t="shared" si="30"/>
        <v/>
      </c>
      <c r="M587" s="82" t="str">
        <f>IF(EXACT(B587,""),"",IF(COUNTIFS(B:B,B587,J:J,"&gt;"&amp;J587)=0,IFERROR(IF(MATCH(B587&amp;"|*",M$3:M586,0),"-",""),B587&amp;"|"&amp;C587&amp;"|"),"-"))</f>
        <v/>
      </c>
      <c r="N587" s="183" t="str">
        <f t="shared" si="31"/>
        <v/>
      </c>
      <c r="O587" s="81" t="str">
        <f t="shared" si="32"/>
        <v/>
      </c>
    </row>
    <row r="588" spans="12:15" x14ac:dyDescent="0.35">
      <c r="L588" s="81" t="str">
        <f t="shared" si="30"/>
        <v/>
      </c>
      <c r="M588" s="82" t="str">
        <f>IF(EXACT(B588,""),"",IF(COUNTIFS(B:B,B588,J:J,"&gt;"&amp;J588)=0,IFERROR(IF(MATCH(B588&amp;"|*",M$3:M587,0),"-",""),B588&amp;"|"&amp;C588&amp;"|"),"-"))</f>
        <v/>
      </c>
      <c r="N588" s="183" t="str">
        <f t="shared" si="31"/>
        <v/>
      </c>
      <c r="O588" s="81" t="str">
        <f t="shared" si="32"/>
        <v/>
      </c>
    </row>
    <row r="589" spans="12:15" x14ac:dyDescent="0.35">
      <c r="L589" s="81" t="str">
        <f t="shared" si="30"/>
        <v/>
      </c>
      <c r="M589" s="82" t="str">
        <f>IF(EXACT(B589,""),"",IF(COUNTIFS(B:B,B589,J:J,"&gt;"&amp;J589)=0,IFERROR(IF(MATCH(B589&amp;"|*",M$3:M588,0),"-",""),B589&amp;"|"&amp;C589&amp;"|"),"-"))</f>
        <v/>
      </c>
      <c r="N589" s="183" t="str">
        <f t="shared" si="31"/>
        <v/>
      </c>
      <c r="O589" s="81" t="str">
        <f t="shared" si="32"/>
        <v/>
      </c>
    </row>
    <row r="590" spans="12:15" x14ac:dyDescent="0.35">
      <c r="L590" s="81" t="str">
        <f t="shared" si="30"/>
        <v/>
      </c>
      <c r="M590" s="82" t="str">
        <f>IF(EXACT(B590,""),"",IF(COUNTIFS(B:B,B590,J:J,"&gt;"&amp;J590)=0,IFERROR(IF(MATCH(B590&amp;"|*",M$3:M589,0),"-",""),B590&amp;"|"&amp;C590&amp;"|"),"-"))</f>
        <v/>
      </c>
      <c r="N590" s="183" t="str">
        <f t="shared" si="31"/>
        <v/>
      </c>
      <c r="O590" s="81" t="str">
        <f t="shared" si="32"/>
        <v/>
      </c>
    </row>
    <row r="591" spans="12:15" x14ac:dyDescent="0.35">
      <c r="L591" s="81" t="str">
        <f t="shared" si="30"/>
        <v/>
      </c>
      <c r="M591" s="82" t="str">
        <f>IF(EXACT(B591,""),"",IF(COUNTIFS(B:B,B591,J:J,"&gt;"&amp;J591)=0,IFERROR(IF(MATCH(B591&amp;"|*",M$3:M590,0),"-",""),B591&amp;"|"&amp;C591&amp;"|"),"-"))</f>
        <v/>
      </c>
      <c r="N591" s="183" t="str">
        <f t="shared" si="31"/>
        <v/>
      </c>
      <c r="O591" s="81" t="str">
        <f t="shared" si="32"/>
        <v/>
      </c>
    </row>
    <row r="592" spans="12:15" x14ac:dyDescent="0.35">
      <c r="L592" s="81" t="str">
        <f t="shared" si="30"/>
        <v/>
      </c>
      <c r="M592" s="82" t="str">
        <f>IF(EXACT(B592,""),"",IF(COUNTIFS(B:B,B592,J:J,"&gt;"&amp;J592)=0,IFERROR(IF(MATCH(B592&amp;"|*",M$3:M591,0),"-",""),B592&amp;"|"&amp;C592&amp;"|"),"-"))</f>
        <v/>
      </c>
      <c r="N592" s="183" t="str">
        <f t="shared" si="31"/>
        <v/>
      </c>
      <c r="O592" s="81" t="str">
        <f t="shared" si="32"/>
        <v/>
      </c>
    </row>
    <row r="593" spans="12:15" x14ac:dyDescent="0.35">
      <c r="L593" s="81" t="str">
        <f t="shared" si="30"/>
        <v/>
      </c>
      <c r="M593" s="82" t="str">
        <f>IF(EXACT(B593,""),"",IF(COUNTIFS(B:B,B593,J:J,"&gt;"&amp;J593)=0,IFERROR(IF(MATCH(B593&amp;"|*",M$3:M592,0),"-",""),B593&amp;"|"&amp;C593&amp;"|"),"-"))</f>
        <v/>
      </c>
      <c r="N593" s="183" t="str">
        <f t="shared" si="31"/>
        <v/>
      </c>
      <c r="O593" s="81" t="str">
        <f t="shared" si="32"/>
        <v/>
      </c>
    </row>
    <row r="594" spans="12:15" x14ac:dyDescent="0.35">
      <c r="L594" s="81" t="str">
        <f t="shared" si="30"/>
        <v/>
      </c>
      <c r="M594" s="82" t="str">
        <f>IF(EXACT(B594,""),"",IF(COUNTIFS(B:B,B594,J:J,"&gt;"&amp;J594)=0,IFERROR(IF(MATCH(B594&amp;"|*",M$3:M593,0),"-",""),B594&amp;"|"&amp;C594&amp;"|"),"-"))</f>
        <v/>
      </c>
      <c r="N594" s="183" t="str">
        <f t="shared" si="31"/>
        <v/>
      </c>
      <c r="O594" s="81" t="str">
        <f t="shared" si="32"/>
        <v/>
      </c>
    </row>
    <row r="595" spans="12:15" x14ac:dyDescent="0.35">
      <c r="L595" s="81" t="str">
        <f t="shared" si="30"/>
        <v/>
      </c>
      <c r="M595" s="82" t="str">
        <f>IF(EXACT(B595,""),"",IF(COUNTIFS(B:B,B595,J:J,"&gt;"&amp;J595)=0,IFERROR(IF(MATCH(B595&amp;"|*",M$3:M594,0),"-",""),B595&amp;"|"&amp;C595&amp;"|"),"-"))</f>
        <v/>
      </c>
      <c r="N595" s="183" t="str">
        <f t="shared" si="31"/>
        <v/>
      </c>
      <c r="O595" s="81" t="str">
        <f t="shared" si="32"/>
        <v/>
      </c>
    </row>
    <row r="596" spans="12:15" x14ac:dyDescent="0.35">
      <c r="L596" s="81" t="str">
        <f t="shared" si="30"/>
        <v/>
      </c>
      <c r="M596" s="82" t="str">
        <f>IF(EXACT(B596,""),"",IF(COUNTIFS(B:B,B596,J:J,"&gt;"&amp;J596)=0,IFERROR(IF(MATCH(B596&amp;"|*",M$3:M595,0),"-",""),B596&amp;"|"&amp;C596&amp;"|"),"-"))</f>
        <v/>
      </c>
      <c r="N596" s="183" t="str">
        <f t="shared" si="31"/>
        <v/>
      </c>
      <c r="O596" s="81" t="str">
        <f t="shared" si="32"/>
        <v/>
      </c>
    </row>
    <row r="597" spans="12:15" x14ac:dyDescent="0.35">
      <c r="L597" s="81" t="str">
        <f t="shared" si="30"/>
        <v/>
      </c>
      <c r="M597" s="82" t="str">
        <f>IF(EXACT(B597,""),"",IF(COUNTIFS(B:B,B597,J:J,"&gt;"&amp;J597)=0,IFERROR(IF(MATCH(B597&amp;"|*",M$3:M596,0),"-",""),B597&amp;"|"&amp;C597&amp;"|"),"-"))</f>
        <v/>
      </c>
      <c r="N597" s="183" t="str">
        <f t="shared" si="31"/>
        <v/>
      </c>
      <c r="O597" s="81" t="str">
        <f t="shared" si="32"/>
        <v/>
      </c>
    </row>
    <row r="598" spans="12:15" x14ac:dyDescent="0.35">
      <c r="L598" s="81" t="str">
        <f t="shared" si="30"/>
        <v/>
      </c>
      <c r="M598" s="82" t="str">
        <f>IF(EXACT(B598,""),"",IF(COUNTIFS(B:B,B598,J:J,"&gt;"&amp;J598)=0,IFERROR(IF(MATCH(B598&amp;"|*",M$3:M597,0),"-",""),B598&amp;"|"&amp;C598&amp;"|"),"-"))</f>
        <v/>
      </c>
      <c r="N598" s="183" t="str">
        <f t="shared" si="31"/>
        <v/>
      </c>
      <c r="O598" s="81" t="str">
        <f t="shared" si="32"/>
        <v/>
      </c>
    </row>
    <row r="599" spans="12:15" x14ac:dyDescent="0.35">
      <c r="L599" s="81" t="str">
        <f t="shared" si="30"/>
        <v/>
      </c>
      <c r="M599" s="82" t="str">
        <f>IF(EXACT(B599,""),"",IF(COUNTIFS(B:B,B599,J:J,"&gt;"&amp;J599)=0,IFERROR(IF(MATCH(B599&amp;"|*",M$3:M598,0),"-",""),B599&amp;"|"&amp;C599&amp;"|"),"-"))</f>
        <v/>
      </c>
      <c r="N599" s="183" t="str">
        <f t="shared" si="31"/>
        <v/>
      </c>
      <c r="O599" s="81" t="str">
        <f t="shared" si="32"/>
        <v/>
      </c>
    </row>
    <row r="600" spans="12:15" x14ac:dyDescent="0.35">
      <c r="L600" s="81" t="str">
        <f t="shared" si="30"/>
        <v/>
      </c>
      <c r="M600" s="82" t="str">
        <f>IF(EXACT(B600,""),"",IF(COUNTIFS(B:B,B600,J:J,"&gt;"&amp;J600)=0,IFERROR(IF(MATCH(B600&amp;"|*",M$3:M599,0),"-",""),B600&amp;"|"&amp;C600&amp;"|"),"-"))</f>
        <v/>
      </c>
      <c r="N600" s="183" t="str">
        <f t="shared" si="31"/>
        <v/>
      </c>
      <c r="O600" s="81" t="str">
        <f t="shared" si="32"/>
        <v/>
      </c>
    </row>
    <row r="601" spans="12:15" x14ac:dyDescent="0.35">
      <c r="L601" s="81" t="str">
        <f t="shared" si="30"/>
        <v/>
      </c>
      <c r="M601" s="82" t="str">
        <f>IF(EXACT(B601,""),"",IF(COUNTIFS(B:B,B601,J:J,"&gt;"&amp;J601)=0,IFERROR(IF(MATCH(B601&amp;"|*",M$3:M600,0),"-",""),B601&amp;"|"&amp;C601&amp;"|"),"-"))</f>
        <v/>
      </c>
      <c r="N601" s="183" t="str">
        <f t="shared" si="31"/>
        <v/>
      </c>
      <c r="O601" s="81" t="str">
        <f t="shared" si="32"/>
        <v/>
      </c>
    </row>
    <row r="602" spans="12:15" x14ac:dyDescent="0.35">
      <c r="L602" s="81" t="str">
        <f t="shared" si="30"/>
        <v/>
      </c>
      <c r="M602" s="82" t="str">
        <f>IF(EXACT(B602,""),"",IF(COUNTIFS(B:B,B602,J:J,"&gt;"&amp;J602)=0,IFERROR(IF(MATCH(B602&amp;"|*",M$3:M601,0),"-",""),B602&amp;"|"&amp;C602&amp;"|"),"-"))</f>
        <v/>
      </c>
      <c r="N602" s="183" t="str">
        <f t="shared" si="31"/>
        <v/>
      </c>
      <c r="O602" s="81" t="str">
        <f t="shared" si="32"/>
        <v/>
      </c>
    </row>
    <row r="603" spans="12:15" x14ac:dyDescent="0.35">
      <c r="L603" s="81" t="str">
        <f t="shared" si="30"/>
        <v/>
      </c>
      <c r="M603" s="82" t="str">
        <f>IF(EXACT(B603,""),"",IF(COUNTIFS(B:B,B603,J:J,"&gt;"&amp;J603)=0,IFERROR(IF(MATCH(B603&amp;"|*",M$3:M602,0),"-",""),B603&amp;"|"&amp;C603&amp;"|"),"-"))</f>
        <v/>
      </c>
      <c r="N603" s="183" t="str">
        <f t="shared" si="31"/>
        <v/>
      </c>
      <c r="O603" s="81" t="str">
        <f t="shared" si="32"/>
        <v/>
      </c>
    </row>
    <row r="604" spans="12:15" x14ac:dyDescent="0.35">
      <c r="L604" s="81" t="str">
        <f t="shared" si="30"/>
        <v/>
      </c>
      <c r="M604" s="82" t="str">
        <f>IF(EXACT(B604,""),"",IF(COUNTIFS(B:B,B604,J:J,"&gt;"&amp;J604)=0,IFERROR(IF(MATCH(B604&amp;"|*",M$3:M603,0),"-",""),B604&amp;"|"&amp;C604&amp;"|"),"-"))</f>
        <v/>
      </c>
      <c r="N604" s="183" t="str">
        <f t="shared" si="31"/>
        <v/>
      </c>
      <c r="O604" s="81" t="str">
        <f t="shared" si="32"/>
        <v/>
      </c>
    </row>
    <row r="605" spans="12:15" x14ac:dyDescent="0.35">
      <c r="L605" s="81" t="str">
        <f t="shared" si="30"/>
        <v/>
      </c>
      <c r="M605" s="82" t="str">
        <f>IF(EXACT(B605,""),"",IF(COUNTIFS(B:B,B605,J:J,"&gt;"&amp;J605)=0,IFERROR(IF(MATCH(B605&amp;"|*",M$3:M604,0),"-",""),B605&amp;"|"&amp;C605&amp;"|"),"-"))</f>
        <v/>
      </c>
      <c r="N605" s="183" t="str">
        <f t="shared" si="31"/>
        <v/>
      </c>
      <c r="O605" s="81" t="str">
        <f t="shared" si="32"/>
        <v/>
      </c>
    </row>
    <row r="606" spans="12:15" x14ac:dyDescent="0.35">
      <c r="L606" s="81" t="str">
        <f t="shared" si="30"/>
        <v/>
      </c>
      <c r="M606" s="82" t="str">
        <f>IF(EXACT(B606,""),"",IF(COUNTIFS(B:B,B606,J:J,"&gt;"&amp;J606)=0,IFERROR(IF(MATCH(B606&amp;"|*",M$3:M605,0),"-",""),B606&amp;"|"&amp;C606&amp;"|"),"-"))</f>
        <v/>
      </c>
      <c r="N606" s="183" t="str">
        <f t="shared" si="31"/>
        <v/>
      </c>
      <c r="O606" s="81" t="str">
        <f t="shared" si="32"/>
        <v/>
      </c>
    </row>
    <row r="607" spans="12:15" x14ac:dyDescent="0.35">
      <c r="L607" s="81" t="str">
        <f t="shared" si="30"/>
        <v/>
      </c>
      <c r="M607" s="82" t="str">
        <f>IF(EXACT(B607,""),"",IF(COUNTIFS(B:B,B607,J:J,"&gt;"&amp;J607)=0,IFERROR(IF(MATCH(B607&amp;"|*",M$3:M606,0),"-",""),B607&amp;"|"&amp;C607&amp;"|"),"-"))</f>
        <v/>
      </c>
      <c r="N607" s="183" t="str">
        <f t="shared" si="31"/>
        <v/>
      </c>
      <c r="O607" s="81" t="str">
        <f t="shared" si="32"/>
        <v/>
      </c>
    </row>
    <row r="608" spans="12:15" x14ac:dyDescent="0.35">
      <c r="L608" s="81" t="str">
        <f t="shared" si="30"/>
        <v/>
      </c>
      <c r="M608" s="82" t="str">
        <f>IF(EXACT(B608,""),"",IF(COUNTIFS(B:B,B608,J:J,"&gt;"&amp;J608)=0,IFERROR(IF(MATCH(B608&amp;"|*",M$3:M607,0),"-",""),B608&amp;"|"&amp;C608&amp;"|"),"-"))</f>
        <v/>
      </c>
      <c r="N608" s="183" t="str">
        <f t="shared" si="31"/>
        <v/>
      </c>
      <c r="O608" s="81" t="str">
        <f t="shared" si="32"/>
        <v/>
      </c>
    </row>
    <row r="609" spans="12:15" x14ac:dyDescent="0.35">
      <c r="L609" s="81" t="str">
        <f t="shared" si="30"/>
        <v/>
      </c>
      <c r="M609" s="82" t="str">
        <f>IF(EXACT(B609,""),"",IF(COUNTIFS(B:B,B609,J:J,"&gt;"&amp;J609)=0,IFERROR(IF(MATCH(B609&amp;"|*",M$3:M608,0),"-",""),B609&amp;"|"&amp;C609&amp;"|"),"-"))</f>
        <v/>
      </c>
      <c r="N609" s="183" t="str">
        <f t="shared" si="31"/>
        <v/>
      </c>
      <c r="O609" s="81" t="str">
        <f t="shared" si="32"/>
        <v/>
      </c>
    </row>
    <row r="610" spans="12:15" x14ac:dyDescent="0.35">
      <c r="L610" s="81" t="str">
        <f t="shared" si="30"/>
        <v/>
      </c>
      <c r="M610" s="82" t="str">
        <f>IF(EXACT(B610,""),"",IF(COUNTIFS(B:B,B610,J:J,"&gt;"&amp;J610)=0,IFERROR(IF(MATCH(B610&amp;"|*",M$3:M609,0),"-",""),B610&amp;"|"&amp;C610&amp;"|"),"-"))</f>
        <v/>
      </c>
      <c r="N610" s="183" t="str">
        <f t="shared" si="31"/>
        <v/>
      </c>
      <c r="O610" s="81" t="str">
        <f t="shared" si="32"/>
        <v/>
      </c>
    </row>
    <row r="611" spans="12:15" x14ac:dyDescent="0.35">
      <c r="L611" s="81" t="str">
        <f t="shared" si="30"/>
        <v/>
      </c>
      <c r="M611" s="82" t="str">
        <f>IF(EXACT(B611,""),"",IF(COUNTIFS(B:B,B611,J:J,"&gt;"&amp;J611)=0,IFERROR(IF(MATCH(B611&amp;"|*",M$3:M610,0),"-",""),B611&amp;"|"&amp;C611&amp;"|"),"-"))</f>
        <v/>
      </c>
      <c r="N611" s="183" t="str">
        <f t="shared" si="31"/>
        <v/>
      </c>
      <c r="O611" s="81" t="str">
        <f t="shared" si="32"/>
        <v/>
      </c>
    </row>
    <row r="612" spans="12:15" x14ac:dyDescent="0.35">
      <c r="L612" s="81" t="str">
        <f t="shared" si="30"/>
        <v/>
      </c>
      <c r="M612" s="82" t="str">
        <f>IF(EXACT(B612,""),"",IF(COUNTIFS(B:B,B612,J:J,"&gt;"&amp;J612)=0,IFERROR(IF(MATCH(B612&amp;"|*",M$3:M611,0),"-",""),B612&amp;"|"&amp;C612&amp;"|"),"-"))</f>
        <v/>
      </c>
      <c r="N612" s="183" t="str">
        <f t="shared" si="31"/>
        <v/>
      </c>
      <c r="O612" s="81" t="str">
        <f t="shared" si="32"/>
        <v/>
      </c>
    </row>
    <row r="613" spans="12:15" x14ac:dyDescent="0.35">
      <c r="L613" s="81" t="str">
        <f t="shared" si="30"/>
        <v/>
      </c>
      <c r="M613" s="82" t="str">
        <f>IF(EXACT(B613,""),"",IF(COUNTIFS(B:B,B613,J:J,"&gt;"&amp;J613)=0,IFERROR(IF(MATCH(B613&amp;"|*",M$3:M612,0),"-",""),B613&amp;"|"&amp;C613&amp;"|"),"-"))</f>
        <v/>
      </c>
      <c r="N613" s="183" t="str">
        <f t="shared" si="31"/>
        <v/>
      </c>
      <c r="O613" s="81" t="str">
        <f t="shared" si="32"/>
        <v/>
      </c>
    </row>
    <row r="614" spans="12:15" x14ac:dyDescent="0.35">
      <c r="L614" s="81" t="str">
        <f t="shared" si="30"/>
        <v/>
      </c>
      <c r="M614" s="82" t="str">
        <f>IF(EXACT(B614,""),"",IF(COUNTIFS(B:B,B614,J:J,"&gt;"&amp;J614)=0,IFERROR(IF(MATCH(B614&amp;"|*",M$3:M613,0),"-",""),B614&amp;"|"&amp;C614&amp;"|"),"-"))</f>
        <v/>
      </c>
      <c r="N614" s="183" t="str">
        <f t="shared" si="31"/>
        <v/>
      </c>
      <c r="O614" s="81" t="str">
        <f t="shared" si="32"/>
        <v/>
      </c>
    </row>
    <row r="615" spans="12:15" x14ac:dyDescent="0.35">
      <c r="L615" s="81" t="str">
        <f t="shared" si="30"/>
        <v/>
      </c>
      <c r="M615" s="82" t="str">
        <f>IF(EXACT(B615,""),"",IF(COUNTIFS(B:B,B615,J:J,"&gt;"&amp;J615)=0,IFERROR(IF(MATCH(B615&amp;"|*",M$3:M614,0),"-",""),B615&amp;"|"&amp;C615&amp;"|"),"-"))</f>
        <v/>
      </c>
      <c r="N615" s="183" t="str">
        <f t="shared" si="31"/>
        <v/>
      </c>
      <c r="O615" s="81" t="str">
        <f t="shared" si="32"/>
        <v/>
      </c>
    </row>
    <row r="616" spans="12:15" x14ac:dyDescent="0.35">
      <c r="L616" s="81" t="str">
        <f t="shared" si="30"/>
        <v/>
      </c>
      <c r="M616" s="82" t="str">
        <f>IF(EXACT(B616,""),"",IF(COUNTIFS(B:B,B616,J:J,"&gt;"&amp;J616)=0,IFERROR(IF(MATCH(B616&amp;"|*",M$3:M615,0),"-",""),B616&amp;"|"&amp;C616&amp;"|"),"-"))</f>
        <v/>
      </c>
      <c r="N616" s="183" t="str">
        <f t="shared" si="31"/>
        <v/>
      </c>
      <c r="O616" s="81" t="str">
        <f t="shared" si="32"/>
        <v/>
      </c>
    </row>
    <row r="617" spans="12:15" x14ac:dyDescent="0.35">
      <c r="L617" s="81" t="str">
        <f t="shared" si="30"/>
        <v/>
      </c>
      <c r="M617" s="82" t="str">
        <f>IF(EXACT(B617,""),"",IF(COUNTIFS(B:B,B617,J:J,"&gt;"&amp;J617)=0,IFERROR(IF(MATCH(B617&amp;"|*",M$3:M616,0),"-",""),B617&amp;"|"&amp;C617&amp;"|"),"-"))</f>
        <v/>
      </c>
      <c r="N617" s="183" t="str">
        <f t="shared" si="31"/>
        <v/>
      </c>
      <c r="O617" s="81" t="str">
        <f t="shared" si="32"/>
        <v/>
      </c>
    </row>
    <row r="618" spans="12:15" x14ac:dyDescent="0.35">
      <c r="L618" s="81" t="str">
        <f t="shared" si="30"/>
        <v/>
      </c>
      <c r="M618" s="82" t="str">
        <f>IF(EXACT(B618,""),"",IF(COUNTIFS(B:B,B618,J:J,"&gt;"&amp;J618)=0,IFERROR(IF(MATCH(B618&amp;"|*",M$3:M617,0),"-",""),B618&amp;"|"&amp;C618&amp;"|"),"-"))</f>
        <v/>
      </c>
      <c r="N618" s="183" t="str">
        <f t="shared" si="31"/>
        <v/>
      </c>
      <c r="O618" s="81" t="str">
        <f t="shared" si="32"/>
        <v/>
      </c>
    </row>
    <row r="619" spans="12:15" x14ac:dyDescent="0.35">
      <c r="L619" s="81" t="str">
        <f t="shared" si="30"/>
        <v/>
      </c>
      <c r="M619" s="82" t="str">
        <f>IF(EXACT(B619,""),"",IF(COUNTIFS(B:B,B619,J:J,"&gt;"&amp;J619)=0,IFERROR(IF(MATCH(B619&amp;"|*",M$3:M618,0),"-",""),B619&amp;"|"&amp;C619&amp;"|"),"-"))</f>
        <v/>
      </c>
      <c r="N619" s="183" t="str">
        <f t="shared" si="31"/>
        <v/>
      </c>
      <c r="O619" s="81" t="str">
        <f t="shared" si="32"/>
        <v/>
      </c>
    </row>
    <row r="620" spans="12:15" x14ac:dyDescent="0.35">
      <c r="L620" s="81" t="str">
        <f t="shared" si="30"/>
        <v/>
      </c>
      <c r="M620" s="82" t="str">
        <f>IF(EXACT(B620,""),"",IF(COUNTIFS(B:B,B620,J:J,"&gt;"&amp;J620)=0,IFERROR(IF(MATCH(B620&amp;"|*",M$3:M619,0),"-",""),B620&amp;"|"&amp;C620&amp;"|"),"-"))</f>
        <v/>
      </c>
      <c r="N620" s="183" t="str">
        <f t="shared" si="31"/>
        <v/>
      </c>
      <c r="O620" s="81" t="str">
        <f t="shared" si="32"/>
        <v/>
      </c>
    </row>
    <row r="621" spans="12:15" x14ac:dyDescent="0.35">
      <c r="L621" s="81" t="str">
        <f t="shared" si="30"/>
        <v/>
      </c>
      <c r="M621" s="82" t="str">
        <f>IF(EXACT(B621,""),"",IF(COUNTIFS(B:B,B621,J:J,"&gt;"&amp;J621)=0,IFERROR(IF(MATCH(B621&amp;"|*",M$3:M620,0),"-",""),B621&amp;"|"&amp;C621&amp;"|"),"-"))</f>
        <v/>
      </c>
      <c r="N621" s="183" t="str">
        <f t="shared" si="31"/>
        <v/>
      </c>
      <c r="O621" s="81" t="str">
        <f t="shared" si="32"/>
        <v/>
      </c>
    </row>
    <row r="622" spans="12:15" x14ac:dyDescent="0.35">
      <c r="L622" s="81" t="str">
        <f t="shared" si="30"/>
        <v/>
      </c>
      <c r="M622" s="82" t="str">
        <f>IF(EXACT(B622,""),"",IF(COUNTIFS(B:B,B622,J:J,"&gt;"&amp;J622)=0,IFERROR(IF(MATCH(B622&amp;"|*",M$3:M621,0),"-",""),B622&amp;"|"&amp;C622&amp;"|"),"-"))</f>
        <v/>
      </c>
      <c r="N622" s="183" t="str">
        <f t="shared" si="31"/>
        <v/>
      </c>
      <c r="O622" s="81" t="str">
        <f t="shared" si="32"/>
        <v/>
      </c>
    </row>
    <row r="623" spans="12:15" x14ac:dyDescent="0.35">
      <c r="L623" s="81" t="str">
        <f t="shared" si="30"/>
        <v/>
      </c>
      <c r="M623" s="82" t="str">
        <f>IF(EXACT(B623,""),"",IF(COUNTIFS(B:B,B623,J:J,"&gt;"&amp;J623)=0,IFERROR(IF(MATCH(B623&amp;"|*",M$3:M622,0),"-",""),B623&amp;"|"&amp;C623&amp;"|"),"-"))</f>
        <v/>
      </c>
      <c r="N623" s="183" t="str">
        <f t="shared" si="31"/>
        <v/>
      </c>
      <c r="O623" s="81" t="str">
        <f t="shared" si="32"/>
        <v/>
      </c>
    </row>
    <row r="624" spans="12:15" x14ac:dyDescent="0.35">
      <c r="L624" s="81" t="str">
        <f t="shared" si="30"/>
        <v/>
      </c>
      <c r="M624" s="82" t="str">
        <f>IF(EXACT(B624,""),"",IF(COUNTIFS(B:B,B624,J:J,"&gt;"&amp;J624)=0,IFERROR(IF(MATCH(B624&amp;"|*",M$3:M623,0),"-",""),B624&amp;"|"&amp;C624&amp;"|"),"-"))</f>
        <v/>
      </c>
      <c r="N624" s="183" t="str">
        <f t="shared" si="31"/>
        <v/>
      </c>
      <c r="O624" s="81" t="str">
        <f t="shared" si="32"/>
        <v/>
      </c>
    </row>
    <row r="625" spans="12:15" x14ac:dyDescent="0.35">
      <c r="L625" s="81" t="str">
        <f t="shared" si="30"/>
        <v/>
      </c>
      <c r="M625" s="82" t="str">
        <f>IF(EXACT(B625,""),"",IF(COUNTIFS(B:B,B625,J:J,"&gt;"&amp;J625)=0,IFERROR(IF(MATCH(B625&amp;"|*",M$3:M624,0),"-",""),B625&amp;"|"&amp;C625&amp;"|"),"-"))</f>
        <v/>
      </c>
      <c r="N625" s="183" t="str">
        <f t="shared" si="31"/>
        <v/>
      </c>
      <c r="O625" s="81" t="str">
        <f t="shared" si="32"/>
        <v/>
      </c>
    </row>
    <row r="626" spans="12:15" x14ac:dyDescent="0.35">
      <c r="L626" s="81" t="str">
        <f t="shared" si="30"/>
        <v/>
      </c>
      <c r="M626" s="82" t="str">
        <f>IF(EXACT(B626,""),"",IF(COUNTIFS(B:B,B626,J:J,"&gt;"&amp;J626)=0,IFERROR(IF(MATCH(B626&amp;"|*",M$3:M625,0),"-",""),B626&amp;"|"&amp;C626&amp;"|"),"-"))</f>
        <v/>
      </c>
      <c r="N626" s="183" t="str">
        <f t="shared" si="31"/>
        <v/>
      </c>
      <c r="O626" s="81" t="str">
        <f t="shared" si="32"/>
        <v/>
      </c>
    </row>
    <row r="627" spans="12:15" x14ac:dyDescent="0.35">
      <c r="L627" s="81" t="str">
        <f t="shared" si="30"/>
        <v/>
      </c>
      <c r="M627" s="82" t="str">
        <f>IF(EXACT(B627,""),"",IF(COUNTIFS(B:B,B627,J:J,"&gt;"&amp;J627)=0,IFERROR(IF(MATCH(B627&amp;"|*",M$3:M626,0),"-",""),B627&amp;"|"&amp;C627&amp;"|"),"-"))</f>
        <v/>
      </c>
      <c r="N627" s="183" t="str">
        <f t="shared" si="31"/>
        <v/>
      </c>
      <c r="O627" s="81" t="str">
        <f t="shared" si="32"/>
        <v/>
      </c>
    </row>
    <row r="628" spans="12:15" x14ac:dyDescent="0.35">
      <c r="L628" s="81" t="str">
        <f t="shared" si="30"/>
        <v/>
      </c>
      <c r="M628" s="82" t="str">
        <f>IF(EXACT(B628,""),"",IF(COUNTIFS(B:B,B628,J:J,"&gt;"&amp;J628)=0,IFERROR(IF(MATCH(B628&amp;"|*",M$3:M627,0),"-",""),B628&amp;"|"&amp;C628&amp;"|"),"-"))</f>
        <v/>
      </c>
      <c r="N628" s="183" t="str">
        <f t="shared" si="31"/>
        <v/>
      </c>
      <c r="O628" s="81" t="str">
        <f t="shared" si="32"/>
        <v/>
      </c>
    </row>
    <row r="629" spans="12:15" x14ac:dyDescent="0.35">
      <c r="L629" s="81" t="str">
        <f t="shared" si="30"/>
        <v/>
      </c>
      <c r="M629" s="82" t="str">
        <f>IF(EXACT(B629,""),"",IF(COUNTIFS(B:B,B629,J:J,"&gt;"&amp;J629)=0,IFERROR(IF(MATCH(B629&amp;"|*",M$3:M628,0),"-",""),B629&amp;"|"&amp;C629&amp;"|"),"-"))</f>
        <v/>
      </c>
      <c r="N629" s="183" t="str">
        <f t="shared" si="31"/>
        <v/>
      </c>
      <c r="O629" s="81" t="str">
        <f t="shared" si="32"/>
        <v/>
      </c>
    </row>
    <row r="630" spans="12:15" x14ac:dyDescent="0.35">
      <c r="L630" s="81" t="str">
        <f t="shared" si="30"/>
        <v/>
      </c>
      <c r="M630" s="82" t="str">
        <f>IF(EXACT(B630,""),"",IF(COUNTIFS(B:B,B630,J:J,"&gt;"&amp;J630)=0,IFERROR(IF(MATCH(B630&amp;"|*",M$3:M629,0),"-",""),B630&amp;"|"&amp;C630&amp;"|"),"-"))</f>
        <v/>
      </c>
      <c r="N630" s="183" t="str">
        <f t="shared" si="31"/>
        <v/>
      </c>
      <c r="O630" s="81" t="str">
        <f t="shared" si="32"/>
        <v/>
      </c>
    </row>
    <row r="631" spans="12:15" x14ac:dyDescent="0.35">
      <c r="L631" s="81" t="str">
        <f t="shared" si="30"/>
        <v/>
      </c>
      <c r="M631" s="82" t="str">
        <f>IF(EXACT(B631,""),"",IF(COUNTIFS(B:B,B631,J:J,"&gt;"&amp;J631)=0,IFERROR(IF(MATCH(B631&amp;"|*",M$3:M630,0),"-",""),B631&amp;"|"&amp;C631&amp;"|"),"-"))</f>
        <v/>
      </c>
      <c r="N631" s="183" t="str">
        <f t="shared" si="31"/>
        <v/>
      </c>
      <c r="O631" s="81" t="str">
        <f t="shared" si="32"/>
        <v/>
      </c>
    </row>
    <row r="632" spans="12:15" x14ac:dyDescent="0.35">
      <c r="L632" s="81" t="str">
        <f t="shared" si="30"/>
        <v/>
      </c>
      <c r="M632" s="82" t="str">
        <f>IF(EXACT(B632,""),"",IF(COUNTIFS(B:B,B632,J:J,"&gt;"&amp;J632)=0,IFERROR(IF(MATCH(B632&amp;"|*",M$3:M631,0),"-",""),B632&amp;"|"&amp;C632&amp;"|"),"-"))</f>
        <v/>
      </c>
      <c r="N632" s="183" t="str">
        <f t="shared" si="31"/>
        <v/>
      </c>
      <c r="O632" s="81" t="str">
        <f t="shared" si="32"/>
        <v/>
      </c>
    </row>
    <row r="633" spans="12:15" x14ac:dyDescent="0.35">
      <c r="L633" s="81" t="str">
        <f t="shared" si="30"/>
        <v/>
      </c>
      <c r="M633" s="82" t="str">
        <f>IF(EXACT(B633,""),"",IF(COUNTIFS(B:B,B633,J:J,"&gt;"&amp;J633)=0,IFERROR(IF(MATCH(B633&amp;"|*",M$3:M632,0),"-",""),B633&amp;"|"&amp;C633&amp;"|"),"-"))</f>
        <v/>
      </c>
      <c r="N633" s="183" t="str">
        <f t="shared" si="31"/>
        <v/>
      </c>
      <c r="O633" s="81" t="str">
        <f t="shared" si="32"/>
        <v/>
      </c>
    </row>
    <row r="634" spans="12:15" x14ac:dyDescent="0.35">
      <c r="L634" s="81" t="str">
        <f t="shared" si="30"/>
        <v/>
      </c>
      <c r="M634" s="82" t="str">
        <f>IF(EXACT(B634,""),"",IF(COUNTIFS(B:B,B634,J:J,"&gt;"&amp;J634)=0,IFERROR(IF(MATCH(B634&amp;"|*",M$3:M633,0),"-",""),B634&amp;"|"&amp;C634&amp;"|"),"-"))</f>
        <v/>
      </c>
      <c r="N634" s="183" t="str">
        <f t="shared" si="31"/>
        <v/>
      </c>
      <c r="O634" s="81" t="str">
        <f t="shared" si="32"/>
        <v/>
      </c>
    </row>
    <row r="635" spans="12:15" x14ac:dyDescent="0.35">
      <c r="L635" s="81" t="str">
        <f t="shared" si="30"/>
        <v/>
      </c>
      <c r="M635" s="82" t="str">
        <f>IF(EXACT(B635,""),"",IF(COUNTIFS(B:B,B635,J:J,"&gt;"&amp;J635)=0,IFERROR(IF(MATCH(B635&amp;"|*",M$3:M634,0),"-",""),B635&amp;"|"&amp;C635&amp;"|"),"-"))</f>
        <v/>
      </c>
      <c r="N635" s="183" t="str">
        <f t="shared" si="31"/>
        <v/>
      </c>
      <c r="O635" s="81" t="str">
        <f t="shared" si="32"/>
        <v/>
      </c>
    </row>
    <row r="636" spans="12:15" x14ac:dyDescent="0.35">
      <c r="L636" s="81" t="str">
        <f t="shared" si="30"/>
        <v/>
      </c>
      <c r="M636" s="82" t="str">
        <f>IF(EXACT(B636,""),"",IF(COUNTIFS(B:B,B636,J:J,"&gt;"&amp;J636)=0,IFERROR(IF(MATCH(B636&amp;"|*",M$3:M635,0),"-",""),B636&amp;"|"&amp;C636&amp;"|"),"-"))</f>
        <v/>
      </c>
      <c r="N636" s="183" t="str">
        <f t="shared" si="31"/>
        <v/>
      </c>
      <c r="O636" s="81" t="str">
        <f t="shared" si="32"/>
        <v/>
      </c>
    </row>
    <row r="637" spans="12:15" x14ac:dyDescent="0.35">
      <c r="L637" s="81" t="str">
        <f t="shared" si="30"/>
        <v/>
      </c>
      <c r="M637" s="82" t="str">
        <f>IF(EXACT(B637,""),"",IF(COUNTIFS(B:B,B637,J:J,"&gt;"&amp;J637)=0,IFERROR(IF(MATCH(B637&amp;"|*",M$3:M636,0),"-",""),B637&amp;"|"&amp;C637&amp;"|"),"-"))</f>
        <v/>
      </c>
      <c r="N637" s="183" t="str">
        <f t="shared" si="31"/>
        <v/>
      </c>
      <c r="O637" s="81" t="str">
        <f t="shared" si="32"/>
        <v/>
      </c>
    </row>
    <row r="638" spans="12:15" x14ac:dyDescent="0.35">
      <c r="L638" s="81" t="str">
        <f t="shared" si="30"/>
        <v/>
      </c>
      <c r="M638" s="82" t="str">
        <f>IF(EXACT(B638,""),"",IF(COUNTIFS(B:B,B638,J:J,"&gt;"&amp;J638)=0,IFERROR(IF(MATCH(B638&amp;"|*",M$3:M637,0),"-",""),B638&amp;"|"&amp;C638&amp;"|"),"-"))</f>
        <v/>
      </c>
      <c r="N638" s="183" t="str">
        <f t="shared" si="31"/>
        <v/>
      </c>
      <c r="O638" s="81" t="str">
        <f t="shared" si="32"/>
        <v/>
      </c>
    </row>
    <row r="639" spans="12:15" x14ac:dyDescent="0.35">
      <c r="L639" s="81" t="str">
        <f t="shared" si="30"/>
        <v/>
      </c>
      <c r="M639" s="82" t="str">
        <f>IF(EXACT(B639,""),"",IF(COUNTIFS(B:B,B639,J:J,"&gt;"&amp;J639)=0,IFERROR(IF(MATCH(B639&amp;"|*",M$3:M638,0),"-",""),B639&amp;"|"&amp;C639&amp;"|"),"-"))</f>
        <v/>
      </c>
      <c r="N639" s="183" t="str">
        <f t="shared" si="31"/>
        <v/>
      </c>
      <c r="O639" s="81" t="str">
        <f t="shared" si="32"/>
        <v/>
      </c>
    </row>
    <row r="640" spans="12:15" x14ac:dyDescent="0.35">
      <c r="L640" s="81" t="str">
        <f t="shared" si="30"/>
        <v/>
      </c>
      <c r="M640" s="82" t="str">
        <f>IF(EXACT(B640,""),"",IF(COUNTIFS(B:B,B640,J:J,"&gt;"&amp;J640)=0,IFERROR(IF(MATCH(B640&amp;"|*",M$3:M639,0),"-",""),B640&amp;"|"&amp;C640&amp;"|"),"-"))</f>
        <v/>
      </c>
      <c r="N640" s="183" t="str">
        <f t="shared" si="31"/>
        <v/>
      </c>
      <c r="O640" s="81" t="str">
        <f t="shared" si="32"/>
        <v/>
      </c>
    </row>
    <row r="641" spans="12:15" x14ac:dyDescent="0.35">
      <c r="L641" s="81" t="str">
        <f t="shared" si="30"/>
        <v/>
      </c>
      <c r="M641" s="82" t="str">
        <f>IF(EXACT(B641,""),"",IF(COUNTIFS(B:B,B641,J:J,"&gt;"&amp;J641)=0,IFERROR(IF(MATCH(B641&amp;"|*",M$3:M640,0),"-",""),B641&amp;"|"&amp;C641&amp;"|"),"-"))</f>
        <v/>
      </c>
      <c r="N641" s="183" t="str">
        <f t="shared" si="31"/>
        <v/>
      </c>
      <c r="O641" s="81" t="str">
        <f t="shared" si="32"/>
        <v/>
      </c>
    </row>
    <row r="642" spans="12:15" x14ac:dyDescent="0.35">
      <c r="L642" s="81" t="str">
        <f t="shared" si="30"/>
        <v/>
      </c>
      <c r="M642" s="82" t="str">
        <f>IF(EXACT(B642,""),"",IF(COUNTIFS(B:B,B642,J:J,"&gt;"&amp;J642)=0,IFERROR(IF(MATCH(B642&amp;"|*",M$3:M641,0),"-",""),B642&amp;"|"&amp;C642&amp;"|"),"-"))</f>
        <v/>
      </c>
      <c r="N642" s="183" t="str">
        <f t="shared" si="31"/>
        <v/>
      </c>
      <c r="O642" s="81" t="str">
        <f t="shared" si="32"/>
        <v/>
      </c>
    </row>
    <row r="643" spans="12:15" x14ac:dyDescent="0.35">
      <c r="L643" s="81" t="str">
        <f t="shared" si="30"/>
        <v/>
      </c>
      <c r="M643" s="82" t="str">
        <f>IF(EXACT(B643,""),"",IF(COUNTIFS(B:B,B643,J:J,"&gt;"&amp;J643)=0,IFERROR(IF(MATCH(B643&amp;"|*",M$3:M642,0),"-",""),B643&amp;"|"&amp;C643&amp;"|"),"-"))</f>
        <v/>
      </c>
      <c r="N643" s="183" t="str">
        <f t="shared" si="31"/>
        <v/>
      </c>
      <c r="O643" s="81" t="str">
        <f t="shared" si="32"/>
        <v/>
      </c>
    </row>
    <row r="644" spans="12:15" x14ac:dyDescent="0.35">
      <c r="L644" s="81" t="str">
        <f t="shared" ref="L644:L707" si="33">IF(EXACT(B644,""),"",IF(COUNTIFS(B:B,B644,D:D,D644,E:E,E644,J:J,"&gt;"&amp;J644)=0,B644&amp;"|"&amp;D644&amp;":"&amp;E644&amp;"|","-"))</f>
        <v/>
      </c>
      <c r="M644" s="82" t="str">
        <f>IF(EXACT(B644,""),"",IF(COUNTIFS(B:B,B644,J:J,"&gt;"&amp;J644)=0,IFERROR(IF(MATCH(B644&amp;"|*",M$3:M643,0),"-",""),B644&amp;"|"&amp;C644&amp;"|"),"-"))</f>
        <v/>
      </c>
      <c r="N644" s="183" t="str">
        <f t="shared" ref="N644:N707" si="34">IF(OR(EXACT(M644,""),EXACT(M644,"-")),"",COUNTIFS(M$4:M$4000,"&gt;-",M$4:M$4000,"&lt;="&amp;M644))</f>
        <v/>
      </c>
      <c r="O644" s="81" t="str">
        <f t="shared" ref="O644:O707" si="35">IF(EXACT(B644,""),"",IF(OR(AND(COUNTIFS(B:B,B644,D:D,D644,E:E,E644,J:J,"&gt;"&amp;J644)=1,COUNTIFS(B:B,B644,J:J,"&gt;"&amp;J644)&gt;1),AND(COUNTIFS(B:B,B644,D:D,D644,E:E,E644,J:J,"&gt;"&amp;J644)=0,COUNTIFS(B:B,B644,J:J,"&gt;"&amp;J644)&gt;1)),B644&amp;"|"&amp;D644&amp;":"&amp;E644&amp;"|","-"))</f>
        <v/>
      </c>
    </row>
    <row r="645" spans="12:15" x14ac:dyDescent="0.35">
      <c r="L645" s="81" t="str">
        <f t="shared" si="33"/>
        <v/>
      </c>
      <c r="M645" s="82" t="str">
        <f>IF(EXACT(B645,""),"",IF(COUNTIFS(B:B,B645,J:J,"&gt;"&amp;J645)=0,IFERROR(IF(MATCH(B645&amp;"|*",M$3:M644,0),"-",""),B645&amp;"|"&amp;C645&amp;"|"),"-"))</f>
        <v/>
      </c>
      <c r="N645" s="183" t="str">
        <f t="shared" si="34"/>
        <v/>
      </c>
      <c r="O645" s="81" t="str">
        <f t="shared" si="35"/>
        <v/>
      </c>
    </row>
    <row r="646" spans="12:15" x14ac:dyDescent="0.35">
      <c r="L646" s="81" t="str">
        <f t="shared" si="33"/>
        <v/>
      </c>
      <c r="M646" s="82" t="str">
        <f>IF(EXACT(B646,""),"",IF(COUNTIFS(B:B,B646,J:J,"&gt;"&amp;J646)=0,IFERROR(IF(MATCH(B646&amp;"|*",M$3:M645,0),"-",""),B646&amp;"|"&amp;C646&amp;"|"),"-"))</f>
        <v/>
      </c>
      <c r="N646" s="183" t="str">
        <f t="shared" si="34"/>
        <v/>
      </c>
      <c r="O646" s="81" t="str">
        <f t="shared" si="35"/>
        <v/>
      </c>
    </row>
    <row r="647" spans="12:15" x14ac:dyDescent="0.35">
      <c r="L647" s="81" t="str">
        <f t="shared" si="33"/>
        <v/>
      </c>
      <c r="M647" s="82" t="str">
        <f>IF(EXACT(B647,""),"",IF(COUNTIFS(B:B,B647,J:J,"&gt;"&amp;J647)=0,IFERROR(IF(MATCH(B647&amp;"|*",M$3:M646,0),"-",""),B647&amp;"|"&amp;C647&amp;"|"),"-"))</f>
        <v/>
      </c>
      <c r="N647" s="183" t="str">
        <f t="shared" si="34"/>
        <v/>
      </c>
      <c r="O647" s="81" t="str">
        <f t="shared" si="35"/>
        <v/>
      </c>
    </row>
    <row r="648" spans="12:15" x14ac:dyDescent="0.35">
      <c r="L648" s="81" t="str">
        <f t="shared" si="33"/>
        <v/>
      </c>
      <c r="M648" s="82" t="str">
        <f>IF(EXACT(B648,""),"",IF(COUNTIFS(B:B,B648,J:J,"&gt;"&amp;J648)=0,IFERROR(IF(MATCH(B648&amp;"|*",M$3:M647,0),"-",""),B648&amp;"|"&amp;C648&amp;"|"),"-"))</f>
        <v/>
      </c>
      <c r="N648" s="183" t="str">
        <f t="shared" si="34"/>
        <v/>
      </c>
      <c r="O648" s="81" t="str">
        <f t="shared" si="35"/>
        <v/>
      </c>
    </row>
    <row r="649" spans="12:15" x14ac:dyDescent="0.35">
      <c r="L649" s="81" t="str">
        <f t="shared" si="33"/>
        <v/>
      </c>
      <c r="M649" s="82" t="str">
        <f>IF(EXACT(B649,""),"",IF(COUNTIFS(B:B,B649,J:J,"&gt;"&amp;J649)=0,IFERROR(IF(MATCH(B649&amp;"|*",M$3:M648,0),"-",""),B649&amp;"|"&amp;C649&amp;"|"),"-"))</f>
        <v/>
      </c>
      <c r="N649" s="183" t="str">
        <f t="shared" si="34"/>
        <v/>
      </c>
      <c r="O649" s="81" t="str">
        <f t="shared" si="35"/>
        <v/>
      </c>
    </row>
    <row r="650" spans="12:15" x14ac:dyDescent="0.35">
      <c r="L650" s="81" t="str">
        <f t="shared" si="33"/>
        <v/>
      </c>
      <c r="M650" s="82" t="str">
        <f>IF(EXACT(B650,""),"",IF(COUNTIFS(B:B,B650,J:J,"&gt;"&amp;J650)=0,IFERROR(IF(MATCH(B650&amp;"|*",M$3:M649,0),"-",""),B650&amp;"|"&amp;C650&amp;"|"),"-"))</f>
        <v/>
      </c>
      <c r="N650" s="183" t="str">
        <f t="shared" si="34"/>
        <v/>
      </c>
      <c r="O650" s="81" t="str">
        <f t="shared" si="35"/>
        <v/>
      </c>
    </row>
    <row r="651" spans="12:15" x14ac:dyDescent="0.35">
      <c r="L651" s="81" t="str">
        <f t="shared" si="33"/>
        <v/>
      </c>
      <c r="M651" s="82" t="str">
        <f>IF(EXACT(B651,""),"",IF(COUNTIFS(B:B,B651,J:J,"&gt;"&amp;J651)=0,IFERROR(IF(MATCH(B651&amp;"|*",M$3:M650,0),"-",""),B651&amp;"|"&amp;C651&amp;"|"),"-"))</f>
        <v/>
      </c>
      <c r="N651" s="183" t="str">
        <f t="shared" si="34"/>
        <v/>
      </c>
      <c r="O651" s="81" t="str">
        <f t="shared" si="35"/>
        <v/>
      </c>
    </row>
    <row r="652" spans="12:15" x14ac:dyDescent="0.35">
      <c r="L652" s="81" t="str">
        <f t="shared" si="33"/>
        <v/>
      </c>
      <c r="M652" s="82" t="str">
        <f>IF(EXACT(B652,""),"",IF(COUNTIFS(B:B,B652,J:J,"&gt;"&amp;J652)=0,IFERROR(IF(MATCH(B652&amp;"|*",M$3:M651,0),"-",""),B652&amp;"|"&amp;C652&amp;"|"),"-"))</f>
        <v/>
      </c>
      <c r="N652" s="183" t="str">
        <f t="shared" si="34"/>
        <v/>
      </c>
      <c r="O652" s="81" t="str">
        <f t="shared" si="35"/>
        <v/>
      </c>
    </row>
    <row r="653" spans="12:15" x14ac:dyDescent="0.35">
      <c r="L653" s="81" t="str">
        <f t="shared" si="33"/>
        <v/>
      </c>
      <c r="M653" s="82" t="str">
        <f>IF(EXACT(B653,""),"",IF(COUNTIFS(B:B,B653,J:J,"&gt;"&amp;J653)=0,IFERROR(IF(MATCH(B653&amp;"|*",M$3:M652,0),"-",""),B653&amp;"|"&amp;C653&amp;"|"),"-"))</f>
        <v/>
      </c>
      <c r="N653" s="183" t="str">
        <f t="shared" si="34"/>
        <v/>
      </c>
      <c r="O653" s="81" t="str">
        <f t="shared" si="35"/>
        <v/>
      </c>
    </row>
    <row r="654" spans="12:15" x14ac:dyDescent="0.35">
      <c r="L654" s="81" t="str">
        <f t="shared" si="33"/>
        <v/>
      </c>
      <c r="M654" s="82" t="str">
        <f>IF(EXACT(B654,""),"",IF(COUNTIFS(B:B,B654,J:J,"&gt;"&amp;J654)=0,IFERROR(IF(MATCH(B654&amp;"|*",M$3:M653,0),"-",""),B654&amp;"|"&amp;C654&amp;"|"),"-"))</f>
        <v/>
      </c>
      <c r="N654" s="183" t="str">
        <f t="shared" si="34"/>
        <v/>
      </c>
      <c r="O654" s="81" t="str">
        <f t="shared" si="35"/>
        <v/>
      </c>
    </row>
    <row r="655" spans="12:15" x14ac:dyDescent="0.35">
      <c r="L655" s="81" t="str">
        <f t="shared" si="33"/>
        <v/>
      </c>
      <c r="M655" s="82" t="str">
        <f>IF(EXACT(B655,""),"",IF(COUNTIFS(B:B,B655,J:J,"&gt;"&amp;J655)=0,IFERROR(IF(MATCH(B655&amp;"|*",M$3:M654,0),"-",""),B655&amp;"|"&amp;C655&amp;"|"),"-"))</f>
        <v/>
      </c>
      <c r="N655" s="183" t="str">
        <f t="shared" si="34"/>
        <v/>
      </c>
      <c r="O655" s="81" t="str">
        <f t="shared" si="35"/>
        <v/>
      </c>
    </row>
    <row r="656" spans="12:15" x14ac:dyDescent="0.35">
      <c r="L656" s="81" t="str">
        <f t="shared" si="33"/>
        <v/>
      </c>
      <c r="M656" s="82" t="str">
        <f>IF(EXACT(B656,""),"",IF(COUNTIFS(B:B,B656,J:J,"&gt;"&amp;J656)=0,IFERROR(IF(MATCH(B656&amp;"|*",M$3:M655,0),"-",""),B656&amp;"|"&amp;C656&amp;"|"),"-"))</f>
        <v/>
      </c>
      <c r="N656" s="183" t="str">
        <f t="shared" si="34"/>
        <v/>
      </c>
      <c r="O656" s="81" t="str">
        <f t="shared" si="35"/>
        <v/>
      </c>
    </row>
    <row r="657" spans="12:15" x14ac:dyDescent="0.35">
      <c r="L657" s="81" t="str">
        <f t="shared" si="33"/>
        <v/>
      </c>
      <c r="M657" s="82" t="str">
        <f>IF(EXACT(B657,""),"",IF(COUNTIFS(B:B,B657,J:J,"&gt;"&amp;J657)=0,IFERROR(IF(MATCH(B657&amp;"|*",M$3:M656,0),"-",""),B657&amp;"|"&amp;C657&amp;"|"),"-"))</f>
        <v/>
      </c>
      <c r="N657" s="183" t="str">
        <f t="shared" si="34"/>
        <v/>
      </c>
      <c r="O657" s="81" t="str">
        <f t="shared" si="35"/>
        <v/>
      </c>
    </row>
    <row r="658" spans="12:15" x14ac:dyDescent="0.35">
      <c r="L658" s="81" t="str">
        <f t="shared" si="33"/>
        <v/>
      </c>
      <c r="M658" s="82" t="str">
        <f>IF(EXACT(B658,""),"",IF(COUNTIFS(B:B,B658,J:J,"&gt;"&amp;J658)=0,IFERROR(IF(MATCH(B658&amp;"|*",M$3:M657,0),"-",""),B658&amp;"|"&amp;C658&amp;"|"),"-"))</f>
        <v/>
      </c>
      <c r="N658" s="183" t="str">
        <f t="shared" si="34"/>
        <v/>
      </c>
      <c r="O658" s="81" t="str">
        <f t="shared" si="35"/>
        <v/>
      </c>
    </row>
    <row r="659" spans="12:15" x14ac:dyDescent="0.35">
      <c r="L659" s="81" t="str">
        <f t="shared" si="33"/>
        <v/>
      </c>
      <c r="M659" s="82" t="str">
        <f>IF(EXACT(B659,""),"",IF(COUNTIFS(B:B,B659,J:J,"&gt;"&amp;J659)=0,IFERROR(IF(MATCH(B659&amp;"|*",M$3:M658,0),"-",""),B659&amp;"|"&amp;C659&amp;"|"),"-"))</f>
        <v/>
      </c>
      <c r="N659" s="183" t="str">
        <f t="shared" si="34"/>
        <v/>
      </c>
      <c r="O659" s="81" t="str">
        <f t="shared" si="35"/>
        <v/>
      </c>
    </row>
    <row r="660" spans="12:15" x14ac:dyDescent="0.35">
      <c r="L660" s="81" t="str">
        <f t="shared" si="33"/>
        <v/>
      </c>
      <c r="M660" s="82" t="str">
        <f>IF(EXACT(B660,""),"",IF(COUNTIFS(B:B,B660,J:J,"&gt;"&amp;J660)=0,IFERROR(IF(MATCH(B660&amp;"|*",M$3:M659,0),"-",""),B660&amp;"|"&amp;C660&amp;"|"),"-"))</f>
        <v/>
      </c>
      <c r="N660" s="183" t="str">
        <f t="shared" si="34"/>
        <v/>
      </c>
      <c r="O660" s="81" t="str">
        <f t="shared" si="35"/>
        <v/>
      </c>
    </row>
    <row r="661" spans="12:15" x14ac:dyDescent="0.35">
      <c r="L661" s="81" t="str">
        <f t="shared" si="33"/>
        <v/>
      </c>
      <c r="M661" s="82" t="str">
        <f>IF(EXACT(B661,""),"",IF(COUNTIFS(B:B,B661,J:J,"&gt;"&amp;J661)=0,IFERROR(IF(MATCH(B661&amp;"|*",M$3:M660,0),"-",""),B661&amp;"|"&amp;C661&amp;"|"),"-"))</f>
        <v/>
      </c>
      <c r="N661" s="183" t="str">
        <f t="shared" si="34"/>
        <v/>
      </c>
      <c r="O661" s="81" t="str">
        <f t="shared" si="35"/>
        <v/>
      </c>
    </row>
    <row r="662" spans="12:15" x14ac:dyDescent="0.35">
      <c r="L662" s="81" t="str">
        <f t="shared" si="33"/>
        <v/>
      </c>
      <c r="M662" s="82" t="str">
        <f>IF(EXACT(B662,""),"",IF(COUNTIFS(B:B,B662,J:J,"&gt;"&amp;J662)=0,IFERROR(IF(MATCH(B662&amp;"|*",M$3:M661,0),"-",""),B662&amp;"|"&amp;C662&amp;"|"),"-"))</f>
        <v/>
      </c>
      <c r="N662" s="183" t="str">
        <f t="shared" si="34"/>
        <v/>
      </c>
      <c r="O662" s="81" t="str">
        <f t="shared" si="35"/>
        <v/>
      </c>
    </row>
    <row r="663" spans="12:15" x14ac:dyDescent="0.35">
      <c r="L663" s="81" t="str">
        <f t="shared" si="33"/>
        <v/>
      </c>
      <c r="M663" s="82" t="str">
        <f>IF(EXACT(B663,""),"",IF(COUNTIFS(B:B,B663,J:J,"&gt;"&amp;J663)=0,IFERROR(IF(MATCH(B663&amp;"|*",M$3:M662,0),"-",""),B663&amp;"|"&amp;C663&amp;"|"),"-"))</f>
        <v/>
      </c>
      <c r="N663" s="183" t="str">
        <f t="shared" si="34"/>
        <v/>
      </c>
      <c r="O663" s="81" t="str">
        <f t="shared" si="35"/>
        <v/>
      </c>
    </row>
    <row r="664" spans="12:15" x14ac:dyDescent="0.35">
      <c r="L664" s="81" t="str">
        <f t="shared" si="33"/>
        <v/>
      </c>
      <c r="M664" s="82" t="str">
        <f>IF(EXACT(B664,""),"",IF(COUNTIFS(B:B,B664,J:J,"&gt;"&amp;J664)=0,IFERROR(IF(MATCH(B664&amp;"|*",M$3:M663,0),"-",""),B664&amp;"|"&amp;C664&amp;"|"),"-"))</f>
        <v/>
      </c>
      <c r="N664" s="183" t="str">
        <f t="shared" si="34"/>
        <v/>
      </c>
      <c r="O664" s="81" t="str">
        <f t="shared" si="35"/>
        <v/>
      </c>
    </row>
    <row r="665" spans="12:15" x14ac:dyDescent="0.35">
      <c r="L665" s="81" t="str">
        <f t="shared" si="33"/>
        <v/>
      </c>
      <c r="M665" s="82" t="str">
        <f>IF(EXACT(B665,""),"",IF(COUNTIFS(B:B,B665,J:J,"&gt;"&amp;J665)=0,IFERROR(IF(MATCH(B665&amp;"|*",M$3:M664,0),"-",""),B665&amp;"|"&amp;C665&amp;"|"),"-"))</f>
        <v/>
      </c>
      <c r="N665" s="183" t="str">
        <f t="shared" si="34"/>
        <v/>
      </c>
      <c r="O665" s="81" t="str">
        <f t="shared" si="35"/>
        <v/>
      </c>
    </row>
    <row r="666" spans="12:15" x14ac:dyDescent="0.35">
      <c r="L666" s="81" t="str">
        <f t="shared" si="33"/>
        <v/>
      </c>
      <c r="M666" s="82" t="str">
        <f>IF(EXACT(B666,""),"",IF(COUNTIFS(B:B,B666,J:J,"&gt;"&amp;J666)=0,IFERROR(IF(MATCH(B666&amp;"|*",M$3:M665,0),"-",""),B666&amp;"|"&amp;C666&amp;"|"),"-"))</f>
        <v/>
      </c>
      <c r="N666" s="183" t="str">
        <f t="shared" si="34"/>
        <v/>
      </c>
      <c r="O666" s="81" t="str">
        <f t="shared" si="35"/>
        <v/>
      </c>
    </row>
    <row r="667" spans="12:15" x14ac:dyDescent="0.35">
      <c r="L667" s="81" t="str">
        <f t="shared" si="33"/>
        <v/>
      </c>
      <c r="M667" s="82" t="str">
        <f>IF(EXACT(B667,""),"",IF(COUNTIFS(B:B,B667,J:J,"&gt;"&amp;J667)=0,IFERROR(IF(MATCH(B667&amp;"|*",M$3:M666,0),"-",""),B667&amp;"|"&amp;C667&amp;"|"),"-"))</f>
        <v/>
      </c>
      <c r="N667" s="183" t="str">
        <f t="shared" si="34"/>
        <v/>
      </c>
      <c r="O667" s="81" t="str">
        <f t="shared" si="35"/>
        <v/>
      </c>
    </row>
    <row r="668" spans="12:15" x14ac:dyDescent="0.35">
      <c r="L668" s="81" t="str">
        <f t="shared" si="33"/>
        <v/>
      </c>
      <c r="M668" s="82" t="str">
        <f>IF(EXACT(B668,""),"",IF(COUNTIFS(B:B,B668,J:J,"&gt;"&amp;J668)=0,IFERROR(IF(MATCH(B668&amp;"|*",M$3:M667,0),"-",""),B668&amp;"|"&amp;C668&amp;"|"),"-"))</f>
        <v/>
      </c>
      <c r="N668" s="183" t="str">
        <f t="shared" si="34"/>
        <v/>
      </c>
      <c r="O668" s="81" t="str">
        <f t="shared" si="35"/>
        <v/>
      </c>
    </row>
    <row r="669" spans="12:15" x14ac:dyDescent="0.35">
      <c r="L669" s="81" t="str">
        <f t="shared" si="33"/>
        <v/>
      </c>
      <c r="M669" s="82" t="str">
        <f>IF(EXACT(B669,""),"",IF(COUNTIFS(B:B,B669,J:J,"&gt;"&amp;J669)=0,IFERROR(IF(MATCH(B669&amp;"|*",M$3:M668,0),"-",""),B669&amp;"|"&amp;C669&amp;"|"),"-"))</f>
        <v/>
      </c>
      <c r="N669" s="183" t="str">
        <f t="shared" si="34"/>
        <v/>
      </c>
      <c r="O669" s="81" t="str">
        <f t="shared" si="35"/>
        <v/>
      </c>
    </row>
    <row r="670" spans="12:15" x14ac:dyDescent="0.35">
      <c r="L670" s="81" t="str">
        <f t="shared" si="33"/>
        <v/>
      </c>
      <c r="M670" s="82" t="str">
        <f>IF(EXACT(B670,""),"",IF(COUNTIFS(B:B,B670,J:J,"&gt;"&amp;J670)=0,IFERROR(IF(MATCH(B670&amp;"|*",M$3:M669,0),"-",""),B670&amp;"|"&amp;C670&amp;"|"),"-"))</f>
        <v/>
      </c>
      <c r="N670" s="183" t="str">
        <f t="shared" si="34"/>
        <v/>
      </c>
      <c r="O670" s="81" t="str">
        <f t="shared" si="35"/>
        <v/>
      </c>
    </row>
    <row r="671" spans="12:15" x14ac:dyDescent="0.35">
      <c r="L671" s="81" t="str">
        <f t="shared" si="33"/>
        <v/>
      </c>
      <c r="M671" s="82" t="str">
        <f>IF(EXACT(B671,""),"",IF(COUNTIFS(B:B,B671,J:J,"&gt;"&amp;J671)=0,IFERROR(IF(MATCH(B671&amp;"|*",M$3:M670,0),"-",""),B671&amp;"|"&amp;C671&amp;"|"),"-"))</f>
        <v/>
      </c>
      <c r="N671" s="183" t="str">
        <f t="shared" si="34"/>
        <v/>
      </c>
      <c r="O671" s="81" t="str">
        <f t="shared" si="35"/>
        <v/>
      </c>
    </row>
    <row r="672" spans="12:15" x14ac:dyDescent="0.35">
      <c r="L672" s="81" t="str">
        <f t="shared" si="33"/>
        <v/>
      </c>
      <c r="M672" s="82" t="str">
        <f>IF(EXACT(B672,""),"",IF(COUNTIFS(B:B,B672,J:J,"&gt;"&amp;J672)=0,IFERROR(IF(MATCH(B672&amp;"|*",M$3:M671,0),"-",""),B672&amp;"|"&amp;C672&amp;"|"),"-"))</f>
        <v/>
      </c>
      <c r="N672" s="183" t="str">
        <f t="shared" si="34"/>
        <v/>
      </c>
      <c r="O672" s="81" t="str">
        <f t="shared" si="35"/>
        <v/>
      </c>
    </row>
    <row r="673" spans="12:15" x14ac:dyDescent="0.35">
      <c r="L673" s="81" t="str">
        <f t="shared" si="33"/>
        <v/>
      </c>
      <c r="M673" s="82" t="str">
        <f>IF(EXACT(B673,""),"",IF(COUNTIFS(B:B,B673,J:J,"&gt;"&amp;J673)=0,IFERROR(IF(MATCH(B673&amp;"|*",M$3:M672,0),"-",""),B673&amp;"|"&amp;C673&amp;"|"),"-"))</f>
        <v/>
      </c>
      <c r="N673" s="183" t="str">
        <f t="shared" si="34"/>
        <v/>
      </c>
      <c r="O673" s="81" t="str">
        <f t="shared" si="35"/>
        <v/>
      </c>
    </row>
    <row r="674" spans="12:15" x14ac:dyDescent="0.35">
      <c r="L674" s="81" t="str">
        <f t="shared" si="33"/>
        <v/>
      </c>
      <c r="M674" s="82" t="str">
        <f>IF(EXACT(B674,""),"",IF(COUNTIFS(B:B,B674,J:J,"&gt;"&amp;J674)=0,IFERROR(IF(MATCH(B674&amp;"|*",M$3:M673,0),"-",""),B674&amp;"|"&amp;C674&amp;"|"),"-"))</f>
        <v/>
      </c>
      <c r="N674" s="183" t="str">
        <f t="shared" si="34"/>
        <v/>
      </c>
      <c r="O674" s="81" t="str">
        <f t="shared" si="35"/>
        <v/>
      </c>
    </row>
    <row r="675" spans="12:15" x14ac:dyDescent="0.35">
      <c r="L675" s="81" t="str">
        <f t="shared" si="33"/>
        <v/>
      </c>
      <c r="M675" s="82" t="str">
        <f>IF(EXACT(B675,""),"",IF(COUNTIFS(B:B,B675,J:J,"&gt;"&amp;J675)=0,IFERROR(IF(MATCH(B675&amp;"|*",M$3:M674,0),"-",""),B675&amp;"|"&amp;C675&amp;"|"),"-"))</f>
        <v/>
      </c>
      <c r="N675" s="183" t="str">
        <f t="shared" si="34"/>
        <v/>
      </c>
      <c r="O675" s="81" t="str">
        <f t="shared" si="35"/>
        <v/>
      </c>
    </row>
    <row r="676" spans="12:15" x14ac:dyDescent="0.35">
      <c r="L676" s="81" t="str">
        <f t="shared" si="33"/>
        <v/>
      </c>
      <c r="M676" s="82" t="str">
        <f>IF(EXACT(B676,""),"",IF(COUNTIFS(B:B,B676,J:J,"&gt;"&amp;J676)=0,IFERROR(IF(MATCH(B676&amp;"|*",M$3:M675,0),"-",""),B676&amp;"|"&amp;C676&amp;"|"),"-"))</f>
        <v/>
      </c>
      <c r="N676" s="183" t="str">
        <f t="shared" si="34"/>
        <v/>
      </c>
      <c r="O676" s="81" t="str">
        <f t="shared" si="35"/>
        <v/>
      </c>
    </row>
    <row r="677" spans="12:15" x14ac:dyDescent="0.35">
      <c r="L677" s="81" t="str">
        <f t="shared" si="33"/>
        <v/>
      </c>
      <c r="M677" s="82" t="str">
        <f>IF(EXACT(B677,""),"",IF(COUNTIFS(B:B,B677,J:J,"&gt;"&amp;J677)=0,IFERROR(IF(MATCH(B677&amp;"|*",M$3:M676,0),"-",""),B677&amp;"|"&amp;C677&amp;"|"),"-"))</f>
        <v/>
      </c>
      <c r="N677" s="183" t="str">
        <f t="shared" si="34"/>
        <v/>
      </c>
      <c r="O677" s="81" t="str">
        <f t="shared" si="35"/>
        <v/>
      </c>
    </row>
    <row r="678" spans="12:15" x14ac:dyDescent="0.35">
      <c r="L678" s="81" t="str">
        <f t="shared" si="33"/>
        <v/>
      </c>
      <c r="M678" s="82" t="str">
        <f>IF(EXACT(B678,""),"",IF(COUNTIFS(B:B,B678,J:J,"&gt;"&amp;J678)=0,IFERROR(IF(MATCH(B678&amp;"|*",M$3:M677,0),"-",""),B678&amp;"|"&amp;C678&amp;"|"),"-"))</f>
        <v/>
      </c>
      <c r="N678" s="183" t="str">
        <f t="shared" si="34"/>
        <v/>
      </c>
      <c r="O678" s="81" t="str">
        <f t="shared" si="35"/>
        <v/>
      </c>
    </row>
    <row r="679" spans="12:15" x14ac:dyDescent="0.35">
      <c r="L679" s="81" t="str">
        <f t="shared" si="33"/>
        <v/>
      </c>
      <c r="M679" s="82" t="str">
        <f>IF(EXACT(B679,""),"",IF(COUNTIFS(B:B,B679,J:J,"&gt;"&amp;J679)=0,IFERROR(IF(MATCH(B679&amp;"|*",M$3:M678,0),"-",""),B679&amp;"|"&amp;C679&amp;"|"),"-"))</f>
        <v/>
      </c>
      <c r="N679" s="183" t="str">
        <f t="shared" si="34"/>
        <v/>
      </c>
      <c r="O679" s="81" t="str">
        <f t="shared" si="35"/>
        <v/>
      </c>
    </row>
    <row r="680" spans="12:15" x14ac:dyDescent="0.35">
      <c r="L680" s="81" t="str">
        <f t="shared" si="33"/>
        <v/>
      </c>
      <c r="M680" s="82" t="str">
        <f>IF(EXACT(B680,""),"",IF(COUNTIFS(B:B,B680,J:J,"&gt;"&amp;J680)=0,IFERROR(IF(MATCH(B680&amp;"|*",M$3:M679,0),"-",""),B680&amp;"|"&amp;C680&amp;"|"),"-"))</f>
        <v/>
      </c>
      <c r="N680" s="183" t="str">
        <f t="shared" si="34"/>
        <v/>
      </c>
      <c r="O680" s="81" t="str">
        <f t="shared" si="35"/>
        <v/>
      </c>
    </row>
    <row r="681" spans="12:15" x14ac:dyDescent="0.35">
      <c r="L681" s="81" t="str">
        <f t="shared" si="33"/>
        <v/>
      </c>
      <c r="M681" s="82" t="str">
        <f>IF(EXACT(B681,""),"",IF(COUNTIFS(B:B,B681,J:J,"&gt;"&amp;J681)=0,IFERROR(IF(MATCH(B681&amp;"|*",M$3:M680,0),"-",""),B681&amp;"|"&amp;C681&amp;"|"),"-"))</f>
        <v/>
      </c>
      <c r="N681" s="183" t="str">
        <f t="shared" si="34"/>
        <v/>
      </c>
      <c r="O681" s="81" t="str">
        <f t="shared" si="35"/>
        <v/>
      </c>
    </row>
    <row r="682" spans="12:15" x14ac:dyDescent="0.35">
      <c r="L682" s="81" t="str">
        <f t="shared" si="33"/>
        <v/>
      </c>
      <c r="M682" s="82" t="str">
        <f>IF(EXACT(B682,""),"",IF(COUNTIFS(B:B,B682,J:J,"&gt;"&amp;J682)=0,IFERROR(IF(MATCH(B682&amp;"|*",M$3:M681,0),"-",""),B682&amp;"|"&amp;C682&amp;"|"),"-"))</f>
        <v/>
      </c>
      <c r="N682" s="183" t="str">
        <f t="shared" si="34"/>
        <v/>
      </c>
      <c r="O682" s="81" t="str">
        <f t="shared" si="35"/>
        <v/>
      </c>
    </row>
    <row r="683" spans="12:15" x14ac:dyDescent="0.35">
      <c r="L683" s="81" t="str">
        <f t="shared" si="33"/>
        <v/>
      </c>
      <c r="M683" s="82" t="str">
        <f>IF(EXACT(B683,""),"",IF(COUNTIFS(B:B,B683,J:J,"&gt;"&amp;J683)=0,IFERROR(IF(MATCH(B683&amp;"|*",M$3:M682,0),"-",""),B683&amp;"|"&amp;C683&amp;"|"),"-"))</f>
        <v/>
      </c>
      <c r="N683" s="183" t="str">
        <f t="shared" si="34"/>
        <v/>
      </c>
      <c r="O683" s="81" t="str">
        <f t="shared" si="35"/>
        <v/>
      </c>
    </row>
    <row r="684" spans="12:15" x14ac:dyDescent="0.35">
      <c r="L684" s="81" t="str">
        <f t="shared" si="33"/>
        <v/>
      </c>
      <c r="M684" s="82" t="str">
        <f>IF(EXACT(B684,""),"",IF(COUNTIFS(B:B,B684,J:J,"&gt;"&amp;J684)=0,IFERROR(IF(MATCH(B684&amp;"|*",M$3:M683,0),"-",""),B684&amp;"|"&amp;C684&amp;"|"),"-"))</f>
        <v/>
      </c>
      <c r="N684" s="183" t="str">
        <f t="shared" si="34"/>
        <v/>
      </c>
      <c r="O684" s="81" t="str">
        <f t="shared" si="35"/>
        <v/>
      </c>
    </row>
    <row r="685" spans="12:15" x14ac:dyDescent="0.35">
      <c r="L685" s="81" t="str">
        <f t="shared" si="33"/>
        <v/>
      </c>
      <c r="M685" s="82" t="str">
        <f>IF(EXACT(B685,""),"",IF(COUNTIFS(B:B,B685,J:J,"&gt;"&amp;J685)=0,IFERROR(IF(MATCH(B685&amp;"|*",M$3:M684,0),"-",""),B685&amp;"|"&amp;C685&amp;"|"),"-"))</f>
        <v/>
      </c>
      <c r="N685" s="183" t="str">
        <f t="shared" si="34"/>
        <v/>
      </c>
      <c r="O685" s="81" t="str">
        <f t="shared" si="35"/>
        <v/>
      </c>
    </row>
    <row r="686" spans="12:15" x14ac:dyDescent="0.35">
      <c r="L686" s="81" t="str">
        <f t="shared" si="33"/>
        <v/>
      </c>
      <c r="M686" s="82" t="str">
        <f>IF(EXACT(B686,""),"",IF(COUNTIFS(B:B,B686,J:J,"&gt;"&amp;J686)=0,IFERROR(IF(MATCH(B686&amp;"|*",M$3:M685,0),"-",""),B686&amp;"|"&amp;C686&amp;"|"),"-"))</f>
        <v/>
      </c>
      <c r="N686" s="183" t="str">
        <f t="shared" si="34"/>
        <v/>
      </c>
      <c r="O686" s="81" t="str">
        <f t="shared" si="35"/>
        <v/>
      </c>
    </row>
    <row r="687" spans="12:15" x14ac:dyDescent="0.35">
      <c r="L687" s="81" t="str">
        <f t="shared" si="33"/>
        <v/>
      </c>
      <c r="M687" s="82" t="str">
        <f>IF(EXACT(B687,""),"",IF(COUNTIFS(B:B,B687,J:J,"&gt;"&amp;J687)=0,IFERROR(IF(MATCH(B687&amp;"|*",M$3:M686,0),"-",""),B687&amp;"|"&amp;C687&amp;"|"),"-"))</f>
        <v/>
      </c>
      <c r="N687" s="183" t="str">
        <f t="shared" si="34"/>
        <v/>
      </c>
      <c r="O687" s="81" t="str">
        <f t="shared" si="35"/>
        <v/>
      </c>
    </row>
    <row r="688" spans="12:15" x14ac:dyDescent="0.35">
      <c r="L688" s="81" t="str">
        <f t="shared" si="33"/>
        <v/>
      </c>
      <c r="M688" s="82" t="str">
        <f>IF(EXACT(B688,""),"",IF(COUNTIFS(B:B,B688,J:J,"&gt;"&amp;J688)=0,IFERROR(IF(MATCH(B688&amp;"|*",M$3:M687,0),"-",""),B688&amp;"|"&amp;C688&amp;"|"),"-"))</f>
        <v/>
      </c>
      <c r="N688" s="183" t="str">
        <f t="shared" si="34"/>
        <v/>
      </c>
      <c r="O688" s="81" t="str">
        <f t="shared" si="35"/>
        <v/>
      </c>
    </row>
    <row r="689" spans="12:15" x14ac:dyDescent="0.35">
      <c r="L689" s="81" t="str">
        <f t="shared" si="33"/>
        <v/>
      </c>
      <c r="M689" s="82" t="str">
        <f>IF(EXACT(B689,""),"",IF(COUNTIFS(B:B,B689,J:J,"&gt;"&amp;J689)=0,IFERROR(IF(MATCH(B689&amp;"|*",M$3:M688,0),"-",""),B689&amp;"|"&amp;C689&amp;"|"),"-"))</f>
        <v/>
      </c>
      <c r="N689" s="183" t="str">
        <f t="shared" si="34"/>
        <v/>
      </c>
      <c r="O689" s="81" t="str">
        <f t="shared" si="35"/>
        <v/>
      </c>
    </row>
    <row r="690" spans="12:15" x14ac:dyDescent="0.35">
      <c r="L690" s="81" t="str">
        <f t="shared" si="33"/>
        <v/>
      </c>
      <c r="M690" s="82" t="str">
        <f>IF(EXACT(B690,""),"",IF(COUNTIFS(B:B,B690,J:J,"&gt;"&amp;J690)=0,IFERROR(IF(MATCH(B690&amp;"|*",M$3:M689,0),"-",""),B690&amp;"|"&amp;C690&amp;"|"),"-"))</f>
        <v/>
      </c>
      <c r="N690" s="183" t="str">
        <f t="shared" si="34"/>
        <v/>
      </c>
      <c r="O690" s="81" t="str">
        <f t="shared" si="35"/>
        <v/>
      </c>
    </row>
    <row r="691" spans="12:15" x14ac:dyDescent="0.35">
      <c r="L691" s="81" t="str">
        <f t="shared" si="33"/>
        <v/>
      </c>
      <c r="M691" s="82" t="str">
        <f>IF(EXACT(B691,""),"",IF(COUNTIFS(B:B,B691,J:J,"&gt;"&amp;J691)=0,IFERROR(IF(MATCH(B691&amp;"|*",M$3:M690,0),"-",""),B691&amp;"|"&amp;C691&amp;"|"),"-"))</f>
        <v/>
      </c>
      <c r="N691" s="183" t="str">
        <f t="shared" si="34"/>
        <v/>
      </c>
      <c r="O691" s="81" t="str">
        <f t="shared" si="35"/>
        <v/>
      </c>
    </row>
    <row r="692" spans="12:15" x14ac:dyDescent="0.35">
      <c r="L692" s="81" t="str">
        <f t="shared" si="33"/>
        <v/>
      </c>
      <c r="M692" s="82" t="str">
        <f>IF(EXACT(B692,""),"",IF(COUNTIFS(B:B,B692,J:J,"&gt;"&amp;J692)=0,IFERROR(IF(MATCH(B692&amp;"|*",M$3:M691,0),"-",""),B692&amp;"|"&amp;C692&amp;"|"),"-"))</f>
        <v/>
      </c>
      <c r="N692" s="183" t="str">
        <f t="shared" si="34"/>
        <v/>
      </c>
      <c r="O692" s="81" t="str">
        <f t="shared" si="35"/>
        <v/>
      </c>
    </row>
    <row r="693" spans="12:15" x14ac:dyDescent="0.35">
      <c r="L693" s="81" t="str">
        <f t="shared" si="33"/>
        <v/>
      </c>
      <c r="M693" s="82" t="str">
        <f>IF(EXACT(B693,""),"",IF(COUNTIFS(B:B,B693,J:J,"&gt;"&amp;J693)=0,IFERROR(IF(MATCH(B693&amp;"|*",M$3:M692,0),"-",""),B693&amp;"|"&amp;C693&amp;"|"),"-"))</f>
        <v/>
      </c>
      <c r="N693" s="183" t="str">
        <f t="shared" si="34"/>
        <v/>
      </c>
      <c r="O693" s="81" t="str">
        <f t="shared" si="35"/>
        <v/>
      </c>
    </row>
    <row r="694" spans="12:15" x14ac:dyDescent="0.35">
      <c r="L694" s="81" t="str">
        <f t="shared" si="33"/>
        <v/>
      </c>
      <c r="M694" s="82" t="str">
        <f>IF(EXACT(B694,""),"",IF(COUNTIFS(B:B,B694,J:J,"&gt;"&amp;J694)=0,IFERROR(IF(MATCH(B694&amp;"|*",M$3:M693,0),"-",""),B694&amp;"|"&amp;C694&amp;"|"),"-"))</f>
        <v/>
      </c>
      <c r="N694" s="183" t="str">
        <f t="shared" si="34"/>
        <v/>
      </c>
      <c r="O694" s="81" t="str">
        <f t="shared" si="35"/>
        <v/>
      </c>
    </row>
    <row r="695" spans="12:15" x14ac:dyDescent="0.35">
      <c r="L695" s="81" t="str">
        <f t="shared" si="33"/>
        <v/>
      </c>
      <c r="M695" s="82" t="str">
        <f>IF(EXACT(B695,""),"",IF(COUNTIFS(B:B,B695,J:J,"&gt;"&amp;J695)=0,IFERROR(IF(MATCH(B695&amp;"|*",M$3:M694,0),"-",""),B695&amp;"|"&amp;C695&amp;"|"),"-"))</f>
        <v/>
      </c>
      <c r="N695" s="183" t="str">
        <f t="shared" si="34"/>
        <v/>
      </c>
      <c r="O695" s="81" t="str">
        <f t="shared" si="35"/>
        <v/>
      </c>
    </row>
    <row r="696" spans="12:15" x14ac:dyDescent="0.35">
      <c r="L696" s="81" t="str">
        <f t="shared" si="33"/>
        <v/>
      </c>
      <c r="M696" s="82" t="str">
        <f>IF(EXACT(B696,""),"",IF(COUNTIFS(B:B,B696,J:J,"&gt;"&amp;J696)=0,IFERROR(IF(MATCH(B696&amp;"|*",M$3:M695,0),"-",""),B696&amp;"|"&amp;C696&amp;"|"),"-"))</f>
        <v/>
      </c>
      <c r="N696" s="183" t="str">
        <f t="shared" si="34"/>
        <v/>
      </c>
      <c r="O696" s="81" t="str">
        <f t="shared" si="35"/>
        <v/>
      </c>
    </row>
    <row r="697" spans="12:15" x14ac:dyDescent="0.35">
      <c r="L697" s="81" t="str">
        <f t="shared" si="33"/>
        <v/>
      </c>
      <c r="M697" s="82" t="str">
        <f>IF(EXACT(B697,""),"",IF(COUNTIFS(B:B,B697,J:J,"&gt;"&amp;J697)=0,IFERROR(IF(MATCH(B697&amp;"|*",M$3:M696,0),"-",""),B697&amp;"|"&amp;C697&amp;"|"),"-"))</f>
        <v/>
      </c>
      <c r="N697" s="183" t="str">
        <f t="shared" si="34"/>
        <v/>
      </c>
      <c r="O697" s="81" t="str">
        <f t="shared" si="35"/>
        <v/>
      </c>
    </row>
    <row r="698" spans="12:15" x14ac:dyDescent="0.35">
      <c r="L698" s="81" t="str">
        <f t="shared" si="33"/>
        <v/>
      </c>
      <c r="M698" s="82" t="str">
        <f>IF(EXACT(B698,""),"",IF(COUNTIFS(B:B,B698,J:J,"&gt;"&amp;J698)=0,IFERROR(IF(MATCH(B698&amp;"|*",M$3:M697,0),"-",""),B698&amp;"|"&amp;C698&amp;"|"),"-"))</f>
        <v/>
      </c>
      <c r="N698" s="183" t="str">
        <f t="shared" si="34"/>
        <v/>
      </c>
      <c r="O698" s="81" t="str">
        <f t="shared" si="35"/>
        <v/>
      </c>
    </row>
    <row r="699" spans="12:15" x14ac:dyDescent="0.35">
      <c r="L699" s="81" t="str">
        <f t="shared" si="33"/>
        <v/>
      </c>
      <c r="M699" s="82" t="str">
        <f>IF(EXACT(B699,""),"",IF(COUNTIFS(B:B,B699,J:J,"&gt;"&amp;J699)=0,IFERROR(IF(MATCH(B699&amp;"|*",M$3:M698,0),"-",""),B699&amp;"|"&amp;C699&amp;"|"),"-"))</f>
        <v/>
      </c>
      <c r="N699" s="183" t="str">
        <f t="shared" si="34"/>
        <v/>
      </c>
      <c r="O699" s="81" t="str">
        <f t="shared" si="35"/>
        <v/>
      </c>
    </row>
    <row r="700" spans="12:15" x14ac:dyDescent="0.35">
      <c r="L700" s="81" t="str">
        <f t="shared" si="33"/>
        <v/>
      </c>
      <c r="M700" s="82" t="str">
        <f>IF(EXACT(B700,""),"",IF(COUNTIFS(B:B,B700,J:J,"&gt;"&amp;J700)=0,IFERROR(IF(MATCH(B700&amp;"|*",M$3:M699,0),"-",""),B700&amp;"|"&amp;C700&amp;"|"),"-"))</f>
        <v/>
      </c>
      <c r="N700" s="183" t="str">
        <f t="shared" si="34"/>
        <v/>
      </c>
      <c r="O700" s="81" t="str">
        <f t="shared" si="35"/>
        <v/>
      </c>
    </row>
    <row r="701" spans="12:15" x14ac:dyDescent="0.35">
      <c r="L701" s="81" t="str">
        <f t="shared" si="33"/>
        <v/>
      </c>
      <c r="M701" s="82" t="str">
        <f>IF(EXACT(B701,""),"",IF(COUNTIFS(B:B,B701,J:J,"&gt;"&amp;J701)=0,IFERROR(IF(MATCH(B701&amp;"|*",M$3:M700,0),"-",""),B701&amp;"|"&amp;C701&amp;"|"),"-"))</f>
        <v/>
      </c>
      <c r="N701" s="183" t="str">
        <f t="shared" si="34"/>
        <v/>
      </c>
      <c r="O701" s="81" t="str">
        <f t="shared" si="35"/>
        <v/>
      </c>
    </row>
    <row r="702" spans="12:15" x14ac:dyDescent="0.35">
      <c r="L702" s="81" t="str">
        <f t="shared" si="33"/>
        <v/>
      </c>
      <c r="M702" s="82" t="str">
        <f>IF(EXACT(B702,""),"",IF(COUNTIFS(B:B,B702,J:J,"&gt;"&amp;J702)=0,IFERROR(IF(MATCH(B702&amp;"|*",M$3:M701,0),"-",""),B702&amp;"|"&amp;C702&amp;"|"),"-"))</f>
        <v/>
      </c>
      <c r="N702" s="183" t="str">
        <f t="shared" si="34"/>
        <v/>
      </c>
      <c r="O702" s="81" t="str">
        <f t="shared" si="35"/>
        <v/>
      </c>
    </row>
    <row r="703" spans="12:15" x14ac:dyDescent="0.35">
      <c r="L703" s="81" t="str">
        <f t="shared" si="33"/>
        <v/>
      </c>
      <c r="M703" s="82" t="str">
        <f>IF(EXACT(B703,""),"",IF(COUNTIFS(B:B,B703,J:J,"&gt;"&amp;J703)=0,IFERROR(IF(MATCH(B703&amp;"|*",M$3:M702,0),"-",""),B703&amp;"|"&amp;C703&amp;"|"),"-"))</f>
        <v/>
      </c>
      <c r="N703" s="183" t="str">
        <f t="shared" si="34"/>
        <v/>
      </c>
      <c r="O703" s="81" t="str">
        <f t="shared" si="35"/>
        <v/>
      </c>
    </row>
    <row r="704" spans="12:15" x14ac:dyDescent="0.35">
      <c r="L704" s="81" t="str">
        <f t="shared" si="33"/>
        <v/>
      </c>
      <c r="M704" s="82" t="str">
        <f>IF(EXACT(B704,""),"",IF(COUNTIFS(B:B,B704,J:J,"&gt;"&amp;J704)=0,IFERROR(IF(MATCH(B704&amp;"|*",M$3:M703,0),"-",""),B704&amp;"|"&amp;C704&amp;"|"),"-"))</f>
        <v/>
      </c>
      <c r="N704" s="183" t="str">
        <f t="shared" si="34"/>
        <v/>
      </c>
      <c r="O704" s="81" t="str">
        <f t="shared" si="35"/>
        <v/>
      </c>
    </row>
    <row r="705" spans="12:15" x14ac:dyDescent="0.35">
      <c r="L705" s="81" t="str">
        <f t="shared" si="33"/>
        <v/>
      </c>
      <c r="M705" s="82" t="str">
        <f>IF(EXACT(B705,""),"",IF(COUNTIFS(B:B,B705,J:J,"&gt;"&amp;J705)=0,IFERROR(IF(MATCH(B705&amp;"|*",M$3:M704,0),"-",""),B705&amp;"|"&amp;C705&amp;"|"),"-"))</f>
        <v/>
      </c>
      <c r="N705" s="183" t="str">
        <f t="shared" si="34"/>
        <v/>
      </c>
      <c r="O705" s="81" t="str">
        <f t="shared" si="35"/>
        <v/>
      </c>
    </row>
    <row r="706" spans="12:15" x14ac:dyDescent="0.35">
      <c r="L706" s="81" t="str">
        <f t="shared" si="33"/>
        <v/>
      </c>
      <c r="M706" s="82" t="str">
        <f>IF(EXACT(B706,""),"",IF(COUNTIFS(B:B,B706,J:J,"&gt;"&amp;J706)=0,IFERROR(IF(MATCH(B706&amp;"|*",M$3:M705,0),"-",""),B706&amp;"|"&amp;C706&amp;"|"),"-"))</f>
        <v/>
      </c>
      <c r="N706" s="183" t="str">
        <f t="shared" si="34"/>
        <v/>
      </c>
      <c r="O706" s="81" t="str">
        <f t="shared" si="35"/>
        <v/>
      </c>
    </row>
    <row r="707" spans="12:15" x14ac:dyDescent="0.35">
      <c r="L707" s="81" t="str">
        <f t="shared" si="33"/>
        <v/>
      </c>
      <c r="M707" s="82" t="str">
        <f>IF(EXACT(B707,""),"",IF(COUNTIFS(B:B,B707,J:J,"&gt;"&amp;J707)=0,IFERROR(IF(MATCH(B707&amp;"|*",M$3:M706,0),"-",""),B707&amp;"|"&amp;C707&amp;"|"),"-"))</f>
        <v/>
      </c>
      <c r="N707" s="183" t="str">
        <f t="shared" si="34"/>
        <v/>
      </c>
      <c r="O707" s="81" t="str">
        <f t="shared" si="35"/>
        <v/>
      </c>
    </row>
    <row r="708" spans="12:15" x14ac:dyDescent="0.35">
      <c r="L708" s="81" t="str">
        <f t="shared" ref="L708:L771" si="36">IF(EXACT(B708,""),"",IF(COUNTIFS(B:B,B708,D:D,D708,E:E,E708,J:J,"&gt;"&amp;J708)=0,B708&amp;"|"&amp;D708&amp;":"&amp;E708&amp;"|","-"))</f>
        <v/>
      </c>
      <c r="M708" s="82" t="str">
        <f>IF(EXACT(B708,""),"",IF(COUNTIFS(B:B,B708,J:J,"&gt;"&amp;J708)=0,IFERROR(IF(MATCH(B708&amp;"|*",M$3:M707,0),"-",""),B708&amp;"|"&amp;C708&amp;"|"),"-"))</f>
        <v/>
      </c>
      <c r="N708" s="183" t="str">
        <f t="shared" ref="N708:N771" si="37">IF(OR(EXACT(M708,""),EXACT(M708,"-")),"",COUNTIFS(M$4:M$4000,"&gt;-",M$4:M$4000,"&lt;="&amp;M708))</f>
        <v/>
      </c>
      <c r="O708" s="81" t="str">
        <f t="shared" ref="O708:O771" si="38">IF(EXACT(B708,""),"",IF(OR(AND(COUNTIFS(B:B,B708,D:D,D708,E:E,E708,J:J,"&gt;"&amp;J708)=1,COUNTIFS(B:B,B708,J:J,"&gt;"&amp;J708)&gt;1),AND(COUNTIFS(B:B,B708,D:D,D708,E:E,E708,J:J,"&gt;"&amp;J708)=0,COUNTIFS(B:B,B708,J:J,"&gt;"&amp;J708)&gt;1)),B708&amp;"|"&amp;D708&amp;":"&amp;E708&amp;"|","-"))</f>
        <v/>
      </c>
    </row>
    <row r="709" spans="12:15" x14ac:dyDescent="0.35">
      <c r="L709" s="81" t="str">
        <f t="shared" si="36"/>
        <v/>
      </c>
      <c r="M709" s="82" t="str">
        <f>IF(EXACT(B709,""),"",IF(COUNTIFS(B:B,B709,J:J,"&gt;"&amp;J709)=0,IFERROR(IF(MATCH(B709&amp;"|*",M$3:M708,0),"-",""),B709&amp;"|"&amp;C709&amp;"|"),"-"))</f>
        <v/>
      </c>
      <c r="N709" s="183" t="str">
        <f t="shared" si="37"/>
        <v/>
      </c>
      <c r="O709" s="81" t="str">
        <f t="shared" si="38"/>
        <v/>
      </c>
    </row>
    <row r="710" spans="12:15" x14ac:dyDescent="0.35">
      <c r="L710" s="81" t="str">
        <f t="shared" si="36"/>
        <v/>
      </c>
      <c r="M710" s="82" t="str">
        <f>IF(EXACT(B710,""),"",IF(COUNTIFS(B:B,B710,J:J,"&gt;"&amp;J710)=0,IFERROR(IF(MATCH(B710&amp;"|*",M$3:M709,0),"-",""),B710&amp;"|"&amp;C710&amp;"|"),"-"))</f>
        <v/>
      </c>
      <c r="N710" s="183" t="str">
        <f t="shared" si="37"/>
        <v/>
      </c>
      <c r="O710" s="81" t="str">
        <f t="shared" si="38"/>
        <v/>
      </c>
    </row>
    <row r="711" spans="12:15" x14ac:dyDescent="0.35">
      <c r="L711" s="81" t="str">
        <f t="shared" si="36"/>
        <v/>
      </c>
      <c r="M711" s="82" t="str">
        <f>IF(EXACT(B711,""),"",IF(COUNTIFS(B:B,B711,J:J,"&gt;"&amp;J711)=0,IFERROR(IF(MATCH(B711&amp;"|*",M$3:M710,0),"-",""),B711&amp;"|"&amp;C711&amp;"|"),"-"))</f>
        <v/>
      </c>
      <c r="N711" s="183" t="str">
        <f t="shared" si="37"/>
        <v/>
      </c>
      <c r="O711" s="81" t="str">
        <f t="shared" si="38"/>
        <v/>
      </c>
    </row>
    <row r="712" spans="12:15" x14ac:dyDescent="0.35">
      <c r="L712" s="81" t="str">
        <f t="shared" si="36"/>
        <v/>
      </c>
      <c r="M712" s="82" t="str">
        <f>IF(EXACT(B712,""),"",IF(COUNTIFS(B:B,B712,J:J,"&gt;"&amp;J712)=0,IFERROR(IF(MATCH(B712&amp;"|*",M$3:M711,0),"-",""),B712&amp;"|"&amp;C712&amp;"|"),"-"))</f>
        <v/>
      </c>
      <c r="N712" s="183" t="str">
        <f t="shared" si="37"/>
        <v/>
      </c>
      <c r="O712" s="81" t="str">
        <f t="shared" si="38"/>
        <v/>
      </c>
    </row>
    <row r="713" spans="12:15" x14ac:dyDescent="0.35">
      <c r="L713" s="81" t="str">
        <f t="shared" si="36"/>
        <v/>
      </c>
      <c r="M713" s="82" t="str">
        <f>IF(EXACT(B713,""),"",IF(COUNTIFS(B:B,B713,J:J,"&gt;"&amp;J713)=0,IFERROR(IF(MATCH(B713&amp;"|*",M$3:M712,0),"-",""),B713&amp;"|"&amp;C713&amp;"|"),"-"))</f>
        <v/>
      </c>
      <c r="N713" s="183" t="str">
        <f t="shared" si="37"/>
        <v/>
      </c>
      <c r="O713" s="81" t="str">
        <f t="shared" si="38"/>
        <v/>
      </c>
    </row>
    <row r="714" spans="12:15" x14ac:dyDescent="0.35">
      <c r="L714" s="81" t="str">
        <f t="shared" si="36"/>
        <v/>
      </c>
      <c r="M714" s="82" t="str">
        <f>IF(EXACT(B714,""),"",IF(COUNTIFS(B:B,B714,J:J,"&gt;"&amp;J714)=0,IFERROR(IF(MATCH(B714&amp;"|*",M$3:M713,0),"-",""),B714&amp;"|"&amp;C714&amp;"|"),"-"))</f>
        <v/>
      </c>
      <c r="N714" s="183" t="str">
        <f t="shared" si="37"/>
        <v/>
      </c>
      <c r="O714" s="81" t="str">
        <f t="shared" si="38"/>
        <v/>
      </c>
    </row>
    <row r="715" spans="12:15" x14ac:dyDescent="0.35">
      <c r="L715" s="81" t="str">
        <f t="shared" si="36"/>
        <v/>
      </c>
      <c r="M715" s="82" t="str">
        <f>IF(EXACT(B715,""),"",IF(COUNTIFS(B:B,B715,J:J,"&gt;"&amp;J715)=0,IFERROR(IF(MATCH(B715&amp;"|*",M$3:M714,0),"-",""),B715&amp;"|"&amp;C715&amp;"|"),"-"))</f>
        <v/>
      </c>
      <c r="N715" s="183" t="str">
        <f t="shared" si="37"/>
        <v/>
      </c>
      <c r="O715" s="81" t="str">
        <f t="shared" si="38"/>
        <v/>
      </c>
    </row>
    <row r="716" spans="12:15" x14ac:dyDescent="0.35">
      <c r="L716" s="81" t="str">
        <f t="shared" si="36"/>
        <v/>
      </c>
      <c r="M716" s="82" t="str">
        <f>IF(EXACT(B716,""),"",IF(COUNTIFS(B:B,B716,J:J,"&gt;"&amp;J716)=0,IFERROR(IF(MATCH(B716&amp;"|*",M$3:M715,0),"-",""),B716&amp;"|"&amp;C716&amp;"|"),"-"))</f>
        <v/>
      </c>
      <c r="N716" s="183" t="str">
        <f t="shared" si="37"/>
        <v/>
      </c>
      <c r="O716" s="81" t="str">
        <f t="shared" si="38"/>
        <v/>
      </c>
    </row>
    <row r="717" spans="12:15" x14ac:dyDescent="0.35">
      <c r="L717" s="81" t="str">
        <f t="shared" si="36"/>
        <v/>
      </c>
      <c r="M717" s="82" t="str">
        <f>IF(EXACT(B717,""),"",IF(COUNTIFS(B:B,B717,J:J,"&gt;"&amp;J717)=0,IFERROR(IF(MATCH(B717&amp;"|*",M$3:M716,0),"-",""),B717&amp;"|"&amp;C717&amp;"|"),"-"))</f>
        <v/>
      </c>
      <c r="N717" s="183" t="str">
        <f t="shared" si="37"/>
        <v/>
      </c>
      <c r="O717" s="81" t="str">
        <f t="shared" si="38"/>
        <v/>
      </c>
    </row>
    <row r="718" spans="12:15" x14ac:dyDescent="0.35">
      <c r="L718" s="81" t="str">
        <f t="shared" si="36"/>
        <v/>
      </c>
      <c r="M718" s="82" t="str">
        <f>IF(EXACT(B718,""),"",IF(COUNTIFS(B:B,B718,J:J,"&gt;"&amp;J718)=0,IFERROR(IF(MATCH(B718&amp;"|*",M$3:M717,0),"-",""),B718&amp;"|"&amp;C718&amp;"|"),"-"))</f>
        <v/>
      </c>
      <c r="N718" s="183" t="str">
        <f t="shared" si="37"/>
        <v/>
      </c>
      <c r="O718" s="81" t="str">
        <f t="shared" si="38"/>
        <v/>
      </c>
    </row>
    <row r="719" spans="12:15" x14ac:dyDescent="0.35">
      <c r="L719" s="81" t="str">
        <f t="shared" si="36"/>
        <v/>
      </c>
      <c r="M719" s="82" t="str">
        <f>IF(EXACT(B719,""),"",IF(COUNTIFS(B:B,B719,J:J,"&gt;"&amp;J719)=0,IFERROR(IF(MATCH(B719&amp;"|*",M$3:M718,0),"-",""),B719&amp;"|"&amp;C719&amp;"|"),"-"))</f>
        <v/>
      </c>
      <c r="N719" s="183" t="str">
        <f t="shared" si="37"/>
        <v/>
      </c>
      <c r="O719" s="81" t="str">
        <f t="shared" si="38"/>
        <v/>
      </c>
    </row>
    <row r="720" spans="12:15" x14ac:dyDescent="0.35">
      <c r="L720" s="81" t="str">
        <f t="shared" si="36"/>
        <v/>
      </c>
      <c r="M720" s="82" t="str">
        <f>IF(EXACT(B720,""),"",IF(COUNTIFS(B:B,B720,J:J,"&gt;"&amp;J720)=0,IFERROR(IF(MATCH(B720&amp;"|*",M$3:M719,0),"-",""),B720&amp;"|"&amp;C720&amp;"|"),"-"))</f>
        <v/>
      </c>
      <c r="N720" s="183" t="str">
        <f t="shared" si="37"/>
        <v/>
      </c>
      <c r="O720" s="81" t="str">
        <f t="shared" si="38"/>
        <v/>
      </c>
    </row>
    <row r="721" spans="12:15" x14ac:dyDescent="0.35">
      <c r="L721" s="81" t="str">
        <f t="shared" si="36"/>
        <v/>
      </c>
      <c r="M721" s="82" t="str">
        <f>IF(EXACT(B721,""),"",IF(COUNTIFS(B:B,B721,J:J,"&gt;"&amp;J721)=0,IFERROR(IF(MATCH(B721&amp;"|*",M$3:M720,0),"-",""),B721&amp;"|"&amp;C721&amp;"|"),"-"))</f>
        <v/>
      </c>
      <c r="N721" s="183" t="str">
        <f t="shared" si="37"/>
        <v/>
      </c>
      <c r="O721" s="81" t="str">
        <f t="shared" si="38"/>
        <v/>
      </c>
    </row>
    <row r="722" spans="12:15" x14ac:dyDescent="0.35">
      <c r="L722" s="81" t="str">
        <f t="shared" si="36"/>
        <v/>
      </c>
      <c r="M722" s="82" t="str">
        <f>IF(EXACT(B722,""),"",IF(COUNTIFS(B:B,B722,J:J,"&gt;"&amp;J722)=0,IFERROR(IF(MATCH(B722&amp;"|*",M$3:M721,0),"-",""),B722&amp;"|"&amp;C722&amp;"|"),"-"))</f>
        <v/>
      </c>
      <c r="N722" s="183" t="str">
        <f t="shared" si="37"/>
        <v/>
      </c>
      <c r="O722" s="81" t="str">
        <f t="shared" si="38"/>
        <v/>
      </c>
    </row>
    <row r="723" spans="12:15" x14ac:dyDescent="0.35">
      <c r="L723" s="81" t="str">
        <f t="shared" si="36"/>
        <v/>
      </c>
      <c r="M723" s="82" t="str">
        <f>IF(EXACT(B723,""),"",IF(COUNTIFS(B:B,B723,J:J,"&gt;"&amp;J723)=0,IFERROR(IF(MATCH(B723&amp;"|*",M$3:M722,0),"-",""),B723&amp;"|"&amp;C723&amp;"|"),"-"))</f>
        <v/>
      </c>
      <c r="N723" s="183" t="str">
        <f t="shared" si="37"/>
        <v/>
      </c>
      <c r="O723" s="81" t="str">
        <f t="shared" si="38"/>
        <v/>
      </c>
    </row>
    <row r="724" spans="12:15" x14ac:dyDescent="0.35">
      <c r="L724" s="81" t="str">
        <f t="shared" si="36"/>
        <v/>
      </c>
      <c r="M724" s="82" t="str">
        <f>IF(EXACT(B724,""),"",IF(COUNTIFS(B:B,B724,J:J,"&gt;"&amp;J724)=0,IFERROR(IF(MATCH(B724&amp;"|*",M$3:M723,0),"-",""),B724&amp;"|"&amp;C724&amp;"|"),"-"))</f>
        <v/>
      </c>
      <c r="N724" s="183" t="str">
        <f t="shared" si="37"/>
        <v/>
      </c>
      <c r="O724" s="81" t="str">
        <f t="shared" si="38"/>
        <v/>
      </c>
    </row>
    <row r="725" spans="12:15" x14ac:dyDescent="0.35">
      <c r="L725" s="81" t="str">
        <f t="shared" si="36"/>
        <v/>
      </c>
      <c r="M725" s="82" t="str">
        <f>IF(EXACT(B725,""),"",IF(COUNTIFS(B:B,B725,J:J,"&gt;"&amp;J725)=0,IFERROR(IF(MATCH(B725&amp;"|*",M$3:M724,0),"-",""),B725&amp;"|"&amp;C725&amp;"|"),"-"))</f>
        <v/>
      </c>
      <c r="N725" s="183" t="str">
        <f t="shared" si="37"/>
        <v/>
      </c>
      <c r="O725" s="81" t="str">
        <f t="shared" si="38"/>
        <v/>
      </c>
    </row>
    <row r="726" spans="12:15" x14ac:dyDescent="0.35">
      <c r="L726" s="81" t="str">
        <f t="shared" si="36"/>
        <v/>
      </c>
      <c r="M726" s="82" t="str">
        <f>IF(EXACT(B726,""),"",IF(COUNTIFS(B:B,B726,J:J,"&gt;"&amp;J726)=0,IFERROR(IF(MATCH(B726&amp;"|*",M$3:M725,0),"-",""),B726&amp;"|"&amp;C726&amp;"|"),"-"))</f>
        <v/>
      </c>
      <c r="N726" s="183" t="str">
        <f t="shared" si="37"/>
        <v/>
      </c>
      <c r="O726" s="81" t="str">
        <f t="shared" si="38"/>
        <v/>
      </c>
    </row>
    <row r="727" spans="12:15" x14ac:dyDescent="0.35">
      <c r="L727" s="81" t="str">
        <f t="shared" si="36"/>
        <v/>
      </c>
      <c r="M727" s="82" t="str">
        <f>IF(EXACT(B727,""),"",IF(COUNTIFS(B:B,B727,J:J,"&gt;"&amp;J727)=0,IFERROR(IF(MATCH(B727&amp;"|*",M$3:M726,0),"-",""),B727&amp;"|"&amp;C727&amp;"|"),"-"))</f>
        <v/>
      </c>
      <c r="N727" s="183" t="str">
        <f t="shared" si="37"/>
        <v/>
      </c>
      <c r="O727" s="81" t="str">
        <f t="shared" si="38"/>
        <v/>
      </c>
    </row>
    <row r="728" spans="12:15" x14ac:dyDescent="0.35">
      <c r="L728" s="81" t="str">
        <f t="shared" si="36"/>
        <v/>
      </c>
      <c r="M728" s="82" t="str">
        <f>IF(EXACT(B728,""),"",IF(COUNTIFS(B:B,B728,J:J,"&gt;"&amp;J728)=0,IFERROR(IF(MATCH(B728&amp;"|*",M$3:M727,0),"-",""),B728&amp;"|"&amp;C728&amp;"|"),"-"))</f>
        <v/>
      </c>
      <c r="N728" s="183" t="str">
        <f t="shared" si="37"/>
        <v/>
      </c>
      <c r="O728" s="81" t="str">
        <f t="shared" si="38"/>
        <v/>
      </c>
    </row>
    <row r="729" spans="12:15" x14ac:dyDescent="0.35">
      <c r="L729" s="81" t="str">
        <f t="shared" si="36"/>
        <v/>
      </c>
      <c r="M729" s="82" t="str">
        <f>IF(EXACT(B729,""),"",IF(COUNTIFS(B:B,B729,J:J,"&gt;"&amp;J729)=0,IFERROR(IF(MATCH(B729&amp;"|*",M$3:M728,0),"-",""),B729&amp;"|"&amp;C729&amp;"|"),"-"))</f>
        <v/>
      </c>
      <c r="N729" s="183" t="str">
        <f t="shared" si="37"/>
        <v/>
      </c>
      <c r="O729" s="81" t="str">
        <f t="shared" si="38"/>
        <v/>
      </c>
    </row>
    <row r="730" spans="12:15" x14ac:dyDescent="0.35">
      <c r="L730" s="81" t="str">
        <f t="shared" si="36"/>
        <v/>
      </c>
      <c r="M730" s="82" t="str">
        <f>IF(EXACT(B730,""),"",IF(COUNTIFS(B:B,B730,J:J,"&gt;"&amp;J730)=0,IFERROR(IF(MATCH(B730&amp;"|*",M$3:M729,0),"-",""),B730&amp;"|"&amp;C730&amp;"|"),"-"))</f>
        <v/>
      </c>
      <c r="N730" s="183" t="str">
        <f t="shared" si="37"/>
        <v/>
      </c>
      <c r="O730" s="81" t="str">
        <f t="shared" si="38"/>
        <v/>
      </c>
    </row>
    <row r="731" spans="12:15" x14ac:dyDescent="0.35">
      <c r="L731" s="81" t="str">
        <f t="shared" si="36"/>
        <v/>
      </c>
      <c r="M731" s="82" t="str">
        <f>IF(EXACT(B731,""),"",IF(COUNTIFS(B:B,B731,J:J,"&gt;"&amp;J731)=0,IFERROR(IF(MATCH(B731&amp;"|*",M$3:M730,0),"-",""),B731&amp;"|"&amp;C731&amp;"|"),"-"))</f>
        <v/>
      </c>
      <c r="N731" s="183" t="str">
        <f t="shared" si="37"/>
        <v/>
      </c>
      <c r="O731" s="81" t="str">
        <f t="shared" si="38"/>
        <v/>
      </c>
    </row>
    <row r="732" spans="12:15" x14ac:dyDescent="0.35">
      <c r="L732" s="81" t="str">
        <f t="shared" si="36"/>
        <v/>
      </c>
      <c r="M732" s="82" t="str">
        <f>IF(EXACT(B732,""),"",IF(COUNTIFS(B:B,B732,J:J,"&gt;"&amp;J732)=0,IFERROR(IF(MATCH(B732&amp;"|*",M$3:M731,0),"-",""),B732&amp;"|"&amp;C732&amp;"|"),"-"))</f>
        <v/>
      </c>
      <c r="N732" s="183" t="str">
        <f t="shared" si="37"/>
        <v/>
      </c>
      <c r="O732" s="81" t="str">
        <f t="shared" si="38"/>
        <v/>
      </c>
    </row>
    <row r="733" spans="12:15" x14ac:dyDescent="0.35">
      <c r="L733" s="81" t="str">
        <f t="shared" si="36"/>
        <v/>
      </c>
      <c r="M733" s="82" t="str">
        <f>IF(EXACT(B733,""),"",IF(COUNTIFS(B:B,B733,J:J,"&gt;"&amp;J733)=0,IFERROR(IF(MATCH(B733&amp;"|*",M$3:M732,0),"-",""),B733&amp;"|"&amp;C733&amp;"|"),"-"))</f>
        <v/>
      </c>
      <c r="N733" s="183" t="str">
        <f t="shared" si="37"/>
        <v/>
      </c>
      <c r="O733" s="81" t="str">
        <f t="shared" si="38"/>
        <v/>
      </c>
    </row>
    <row r="734" spans="12:15" x14ac:dyDescent="0.35">
      <c r="L734" s="81" t="str">
        <f t="shared" si="36"/>
        <v/>
      </c>
      <c r="M734" s="82" t="str">
        <f>IF(EXACT(B734,""),"",IF(COUNTIFS(B:B,B734,J:J,"&gt;"&amp;J734)=0,IFERROR(IF(MATCH(B734&amp;"|*",M$3:M733,0),"-",""),B734&amp;"|"&amp;C734&amp;"|"),"-"))</f>
        <v/>
      </c>
      <c r="N734" s="183" t="str">
        <f t="shared" si="37"/>
        <v/>
      </c>
      <c r="O734" s="81" t="str">
        <f t="shared" si="38"/>
        <v/>
      </c>
    </row>
    <row r="735" spans="12:15" x14ac:dyDescent="0.35">
      <c r="L735" s="81" t="str">
        <f t="shared" si="36"/>
        <v/>
      </c>
      <c r="M735" s="82" t="str">
        <f>IF(EXACT(B735,""),"",IF(COUNTIFS(B:B,B735,J:J,"&gt;"&amp;J735)=0,IFERROR(IF(MATCH(B735&amp;"|*",M$3:M734,0),"-",""),B735&amp;"|"&amp;C735&amp;"|"),"-"))</f>
        <v/>
      </c>
      <c r="N735" s="183" t="str">
        <f t="shared" si="37"/>
        <v/>
      </c>
      <c r="O735" s="81" t="str">
        <f t="shared" si="38"/>
        <v/>
      </c>
    </row>
    <row r="736" spans="12:15" x14ac:dyDescent="0.35">
      <c r="L736" s="81" t="str">
        <f t="shared" si="36"/>
        <v/>
      </c>
      <c r="M736" s="82" t="str">
        <f>IF(EXACT(B736,""),"",IF(COUNTIFS(B:B,B736,J:J,"&gt;"&amp;J736)=0,IFERROR(IF(MATCH(B736&amp;"|*",M$3:M735,0),"-",""),B736&amp;"|"&amp;C736&amp;"|"),"-"))</f>
        <v/>
      </c>
      <c r="N736" s="183" t="str">
        <f t="shared" si="37"/>
        <v/>
      </c>
      <c r="O736" s="81" t="str">
        <f t="shared" si="38"/>
        <v/>
      </c>
    </row>
    <row r="737" spans="12:15" x14ac:dyDescent="0.35">
      <c r="L737" s="81" t="str">
        <f t="shared" si="36"/>
        <v/>
      </c>
      <c r="M737" s="82" t="str">
        <f>IF(EXACT(B737,""),"",IF(COUNTIFS(B:B,B737,J:J,"&gt;"&amp;J737)=0,IFERROR(IF(MATCH(B737&amp;"|*",M$3:M736,0),"-",""),B737&amp;"|"&amp;C737&amp;"|"),"-"))</f>
        <v/>
      </c>
      <c r="N737" s="183" t="str">
        <f t="shared" si="37"/>
        <v/>
      </c>
      <c r="O737" s="81" t="str">
        <f t="shared" si="38"/>
        <v/>
      </c>
    </row>
    <row r="738" spans="12:15" x14ac:dyDescent="0.35">
      <c r="L738" s="81" t="str">
        <f t="shared" si="36"/>
        <v/>
      </c>
      <c r="M738" s="82" t="str">
        <f>IF(EXACT(B738,""),"",IF(COUNTIFS(B:B,B738,J:J,"&gt;"&amp;J738)=0,IFERROR(IF(MATCH(B738&amp;"|*",M$3:M737,0),"-",""),B738&amp;"|"&amp;C738&amp;"|"),"-"))</f>
        <v/>
      </c>
      <c r="N738" s="183" t="str">
        <f t="shared" si="37"/>
        <v/>
      </c>
      <c r="O738" s="81" t="str">
        <f t="shared" si="38"/>
        <v/>
      </c>
    </row>
    <row r="739" spans="12:15" x14ac:dyDescent="0.35">
      <c r="L739" s="81" t="str">
        <f t="shared" si="36"/>
        <v/>
      </c>
      <c r="M739" s="82" t="str">
        <f>IF(EXACT(B739,""),"",IF(COUNTIFS(B:B,B739,J:J,"&gt;"&amp;J739)=0,IFERROR(IF(MATCH(B739&amp;"|*",M$3:M738,0),"-",""),B739&amp;"|"&amp;C739&amp;"|"),"-"))</f>
        <v/>
      </c>
      <c r="N739" s="183" t="str">
        <f t="shared" si="37"/>
        <v/>
      </c>
      <c r="O739" s="81" t="str">
        <f t="shared" si="38"/>
        <v/>
      </c>
    </row>
    <row r="740" spans="12:15" x14ac:dyDescent="0.35">
      <c r="L740" s="81" t="str">
        <f t="shared" si="36"/>
        <v/>
      </c>
      <c r="M740" s="82" t="str">
        <f>IF(EXACT(B740,""),"",IF(COUNTIFS(B:B,B740,J:J,"&gt;"&amp;J740)=0,IFERROR(IF(MATCH(B740&amp;"|*",M$3:M739,0),"-",""),B740&amp;"|"&amp;C740&amp;"|"),"-"))</f>
        <v/>
      </c>
      <c r="N740" s="183" t="str">
        <f t="shared" si="37"/>
        <v/>
      </c>
      <c r="O740" s="81" t="str">
        <f t="shared" si="38"/>
        <v/>
      </c>
    </row>
    <row r="741" spans="12:15" x14ac:dyDescent="0.35">
      <c r="L741" s="81" t="str">
        <f t="shared" si="36"/>
        <v/>
      </c>
      <c r="M741" s="82" t="str">
        <f>IF(EXACT(B741,""),"",IF(COUNTIFS(B:B,B741,J:J,"&gt;"&amp;J741)=0,IFERROR(IF(MATCH(B741&amp;"|*",M$3:M740,0),"-",""),B741&amp;"|"&amp;C741&amp;"|"),"-"))</f>
        <v/>
      </c>
      <c r="N741" s="183" t="str">
        <f t="shared" si="37"/>
        <v/>
      </c>
      <c r="O741" s="81" t="str">
        <f t="shared" si="38"/>
        <v/>
      </c>
    </row>
    <row r="742" spans="12:15" x14ac:dyDescent="0.35">
      <c r="L742" s="81" t="str">
        <f t="shared" si="36"/>
        <v/>
      </c>
      <c r="M742" s="82" t="str">
        <f>IF(EXACT(B742,""),"",IF(COUNTIFS(B:B,B742,J:J,"&gt;"&amp;J742)=0,IFERROR(IF(MATCH(B742&amp;"|*",M$3:M741,0),"-",""),B742&amp;"|"&amp;C742&amp;"|"),"-"))</f>
        <v/>
      </c>
      <c r="N742" s="183" t="str">
        <f t="shared" si="37"/>
        <v/>
      </c>
      <c r="O742" s="81" t="str">
        <f t="shared" si="38"/>
        <v/>
      </c>
    </row>
    <row r="743" spans="12:15" x14ac:dyDescent="0.35">
      <c r="L743" s="81" t="str">
        <f t="shared" si="36"/>
        <v/>
      </c>
      <c r="M743" s="82" t="str">
        <f>IF(EXACT(B743,""),"",IF(COUNTIFS(B:B,B743,J:J,"&gt;"&amp;J743)=0,IFERROR(IF(MATCH(B743&amp;"|*",M$3:M742,0),"-",""),B743&amp;"|"&amp;C743&amp;"|"),"-"))</f>
        <v/>
      </c>
      <c r="N743" s="183" t="str">
        <f t="shared" si="37"/>
        <v/>
      </c>
      <c r="O743" s="81" t="str">
        <f t="shared" si="38"/>
        <v/>
      </c>
    </row>
    <row r="744" spans="12:15" x14ac:dyDescent="0.35">
      <c r="L744" s="81" t="str">
        <f t="shared" si="36"/>
        <v/>
      </c>
      <c r="M744" s="82" t="str">
        <f>IF(EXACT(B744,""),"",IF(COUNTIFS(B:B,B744,J:J,"&gt;"&amp;J744)=0,IFERROR(IF(MATCH(B744&amp;"|*",M$3:M743,0),"-",""),B744&amp;"|"&amp;C744&amp;"|"),"-"))</f>
        <v/>
      </c>
      <c r="N744" s="183" t="str">
        <f t="shared" si="37"/>
        <v/>
      </c>
      <c r="O744" s="81" t="str">
        <f t="shared" si="38"/>
        <v/>
      </c>
    </row>
    <row r="745" spans="12:15" x14ac:dyDescent="0.35">
      <c r="L745" s="81" t="str">
        <f t="shared" si="36"/>
        <v/>
      </c>
      <c r="M745" s="82" t="str">
        <f>IF(EXACT(B745,""),"",IF(COUNTIFS(B:B,B745,J:J,"&gt;"&amp;J745)=0,IFERROR(IF(MATCH(B745&amp;"|*",M$3:M744,0),"-",""),B745&amp;"|"&amp;C745&amp;"|"),"-"))</f>
        <v/>
      </c>
      <c r="N745" s="183" t="str">
        <f t="shared" si="37"/>
        <v/>
      </c>
      <c r="O745" s="81" t="str">
        <f t="shared" si="38"/>
        <v/>
      </c>
    </row>
    <row r="746" spans="12:15" x14ac:dyDescent="0.35">
      <c r="L746" s="81" t="str">
        <f t="shared" si="36"/>
        <v/>
      </c>
      <c r="M746" s="82" t="str">
        <f>IF(EXACT(B746,""),"",IF(COUNTIFS(B:B,B746,J:J,"&gt;"&amp;J746)=0,IFERROR(IF(MATCH(B746&amp;"|*",M$3:M745,0),"-",""),B746&amp;"|"&amp;C746&amp;"|"),"-"))</f>
        <v/>
      </c>
      <c r="N746" s="183" t="str">
        <f t="shared" si="37"/>
        <v/>
      </c>
      <c r="O746" s="81" t="str">
        <f t="shared" si="38"/>
        <v/>
      </c>
    </row>
    <row r="747" spans="12:15" x14ac:dyDescent="0.35">
      <c r="L747" s="81" t="str">
        <f t="shared" si="36"/>
        <v/>
      </c>
      <c r="M747" s="82" t="str">
        <f>IF(EXACT(B747,""),"",IF(COUNTIFS(B:B,B747,J:J,"&gt;"&amp;J747)=0,IFERROR(IF(MATCH(B747&amp;"|*",M$3:M746,0),"-",""),B747&amp;"|"&amp;C747&amp;"|"),"-"))</f>
        <v/>
      </c>
      <c r="N747" s="183" t="str">
        <f t="shared" si="37"/>
        <v/>
      </c>
      <c r="O747" s="81" t="str">
        <f t="shared" si="38"/>
        <v/>
      </c>
    </row>
    <row r="748" spans="12:15" x14ac:dyDescent="0.35">
      <c r="L748" s="81" t="str">
        <f t="shared" si="36"/>
        <v/>
      </c>
      <c r="M748" s="82" t="str">
        <f>IF(EXACT(B748,""),"",IF(COUNTIFS(B:B,B748,J:J,"&gt;"&amp;J748)=0,IFERROR(IF(MATCH(B748&amp;"|*",M$3:M747,0),"-",""),B748&amp;"|"&amp;C748&amp;"|"),"-"))</f>
        <v/>
      </c>
      <c r="N748" s="183" t="str">
        <f t="shared" si="37"/>
        <v/>
      </c>
      <c r="O748" s="81" t="str">
        <f t="shared" si="38"/>
        <v/>
      </c>
    </row>
    <row r="749" spans="12:15" x14ac:dyDescent="0.35">
      <c r="L749" s="81" t="str">
        <f t="shared" si="36"/>
        <v/>
      </c>
      <c r="M749" s="82" t="str">
        <f>IF(EXACT(B749,""),"",IF(COUNTIFS(B:B,B749,J:J,"&gt;"&amp;J749)=0,IFERROR(IF(MATCH(B749&amp;"|*",M$3:M748,0),"-",""),B749&amp;"|"&amp;C749&amp;"|"),"-"))</f>
        <v/>
      </c>
      <c r="N749" s="183" t="str">
        <f t="shared" si="37"/>
        <v/>
      </c>
      <c r="O749" s="81" t="str">
        <f t="shared" si="38"/>
        <v/>
      </c>
    </row>
    <row r="750" spans="12:15" x14ac:dyDescent="0.35">
      <c r="L750" s="81" t="str">
        <f t="shared" si="36"/>
        <v/>
      </c>
      <c r="M750" s="82" t="str">
        <f>IF(EXACT(B750,""),"",IF(COUNTIFS(B:B,B750,J:J,"&gt;"&amp;J750)=0,IFERROR(IF(MATCH(B750&amp;"|*",M$3:M749,0),"-",""),B750&amp;"|"&amp;C750&amp;"|"),"-"))</f>
        <v/>
      </c>
      <c r="N750" s="183" t="str">
        <f t="shared" si="37"/>
        <v/>
      </c>
      <c r="O750" s="81" t="str">
        <f t="shared" si="38"/>
        <v/>
      </c>
    </row>
    <row r="751" spans="12:15" x14ac:dyDescent="0.35">
      <c r="L751" s="81" t="str">
        <f t="shared" si="36"/>
        <v/>
      </c>
      <c r="M751" s="82" t="str">
        <f>IF(EXACT(B751,""),"",IF(COUNTIFS(B:B,B751,J:J,"&gt;"&amp;J751)=0,IFERROR(IF(MATCH(B751&amp;"|*",M$3:M750,0),"-",""),B751&amp;"|"&amp;C751&amp;"|"),"-"))</f>
        <v/>
      </c>
      <c r="N751" s="183" t="str">
        <f t="shared" si="37"/>
        <v/>
      </c>
      <c r="O751" s="81" t="str">
        <f t="shared" si="38"/>
        <v/>
      </c>
    </row>
    <row r="752" spans="12:15" x14ac:dyDescent="0.35">
      <c r="L752" s="81" t="str">
        <f t="shared" si="36"/>
        <v/>
      </c>
      <c r="M752" s="82" t="str">
        <f>IF(EXACT(B752,""),"",IF(COUNTIFS(B:B,B752,J:J,"&gt;"&amp;J752)=0,IFERROR(IF(MATCH(B752&amp;"|*",M$3:M751,0),"-",""),B752&amp;"|"&amp;C752&amp;"|"),"-"))</f>
        <v/>
      </c>
      <c r="N752" s="183" t="str">
        <f t="shared" si="37"/>
        <v/>
      </c>
      <c r="O752" s="81" t="str">
        <f t="shared" si="38"/>
        <v/>
      </c>
    </row>
    <row r="753" spans="12:15" x14ac:dyDescent="0.35">
      <c r="L753" s="81" t="str">
        <f t="shared" si="36"/>
        <v/>
      </c>
      <c r="M753" s="82" t="str">
        <f>IF(EXACT(B753,""),"",IF(COUNTIFS(B:B,B753,J:J,"&gt;"&amp;J753)=0,IFERROR(IF(MATCH(B753&amp;"|*",M$3:M752,0),"-",""),B753&amp;"|"&amp;C753&amp;"|"),"-"))</f>
        <v/>
      </c>
      <c r="N753" s="183" t="str">
        <f t="shared" si="37"/>
        <v/>
      </c>
      <c r="O753" s="81" t="str">
        <f t="shared" si="38"/>
        <v/>
      </c>
    </row>
    <row r="754" spans="12:15" x14ac:dyDescent="0.35">
      <c r="L754" s="81" t="str">
        <f t="shared" si="36"/>
        <v/>
      </c>
      <c r="M754" s="82" t="str">
        <f>IF(EXACT(B754,""),"",IF(COUNTIFS(B:B,B754,J:J,"&gt;"&amp;J754)=0,IFERROR(IF(MATCH(B754&amp;"|*",M$3:M753,0),"-",""),B754&amp;"|"&amp;C754&amp;"|"),"-"))</f>
        <v/>
      </c>
      <c r="N754" s="183" t="str">
        <f t="shared" si="37"/>
        <v/>
      </c>
      <c r="O754" s="81" t="str">
        <f t="shared" si="38"/>
        <v/>
      </c>
    </row>
    <row r="755" spans="12:15" x14ac:dyDescent="0.35">
      <c r="L755" s="81" t="str">
        <f t="shared" si="36"/>
        <v/>
      </c>
      <c r="M755" s="82" t="str">
        <f>IF(EXACT(B755,""),"",IF(COUNTIFS(B:B,B755,J:J,"&gt;"&amp;J755)=0,IFERROR(IF(MATCH(B755&amp;"|*",M$3:M754,0),"-",""),B755&amp;"|"&amp;C755&amp;"|"),"-"))</f>
        <v/>
      </c>
      <c r="N755" s="183" t="str">
        <f t="shared" si="37"/>
        <v/>
      </c>
      <c r="O755" s="81" t="str">
        <f t="shared" si="38"/>
        <v/>
      </c>
    </row>
    <row r="756" spans="12:15" x14ac:dyDescent="0.35">
      <c r="L756" s="81" t="str">
        <f t="shared" si="36"/>
        <v/>
      </c>
      <c r="M756" s="82" t="str">
        <f>IF(EXACT(B756,""),"",IF(COUNTIFS(B:B,B756,J:J,"&gt;"&amp;J756)=0,IFERROR(IF(MATCH(B756&amp;"|*",M$3:M755,0),"-",""),B756&amp;"|"&amp;C756&amp;"|"),"-"))</f>
        <v/>
      </c>
      <c r="N756" s="183" t="str">
        <f t="shared" si="37"/>
        <v/>
      </c>
      <c r="O756" s="81" t="str">
        <f t="shared" si="38"/>
        <v/>
      </c>
    </row>
    <row r="757" spans="12:15" x14ac:dyDescent="0.35">
      <c r="L757" s="81" t="str">
        <f t="shared" si="36"/>
        <v/>
      </c>
      <c r="M757" s="82" t="str">
        <f>IF(EXACT(B757,""),"",IF(COUNTIFS(B:B,B757,J:J,"&gt;"&amp;J757)=0,IFERROR(IF(MATCH(B757&amp;"|*",M$3:M756,0),"-",""),B757&amp;"|"&amp;C757&amp;"|"),"-"))</f>
        <v/>
      </c>
      <c r="N757" s="183" t="str">
        <f t="shared" si="37"/>
        <v/>
      </c>
      <c r="O757" s="81" t="str">
        <f t="shared" si="38"/>
        <v/>
      </c>
    </row>
    <row r="758" spans="12:15" x14ac:dyDescent="0.35">
      <c r="L758" s="81" t="str">
        <f t="shared" si="36"/>
        <v/>
      </c>
      <c r="M758" s="82" t="str">
        <f>IF(EXACT(B758,""),"",IF(COUNTIFS(B:B,B758,J:J,"&gt;"&amp;J758)=0,IFERROR(IF(MATCH(B758&amp;"|*",M$3:M757,0),"-",""),B758&amp;"|"&amp;C758&amp;"|"),"-"))</f>
        <v/>
      </c>
      <c r="N758" s="183" t="str">
        <f t="shared" si="37"/>
        <v/>
      </c>
      <c r="O758" s="81" t="str">
        <f t="shared" si="38"/>
        <v/>
      </c>
    </row>
    <row r="759" spans="12:15" x14ac:dyDescent="0.35">
      <c r="L759" s="81" t="str">
        <f t="shared" si="36"/>
        <v/>
      </c>
      <c r="M759" s="82" t="str">
        <f>IF(EXACT(B759,""),"",IF(COUNTIFS(B:B,B759,J:J,"&gt;"&amp;J759)=0,IFERROR(IF(MATCH(B759&amp;"|*",M$3:M758,0),"-",""),B759&amp;"|"&amp;C759&amp;"|"),"-"))</f>
        <v/>
      </c>
      <c r="N759" s="183" t="str">
        <f t="shared" si="37"/>
        <v/>
      </c>
      <c r="O759" s="81" t="str">
        <f t="shared" si="38"/>
        <v/>
      </c>
    </row>
    <row r="760" spans="12:15" x14ac:dyDescent="0.35">
      <c r="L760" s="81" t="str">
        <f t="shared" si="36"/>
        <v/>
      </c>
      <c r="M760" s="82" t="str">
        <f>IF(EXACT(B760,""),"",IF(COUNTIFS(B:B,B760,J:J,"&gt;"&amp;J760)=0,IFERROR(IF(MATCH(B760&amp;"|*",M$3:M759,0),"-",""),B760&amp;"|"&amp;C760&amp;"|"),"-"))</f>
        <v/>
      </c>
      <c r="N760" s="183" t="str">
        <f t="shared" si="37"/>
        <v/>
      </c>
      <c r="O760" s="81" t="str">
        <f t="shared" si="38"/>
        <v/>
      </c>
    </row>
    <row r="761" spans="12:15" x14ac:dyDescent="0.35">
      <c r="L761" s="81" t="str">
        <f t="shared" si="36"/>
        <v/>
      </c>
      <c r="M761" s="82" t="str">
        <f>IF(EXACT(B761,""),"",IF(COUNTIFS(B:B,B761,J:J,"&gt;"&amp;J761)=0,IFERROR(IF(MATCH(B761&amp;"|*",M$3:M760,0),"-",""),B761&amp;"|"&amp;C761&amp;"|"),"-"))</f>
        <v/>
      </c>
      <c r="N761" s="183" t="str">
        <f t="shared" si="37"/>
        <v/>
      </c>
      <c r="O761" s="81" t="str">
        <f t="shared" si="38"/>
        <v/>
      </c>
    </row>
    <row r="762" spans="12:15" x14ac:dyDescent="0.35">
      <c r="L762" s="81" t="str">
        <f t="shared" si="36"/>
        <v/>
      </c>
      <c r="M762" s="82" t="str">
        <f>IF(EXACT(B762,""),"",IF(COUNTIFS(B:B,B762,J:J,"&gt;"&amp;J762)=0,IFERROR(IF(MATCH(B762&amp;"|*",M$3:M761,0),"-",""),B762&amp;"|"&amp;C762&amp;"|"),"-"))</f>
        <v/>
      </c>
      <c r="N762" s="183" t="str">
        <f t="shared" si="37"/>
        <v/>
      </c>
      <c r="O762" s="81" t="str">
        <f t="shared" si="38"/>
        <v/>
      </c>
    </row>
    <row r="763" spans="12:15" x14ac:dyDescent="0.35">
      <c r="L763" s="81" t="str">
        <f t="shared" si="36"/>
        <v/>
      </c>
      <c r="M763" s="82" t="str">
        <f>IF(EXACT(B763,""),"",IF(COUNTIFS(B:B,B763,J:J,"&gt;"&amp;J763)=0,IFERROR(IF(MATCH(B763&amp;"|*",M$3:M762,0),"-",""),B763&amp;"|"&amp;C763&amp;"|"),"-"))</f>
        <v/>
      </c>
      <c r="N763" s="183" t="str">
        <f t="shared" si="37"/>
        <v/>
      </c>
      <c r="O763" s="81" t="str">
        <f t="shared" si="38"/>
        <v/>
      </c>
    </row>
    <row r="764" spans="12:15" x14ac:dyDescent="0.35">
      <c r="L764" s="81" t="str">
        <f t="shared" si="36"/>
        <v/>
      </c>
      <c r="M764" s="82" t="str">
        <f>IF(EXACT(B764,""),"",IF(COUNTIFS(B:B,B764,J:J,"&gt;"&amp;J764)=0,IFERROR(IF(MATCH(B764&amp;"|*",M$3:M763,0),"-",""),B764&amp;"|"&amp;C764&amp;"|"),"-"))</f>
        <v/>
      </c>
      <c r="N764" s="183" t="str">
        <f t="shared" si="37"/>
        <v/>
      </c>
      <c r="O764" s="81" t="str">
        <f t="shared" si="38"/>
        <v/>
      </c>
    </row>
    <row r="765" spans="12:15" x14ac:dyDescent="0.35">
      <c r="L765" s="81" t="str">
        <f t="shared" si="36"/>
        <v/>
      </c>
      <c r="M765" s="82" t="str">
        <f>IF(EXACT(B765,""),"",IF(COUNTIFS(B:B,B765,J:J,"&gt;"&amp;J765)=0,IFERROR(IF(MATCH(B765&amp;"|*",M$3:M764,0),"-",""),B765&amp;"|"&amp;C765&amp;"|"),"-"))</f>
        <v/>
      </c>
      <c r="N765" s="183" t="str">
        <f t="shared" si="37"/>
        <v/>
      </c>
      <c r="O765" s="81" t="str">
        <f t="shared" si="38"/>
        <v/>
      </c>
    </row>
    <row r="766" spans="12:15" x14ac:dyDescent="0.35">
      <c r="L766" s="81" t="str">
        <f t="shared" si="36"/>
        <v/>
      </c>
      <c r="M766" s="82" t="str">
        <f>IF(EXACT(B766,""),"",IF(COUNTIFS(B:B,B766,J:J,"&gt;"&amp;J766)=0,IFERROR(IF(MATCH(B766&amp;"|*",M$3:M765,0),"-",""),B766&amp;"|"&amp;C766&amp;"|"),"-"))</f>
        <v/>
      </c>
      <c r="N766" s="183" t="str">
        <f t="shared" si="37"/>
        <v/>
      </c>
      <c r="O766" s="81" t="str">
        <f t="shared" si="38"/>
        <v/>
      </c>
    </row>
    <row r="767" spans="12:15" x14ac:dyDescent="0.35">
      <c r="L767" s="81" t="str">
        <f t="shared" si="36"/>
        <v/>
      </c>
      <c r="M767" s="82" t="str">
        <f>IF(EXACT(B767,""),"",IF(COUNTIFS(B:B,B767,J:J,"&gt;"&amp;J767)=0,IFERROR(IF(MATCH(B767&amp;"|*",M$3:M766,0),"-",""),B767&amp;"|"&amp;C767&amp;"|"),"-"))</f>
        <v/>
      </c>
      <c r="N767" s="183" t="str">
        <f t="shared" si="37"/>
        <v/>
      </c>
      <c r="O767" s="81" t="str">
        <f t="shared" si="38"/>
        <v/>
      </c>
    </row>
    <row r="768" spans="12:15" x14ac:dyDescent="0.35">
      <c r="L768" s="81" t="str">
        <f t="shared" si="36"/>
        <v/>
      </c>
      <c r="M768" s="82" t="str">
        <f>IF(EXACT(B768,""),"",IF(COUNTIFS(B:B,B768,J:J,"&gt;"&amp;J768)=0,IFERROR(IF(MATCH(B768&amp;"|*",M$3:M767,0),"-",""),B768&amp;"|"&amp;C768&amp;"|"),"-"))</f>
        <v/>
      </c>
      <c r="N768" s="183" t="str">
        <f t="shared" si="37"/>
        <v/>
      </c>
      <c r="O768" s="81" t="str">
        <f t="shared" si="38"/>
        <v/>
      </c>
    </row>
    <row r="769" spans="12:15" x14ac:dyDescent="0.35">
      <c r="L769" s="81" t="str">
        <f t="shared" si="36"/>
        <v/>
      </c>
      <c r="M769" s="82" t="str">
        <f>IF(EXACT(B769,""),"",IF(COUNTIFS(B:B,B769,J:J,"&gt;"&amp;J769)=0,IFERROR(IF(MATCH(B769&amp;"|*",M$3:M768,0),"-",""),B769&amp;"|"&amp;C769&amp;"|"),"-"))</f>
        <v/>
      </c>
      <c r="N769" s="183" t="str">
        <f t="shared" si="37"/>
        <v/>
      </c>
      <c r="O769" s="81" t="str">
        <f t="shared" si="38"/>
        <v/>
      </c>
    </row>
    <row r="770" spans="12:15" x14ac:dyDescent="0.35">
      <c r="L770" s="81" t="str">
        <f t="shared" si="36"/>
        <v/>
      </c>
      <c r="M770" s="82" t="str">
        <f>IF(EXACT(B770,""),"",IF(COUNTIFS(B:B,B770,J:J,"&gt;"&amp;J770)=0,IFERROR(IF(MATCH(B770&amp;"|*",M$3:M769,0),"-",""),B770&amp;"|"&amp;C770&amp;"|"),"-"))</f>
        <v/>
      </c>
      <c r="N770" s="183" t="str">
        <f t="shared" si="37"/>
        <v/>
      </c>
      <c r="O770" s="81" t="str">
        <f t="shared" si="38"/>
        <v/>
      </c>
    </row>
    <row r="771" spans="12:15" x14ac:dyDescent="0.35">
      <c r="L771" s="81" t="str">
        <f t="shared" si="36"/>
        <v/>
      </c>
      <c r="M771" s="82" t="str">
        <f>IF(EXACT(B771,""),"",IF(COUNTIFS(B:B,B771,J:J,"&gt;"&amp;J771)=0,IFERROR(IF(MATCH(B771&amp;"|*",M$3:M770,0),"-",""),B771&amp;"|"&amp;C771&amp;"|"),"-"))</f>
        <v/>
      </c>
      <c r="N771" s="183" t="str">
        <f t="shared" si="37"/>
        <v/>
      </c>
      <c r="O771" s="81" t="str">
        <f t="shared" si="38"/>
        <v/>
      </c>
    </row>
    <row r="772" spans="12:15" x14ac:dyDescent="0.35">
      <c r="L772" s="81" t="str">
        <f t="shared" ref="L772:L835" si="39">IF(EXACT(B772,""),"",IF(COUNTIFS(B:B,B772,D:D,D772,E:E,E772,J:J,"&gt;"&amp;J772)=0,B772&amp;"|"&amp;D772&amp;":"&amp;E772&amp;"|","-"))</f>
        <v/>
      </c>
      <c r="M772" s="82" t="str">
        <f>IF(EXACT(B772,""),"",IF(COUNTIFS(B:B,B772,J:J,"&gt;"&amp;J772)=0,IFERROR(IF(MATCH(B772&amp;"|*",M$3:M771,0),"-",""),B772&amp;"|"&amp;C772&amp;"|"),"-"))</f>
        <v/>
      </c>
      <c r="N772" s="183" t="str">
        <f t="shared" ref="N772:N835" si="40">IF(OR(EXACT(M772,""),EXACT(M772,"-")),"",COUNTIFS(M$4:M$4000,"&gt;-",M$4:M$4000,"&lt;="&amp;M772))</f>
        <v/>
      </c>
      <c r="O772" s="81" t="str">
        <f t="shared" ref="O772:O835" si="41">IF(EXACT(B772,""),"",IF(OR(AND(COUNTIFS(B:B,B772,D:D,D772,E:E,E772,J:J,"&gt;"&amp;J772)=1,COUNTIFS(B:B,B772,J:J,"&gt;"&amp;J772)&gt;1),AND(COUNTIFS(B:B,B772,D:D,D772,E:E,E772,J:J,"&gt;"&amp;J772)=0,COUNTIFS(B:B,B772,J:J,"&gt;"&amp;J772)&gt;1)),B772&amp;"|"&amp;D772&amp;":"&amp;E772&amp;"|","-"))</f>
        <v/>
      </c>
    </row>
    <row r="773" spans="12:15" x14ac:dyDescent="0.35">
      <c r="L773" s="81" t="str">
        <f t="shared" si="39"/>
        <v/>
      </c>
      <c r="M773" s="82" t="str">
        <f>IF(EXACT(B773,""),"",IF(COUNTIFS(B:B,B773,J:J,"&gt;"&amp;J773)=0,IFERROR(IF(MATCH(B773&amp;"|*",M$3:M772,0),"-",""),B773&amp;"|"&amp;C773&amp;"|"),"-"))</f>
        <v/>
      </c>
      <c r="N773" s="183" t="str">
        <f t="shared" si="40"/>
        <v/>
      </c>
      <c r="O773" s="81" t="str">
        <f t="shared" si="41"/>
        <v/>
      </c>
    </row>
    <row r="774" spans="12:15" x14ac:dyDescent="0.35">
      <c r="L774" s="81" t="str">
        <f t="shared" si="39"/>
        <v/>
      </c>
      <c r="M774" s="82" t="str">
        <f>IF(EXACT(B774,""),"",IF(COUNTIFS(B:B,B774,J:J,"&gt;"&amp;J774)=0,IFERROR(IF(MATCH(B774&amp;"|*",M$3:M773,0),"-",""),B774&amp;"|"&amp;C774&amp;"|"),"-"))</f>
        <v/>
      </c>
      <c r="N774" s="183" t="str">
        <f t="shared" si="40"/>
        <v/>
      </c>
      <c r="O774" s="81" t="str">
        <f t="shared" si="41"/>
        <v/>
      </c>
    </row>
    <row r="775" spans="12:15" x14ac:dyDescent="0.35">
      <c r="L775" s="81" t="str">
        <f t="shared" si="39"/>
        <v/>
      </c>
      <c r="M775" s="82" t="str">
        <f>IF(EXACT(B775,""),"",IF(COUNTIFS(B:B,B775,J:J,"&gt;"&amp;J775)=0,IFERROR(IF(MATCH(B775&amp;"|*",M$3:M774,0),"-",""),B775&amp;"|"&amp;C775&amp;"|"),"-"))</f>
        <v/>
      </c>
      <c r="N775" s="183" t="str">
        <f t="shared" si="40"/>
        <v/>
      </c>
      <c r="O775" s="81" t="str">
        <f t="shared" si="41"/>
        <v/>
      </c>
    </row>
    <row r="776" spans="12:15" x14ac:dyDescent="0.35">
      <c r="L776" s="81" t="str">
        <f t="shared" si="39"/>
        <v/>
      </c>
      <c r="M776" s="82" t="str">
        <f>IF(EXACT(B776,""),"",IF(COUNTIFS(B:B,B776,J:J,"&gt;"&amp;J776)=0,IFERROR(IF(MATCH(B776&amp;"|*",M$3:M775,0),"-",""),B776&amp;"|"&amp;C776&amp;"|"),"-"))</f>
        <v/>
      </c>
      <c r="N776" s="183" t="str">
        <f t="shared" si="40"/>
        <v/>
      </c>
      <c r="O776" s="81" t="str">
        <f t="shared" si="41"/>
        <v/>
      </c>
    </row>
    <row r="777" spans="12:15" x14ac:dyDescent="0.35">
      <c r="L777" s="81" t="str">
        <f t="shared" si="39"/>
        <v/>
      </c>
      <c r="M777" s="82" t="str">
        <f>IF(EXACT(B777,""),"",IF(COUNTIFS(B:B,B777,J:J,"&gt;"&amp;J777)=0,IFERROR(IF(MATCH(B777&amp;"|*",M$3:M776,0),"-",""),B777&amp;"|"&amp;C777&amp;"|"),"-"))</f>
        <v/>
      </c>
      <c r="N777" s="183" t="str">
        <f t="shared" si="40"/>
        <v/>
      </c>
      <c r="O777" s="81" t="str">
        <f t="shared" si="41"/>
        <v/>
      </c>
    </row>
    <row r="778" spans="12:15" x14ac:dyDescent="0.35">
      <c r="L778" s="81" t="str">
        <f t="shared" si="39"/>
        <v/>
      </c>
      <c r="M778" s="82" t="str">
        <f>IF(EXACT(B778,""),"",IF(COUNTIFS(B:B,B778,J:J,"&gt;"&amp;J778)=0,IFERROR(IF(MATCH(B778&amp;"|*",M$3:M777,0),"-",""),B778&amp;"|"&amp;C778&amp;"|"),"-"))</f>
        <v/>
      </c>
      <c r="N778" s="183" t="str">
        <f t="shared" si="40"/>
        <v/>
      </c>
      <c r="O778" s="81" t="str">
        <f t="shared" si="41"/>
        <v/>
      </c>
    </row>
    <row r="779" spans="12:15" x14ac:dyDescent="0.35">
      <c r="L779" s="81" t="str">
        <f t="shared" si="39"/>
        <v/>
      </c>
      <c r="M779" s="82" t="str">
        <f>IF(EXACT(B779,""),"",IF(COUNTIFS(B:B,B779,J:J,"&gt;"&amp;J779)=0,IFERROR(IF(MATCH(B779&amp;"|*",M$3:M778,0),"-",""),B779&amp;"|"&amp;C779&amp;"|"),"-"))</f>
        <v/>
      </c>
      <c r="N779" s="183" t="str">
        <f t="shared" si="40"/>
        <v/>
      </c>
      <c r="O779" s="81" t="str">
        <f t="shared" si="41"/>
        <v/>
      </c>
    </row>
    <row r="780" spans="12:15" x14ac:dyDescent="0.35">
      <c r="L780" s="81" t="str">
        <f t="shared" si="39"/>
        <v/>
      </c>
      <c r="M780" s="82" t="str">
        <f>IF(EXACT(B780,""),"",IF(COUNTIFS(B:B,B780,J:J,"&gt;"&amp;J780)=0,IFERROR(IF(MATCH(B780&amp;"|*",M$3:M779,0),"-",""),B780&amp;"|"&amp;C780&amp;"|"),"-"))</f>
        <v/>
      </c>
      <c r="N780" s="183" t="str">
        <f t="shared" si="40"/>
        <v/>
      </c>
      <c r="O780" s="81" t="str">
        <f t="shared" si="41"/>
        <v/>
      </c>
    </row>
    <row r="781" spans="12:15" x14ac:dyDescent="0.35">
      <c r="L781" s="81" t="str">
        <f t="shared" si="39"/>
        <v/>
      </c>
      <c r="M781" s="82" t="str">
        <f>IF(EXACT(B781,""),"",IF(COUNTIFS(B:B,B781,J:J,"&gt;"&amp;J781)=0,IFERROR(IF(MATCH(B781&amp;"|*",M$3:M780,0),"-",""),B781&amp;"|"&amp;C781&amp;"|"),"-"))</f>
        <v/>
      </c>
      <c r="N781" s="183" t="str">
        <f t="shared" si="40"/>
        <v/>
      </c>
      <c r="O781" s="81" t="str">
        <f t="shared" si="41"/>
        <v/>
      </c>
    </row>
    <row r="782" spans="12:15" x14ac:dyDescent="0.35">
      <c r="L782" s="81" t="str">
        <f t="shared" si="39"/>
        <v/>
      </c>
      <c r="M782" s="82" t="str">
        <f>IF(EXACT(B782,""),"",IF(COUNTIFS(B:B,B782,J:J,"&gt;"&amp;J782)=0,IFERROR(IF(MATCH(B782&amp;"|*",M$3:M781,0),"-",""),B782&amp;"|"&amp;C782&amp;"|"),"-"))</f>
        <v/>
      </c>
      <c r="N782" s="183" t="str">
        <f t="shared" si="40"/>
        <v/>
      </c>
      <c r="O782" s="81" t="str">
        <f t="shared" si="41"/>
        <v/>
      </c>
    </row>
    <row r="783" spans="12:15" x14ac:dyDescent="0.35">
      <c r="L783" s="81" t="str">
        <f t="shared" si="39"/>
        <v/>
      </c>
      <c r="M783" s="82" t="str">
        <f>IF(EXACT(B783,""),"",IF(COUNTIFS(B:B,B783,J:J,"&gt;"&amp;J783)=0,IFERROR(IF(MATCH(B783&amp;"|*",M$3:M782,0),"-",""),B783&amp;"|"&amp;C783&amp;"|"),"-"))</f>
        <v/>
      </c>
      <c r="N783" s="183" t="str">
        <f t="shared" si="40"/>
        <v/>
      </c>
      <c r="O783" s="81" t="str">
        <f t="shared" si="41"/>
        <v/>
      </c>
    </row>
    <row r="784" spans="12:15" x14ac:dyDescent="0.35">
      <c r="L784" s="81" t="str">
        <f t="shared" si="39"/>
        <v/>
      </c>
      <c r="M784" s="82" t="str">
        <f>IF(EXACT(B784,""),"",IF(COUNTIFS(B:B,B784,J:J,"&gt;"&amp;J784)=0,IFERROR(IF(MATCH(B784&amp;"|*",M$3:M783,0),"-",""),B784&amp;"|"&amp;C784&amp;"|"),"-"))</f>
        <v/>
      </c>
      <c r="N784" s="183" t="str">
        <f t="shared" si="40"/>
        <v/>
      </c>
      <c r="O784" s="81" t="str">
        <f t="shared" si="41"/>
        <v/>
      </c>
    </row>
    <row r="785" spans="12:15" x14ac:dyDescent="0.35">
      <c r="L785" s="81" t="str">
        <f t="shared" si="39"/>
        <v/>
      </c>
      <c r="M785" s="82" t="str">
        <f>IF(EXACT(B785,""),"",IF(COUNTIFS(B:B,B785,J:J,"&gt;"&amp;J785)=0,IFERROR(IF(MATCH(B785&amp;"|*",M$3:M784,0),"-",""),B785&amp;"|"&amp;C785&amp;"|"),"-"))</f>
        <v/>
      </c>
      <c r="N785" s="183" t="str">
        <f t="shared" si="40"/>
        <v/>
      </c>
      <c r="O785" s="81" t="str">
        <f t="shared" si="41"/>
        <v/>
      </c>
    </row>
    <row r="786" spans="12:15" x14ac:dyDescent="0.35">
      <c r="L786" s="81" t="str">
        <f t="shared" si="39"/>
        <v/>
      </c>
      <c r="M786" s="82" t="str">
        <f>IF(EXACT(B786,""),"",IF(COUNTIFS(B:B,B786,J:J,"&gt;"&amp;J786)=0,IFERROR(IF(MATCH(B786&amp;"|*",M$3:M785,0),"-",""),B786&amp;"|"&amp;C786&amp;"|"),"-"))</f>
        <v/>
      </c>
      <c r="N786" s="183" t="str">
        <f t="shared" si="40"/>
        <v/>
      </c>
      <c r="O786" s="81" t="str">
        <f t="shared" si="41"/>
        <v/>
      </c>
    </row>
    <row r="787" spans="12:15" x14ac:dyDescent="0.35">
      <c r="L787" s="81" t="str">
        <f t="shared" si="39"/>
        <v/>
      </c>
      <c r="M787" s="82" t="str">
        <f>IF(EXACT(B787,""),"",IF(COUNTIFS(B:B,B787,J:J,"&gt;"&amp;J787)=0,IFERROR(IF(MATCH(B787&amp;"|*",M$3:M786,0),"-",""),B787&amp;"|"&amp;C787&amp;"|"),"-"))</f>
        <v/>
      </c>
      <c r="N787" s="183" t="str">
        <f t="shared" si="40"/>
        <v/>
      </c>
      <c r="O787" s="81" t="str">
        <f t="shared" si="41"/>
        <v/>
      </c>
    </row>
    <row r="788" spans="12:15" x14ac:dyDescent="0.35">
      <c r="L788" s="81" t="str">
        <f t="shared" si="39"/>
        <v/>
      </c>
      <c r="M788" s="82" t="str">
        <f>IF(EXACT(B788,""),"",IF(COUNTIFS(B:B,B788,J:J,"&gt;"&amp;J788)=0,IFERROR(IF(MATCH(B788&amp;"|*",M$3:M787,0),"-",""),B788&amp;"|"&amp;C788&amp;"|"),"-"))</f>
        <v/>
      </c>
      <c r="N788" s="183" t="str">
        <f t="shared" si="40"/>
        <v/>
      </c>
      <c r="O788" s="81" t="str">
        <f t="shared" si="41"/>
        <v/>
      </c>
    </row>
    <row r="789" spans="12:15" x14ac:dyDescent="0.35">
      <c r="L789" s="81" t="str">
        <f t="shared" si="39"/>
        <v/>
      </c>
      <c r="M789" s="82" t="str">
        <f>IF(EXACT(B789,""),"",IF(COUNTIFS(B:B,B789,J:J,"&gt;"&amp;J789)=0,IFERROR(IF(MATCH(B789&amp;"|*",M$3:M788,0),"-",""),B789&amp;"|"&amp;C789&amp;"|"),"-"))</f>
        <v/>
      </c>
      <c r="N789" s="183" t="str">
        <f t="shared" si="40"/>
        <v/>
      </c>
      <c r="O789" s="81" t="str">
        <f t="shared" si="41"/>
        <v/>
      </c>
    </row>
    <row r="790" spans="12:15" x14ac:dyDescent="0.35">
      <c r="L790" s="81" t="str">
        <f t="shared" si="39"/>
        <v/>
      </c>
      <c r="M790" s="82" t="str">
        <f>IF(EXACT(B790,""),"",IF(COUNTIFS(B:B,B790,J:J,"&gt;"&amp;J790)=0,IFERROR(IF(MATCH(B790&amp;"|*",M$3:M789,0),"-",""),B790&amp;"|"&amp;C790&amp;"|"),"-"))</f>
        <v/>
      </c>
      <c r="N790" s="183" t="str">
        <f t="shared" si="40"/>
        <v/>
      </c>
      <c r="O790" s="81" t="str">
        <f t="shared" si="41"/>
        <v/>
      </c>
    </row>
    <row r="791" spans="12:15" x14ac:dyDescent="0.35">
      <c r="L791" s="81" t="str">
        <f t="shared" si="39"/>
        <v/>
      </c>
      <c r="M791" s="82" t="str">
        <f>IF(EXACT(B791,""),"",IF(COUNTIFS(B:B,B791,J:J,"&gt;"&amp;J791)=0,IFERROR(IF(MATCH(B791&amp;"|*",M$3:M790,0),"-",""),B791&amp;"|"&amp;C791&amp;"|"),"-"))</f>
        <v/>
      </c>
      <c r="N791" s="183" t="str">
        <f t="shared" si="40"/>
        <v/>
      </c>
      <c r="O791" s="81" t="str">
        <f t="shared" si="41"/>
        <v/>
      </c>
    </row>
    <row r="792" spans="12:15" x14ac:dyDescent="0.35">
      <c r="L792" s="81" t="str">
        <f t="shared" si="39"/>
        <v/>
      </c>
      <c r="M792" s="82" t="str">
        <f>IF(EXACT(B792,""),"",IF(COUNTIFS(B:B,B792,J:J,"&gt;"&amp;J792)=0,IFERROR(IF(MATCH(B792&amp;"|*",M$3:M791,0),"-",""),B792&amp;"|"&amp;C792&amp;"|"),"-"))</f>
        <v/>
      </c>
      <c r="N792" s="183" t="str">
        <f t="shared" si="40"/>
        <v/>
      </c>
      <c r="O792" s="81" t="str">
        <f t="shared" si="41"/>
        <v/>
      </c>
    </row>
    <row r="793" spans="12:15" x14ac:dyDescent="0.35">
      <c r="L793" s="81" t="str">
        <f t="shared" si="39"/>
        <v/>
      </c>
      <c r="M793" s="82" t="str">
        <f>IF(EXACT(B793,""),"",IF(COUNTIFS(B:B,B793,J:J,"&gt;"&amp;J793)=0,IFERROR(IF(MATCH(B793&amp;"|*",M$3:M792,0),"-",""),B793&amp;"|"&amp;C793&amp;"|"),"-"))</f>
        <v/>
      </c>
      <c r="N793" s="183" t="str">
        <f t="shared" si="40"/>
        <v/>
      </c>
      <c r="O793" s="81" t="str">
        <f t="shared" si="41"/>
        <v/>
      </c>
    </row>
    <row r="794" spans="12:15" x14ac:dyDescent="0.35">
      <c r="L794" s="81" t="str">
        <f t="shared" si="39"/>
        <v/>
      </c>
      <c r="M794" s="82" t="str">
        <f>IF(EXACT(B794,""),"",IF(COUNTIFS(B:B,B794,J:J,"&gt;"&amp;J794)=0,IFERROR(IF(MATCH(B794&amp;"|*",M$3:M793,0),"-",""),B794&amp;"|"&amp;C794&amp;"|"),"-"))</f>
        <v/>
      </c>
      <c r="N794" s="183" t="str">
        <f t="shared" si="40"/>
        <v/>
      </c>
      <c r="O794" s="81" t="str">
        <f t="shared" si="41"/>
        <v/>
      </c>
    </row>
    <row r="795" spans="12:15" x14ac:dyDescent="0.35">
      <c r="L795" s="81" t="str">
        <f t="shared" si="39"/>
        <v/>
      </c>
      <c r="M795" s="82" t="str">
        <f>IF(EXACT(B795,""),"",IF(COUNTIFS(B:B,B795,J:J,"&gt;"&amp;J795)=0,IFERROR(IF(MATCH(B795&amp;"|*",M$3:M794,0),"-",""),B795&amp;"|"&amp;C795&amp;"|"),"-"))</f>
        <v/>
      </c>
      <c r="N795" s="183" t="str">
        <f t="shared" si="40"/>
        <v/>
      </c>
      <c r="O795" s="81" t="str">
        <f t="shared" si="41"/>
        <v/>
      </c>
    </row>
    <row r="796" spans="12:15" x14ac:dyDescent="0.35">
      <c r="L796" s="81" t="str">
        <f t="shared" si="39"/>
        <v/>
      </c>
      <c r="M796" s="82" t="str">
        <f>IF(EXACT(B796,""),"",IF(COUNTIFS(B:B,B796,J:J,"&gt;"&amp;J796)=0,IFERROR(IF(MATCH(B796&amp;"|*",M$3:M795,0),"-",""),B796&amp;"|"&amp;C796&amp;"|"),"-"))</f>
        <v/>
      </c>
      <c r="N796" s="183" t="str">
        <f t="shared" si="40"/>
        <v/>
      </c>
      <c r="O796" s="81" t="str">
        <f t="shared" si="41"/>
        <v/>
      </c>
    </row>
    <row r="797" spans="12:15" x14ac:dyDescent="0.35">
      <c r="L797" s="81" t="str">
        <f t="shared" si="39"/>
        <v/>
      </c>
      <c r="M797" s="82" t="str">
        <f>IF(EXACT(B797,""),"",IF(COUNTIFS(B:B,B797,J:J,"&gt;"&amp;J797)=0,IFERROR(IF(MATCH(B797&amp;"|*",M$3:M796,0),"-",""),B797&amp;"|"&amp;C797&amp;"|"),"-"))</f>
        <v/>
      </c>
      <c r="N797" s="183" t="str">
        <f t="shared" si="40"/>
        <v/>
      </c>
      <c r="O797" s="81" t="str">
        <f t="shared" si="41"/>
        <v/>
      </c>
    </row>
    <row r="798" spans="12:15" x14ac:dyDescent="0.35">
      <c r="L798" s="81" t="str">
        <f t="shared" si="39"/>
        <v/>
      </c>
      <c r="M798" s="82" t="str">
        <f>IF(EXACT(B798,""),"",IF(COUNTIFS(B:B,B798,J:J,"&gt;"&amp;J798)=0,IFERROR(IF(MATCH(B798&amp;"|*",M$3:M797,0),"-",""),B798&amp;"|"&amp;C798&amp;"|"),"-"))</f>
        <v/>
      </c>
      <c r="N798" s="183" t="str">
        <f t="shared" si="40"/>
        <v/>
      </c>
      <c r="O798" s="81" t="str">
        <f t="shared" si="41"/>
        <v/>
      </c>
    </row>
    <row r="799" spans="12:15" x14ac:dyDescent="0.35">
      <c r="L799" s="81" t="str">
        <f t="shared" si="39"/>
        <v/>
      </c>
      <c r="M799" s="82" t="str">
        <f>IF(EXACT(B799,""),"",IF(COUNTIFS(B:B,B799,J:J,"&gt;"&amp;J799)=0,IFERROR(IF(MATCH(B799&amp;"|*",M$3:M798,0),"-",""),B799&amp;"|"&amp;C799&amp;"|"),"-"))</f>
        <v/>
      </c>
      <c r="N799" s="183" t="str">
        <f t="shared" si="40"/>
        <v/>
      </c>
      <c r="O799" s="81" t="str">
        <f t="shared" si="41"/>
        <v/>
      </c>
    </row>
    <row r="800" spans="12:15" x14ac:dyDescent="0.35">
      <c r="L800" s="81" t="str">
        <f t="shared" si="39"/>
        <v/>
      </c>
      <c r="M800" s="82" t="str">
        <f>IF(EXACT(B800,""),"",IF(COUNTIFS(B:B,B800,J:J,"&gt;"&amp;J800)=0,IFERROR(IF(MATCH(B800&amp;"|*",M$3:M799,0),"-",""),B800&amp;"|"&amp;C800&amp;"|"),"-"))</f>
        <v/>
      </c>
      <c r="N800" s="183" t="str">
        <f t="shared" si="40"/>
        <v/>
      </c>
      <c r="O800" s="81" t="str">
        <f t="shared" si="41"/>
        <v/>
      </c>
    </row>
    <row r="801" spans="12:15" x14ac:dyDescent="0.35">
      <c r="L801" s="81" t="str">
        <f t="shared" si="39"/>
        <v/>
      </c>
      <c r="M801" s="82" t="str">
        <f>IF(EXACT(B801,""),"",IF(COUNTIFS(B:B,B801,J:J,"&gt;"&amp;J801)=0,IFERROR(IF(MATCH(B801&amp;"|*",M$3:M800,0),"-",""),B801&amp;"|"&amp;C801&amp;"|"),"-"))</f>
        <v/>
      </c>
      <c r="N801" s="183" t="str">
        <f t="shared" si="40"/>
        <v/>
      </c>
      <c r="O801" s="81" t="str">
        <f t="shared" si="41"/>
        <v/>
      </c>
    </row>
    <row r="802" spans="12:15" x14ac:dyDescent="0.35">
      <c r="L802" s="81" t="str">
        <f t="shared" si="39"/>
        <v/>
      </c>
      <c r="M802" s="82" t="str">
        <f>IF(EXACT(B802,""),"",IF(COUNTIFS(B:B,B802,J:J,"&gt;"&amp;J802)=0,IFERROR(IF(MATCH(B802&amp;"|*",M$3:M801,0),"-",""),B802&amp;"|"&amp;C802&amp;"|"),"-"))</f>
        <v/>
      </c>
      <c r="N802" s="183" t="str">
        <f t="shared" si="40"/>
        <v/>
      </c>
      <c r="O802" s="81" t="str">
        <f t="shared" si="41"/>
        <v/>
      </c>
    </row>
    <row r="803" spans="12:15" x14ac:dyDescent="0.35">
      <c r="L803" s="81" t="str">
        <f t="shared" si="39"/>
        <v/>
      </c>
      <c r="M803" s="82" t="str">
        <f>IF(EXACT(B803,""),"",IF(COUNTIFS(B:B,B803,J:J,"&gt;"&amp;J803)=0,IFERROR(IF(MATCH(B803&amp;"|*",M$3:M802,0),"-",""),B803&amp;"|"&amp;C803&amp;"|"),"-"))</f>
        <v/>
      </c>
      <c r="N803" s="183" t="str">
        <f t="shared" si="40"/>
        <v/>
      </c>
      <c r="O803" s="81" t="str">
        <f t="shared" si="41"/>
        <v/>
      </c>
    </row>
    <row r="804" spans="12:15" x14ac:dyDescent="0.35">
      <c r="L804" s="81" t="str">
        <f t="shared" si="39"/>
        <v/>
      </c>
      <c r="M804" s="82" t="str">
        <f>IF(EXACT(B804,""),"",IF(COUNTIFS(B:B,B804,J:J,"&gt;"&amp;J804)=0,IFERROR(IF(MATCH(B804&amp;"|*",M$3:M803,0),"-",""),B804&amp;"|"&amp;C804&amp;"|"),"-"))</f>
        <v/>
      </c>
      <c r="N804" s="183" t="str">
        <f t="shared" si="40"/>
        <v/>
      </c>
      <c r="O804" s="81" t="str">
        <f t="shared" si="41"/>
        <v/>
      </c>
    </row>
    <row r="805" spans="12:15" x14ac:dyDescent="0.35">
      <c r="L805" s="81" t="str">
        <f t="shared" si="39"/>
        <v/>
      </c>
      <c r="M805" s="82" t="str">
        <f>IF(EXACT(B805,""),"",IF(COUNTIFS(B:B,B805,J:J,"&gt;"&amp;J805)=0,IFERROR(IF(MATCH(B805&amp;"|*",M$3:M804,0),"-",""),B805&amp;"|"&amp;C805&amp;"|"),"-"))</f>
        <v/>
      </c>
      <c r="N805" s="183" t="str">
        <f t="shared" si="40"/>
        <v/>
      </c>
      <c r="O805" s="81" t="str">
        <f t="shared" si="41"/>
        <v/>
      </c>
    </row>
    <row r="806" spans="12:15" x14ac:dyDescent="0.35">
      <c r="L806" s="81" t="str">
        <f t="shared" si="39"/>
        <v/>
      </c>
      <c r="M806" s="82" t="str">
        <f>IF(EXACT(B806,""),"",IF(COUNTIFS(B:B,B806,J:J,"&gt;"&amp;J806)=0,IFERROR(IF(MATCH(B806&amp;"|*",M$3:M805,0),"-",""),B806&amp;"|"&amp;C806&amp;"|"),"-"))</f>
        <v/>
      </c>
      <c r="N806" s="183" t="str">
        <f t="shared" si="40"/>
        <v/>
      </c>
      <c r="O806" s="81" t="str">
        <f t="shared" si="41"/>
        <v/>
      </c>
    </row>
    <row r="807" spans="12:15" x14ac:dyDescent="0.35">
      <c r="L807" s="81" t="str">
        <f t="shared" si="39"/>
        <v/>
      </c>
      <c r="M807" s="82" t="str">
        <f>IF(EXACT(B807,""),"",IF(COUNTIFS(B:B,B807,J:J,"&gt;"&amp;J807)=0,IFERROR(IF(MATCH(B807&amp;"|*",M$3:M806,0),"-",""),B807&amp;"|"&amp;C807&amp;"|"),"-"))</f>
        <v/>
      </c>
      <c r="N807" s="183" t="str">
        <f t="shared" si="40"/>
        <v/>
      </c>
      <c r="O807" s="81" t="str">
        <f t="shared" si="41"/>
        <v/>
      </c>
    </row>
    <row r="808" spans="12:15" x14ac:dyDescent="0.35">
      <c r="L808" s="81" t="str">
        <f t="shared" si="39"/>
        <v/>
      </c>
      <c r="M808" s="82" t="str">
        <f>IF(EXACT(B808,""),"",IF(COUNTIFS(B:B,B808,J:J,"&gt;"&amp;J808)=0,IFERROR(IF(MATCH(B808&amp;"|*",M$3:M807,0),"-",""),B808&amp;"|"&amp;C808&amp;"|"),"-"))</f>
        <v/>
      </c>
      <c r="N808" s="183" t="str">
        <f t="shared" si="40"/>
        <v/>
      </c>
      <c r="O808" s="81" t="str">
        <f t="shared" si="41"/>
        <v/>
      </c>
    </row>
    <row r="809" spans="12:15" x14ac:dyDescent="0.35">
      <c r="L809" s="81" t="str">
        <f t="shared" si="39"/>
        <v/>
      </c>
      <c r="M809" s="82" t="str">
        <f>IF(EXACT(B809,""),"",IF(COUNTIFS(B:B,B809,J:J,"&gt;"&amp;J809)=0,IFERROR(IF(MATCH(B809&amp;"|*",M$3:M808,0),"-",""),B809&amp;"|"&amp;C809&amp;"|"),"-"))</f>
        <v/>
      </c>
      <c r="N809" s="183" t="str">
        <f t="shared" si="40"/>
        <v/>
      </c>
      <c r="O809" s="81" t="str">
        <f t="shared" si="41"/>
        <v/>
      </c>
    </row>
    <row r="810" spans="12:15" x14ac:dyDescent="0.35">
      <c r="L810" s="81" t="str">
        <f t="shared" si="39"/>
        <v/>
      </c>
      <c r="M810" s="82" t="str">
        <f>IF(EXACT(B810,""),"",IF(COUNTIFS(B:B,B810,J:J,"&gt;"&amp;J810)=0,IFERROR(IF(MATCH(B810&amp;"|*",M$3:M809,0),"-",""),B810&amp;"|"&amp;C810&amp;"|"),"-"))</f>
        <v/>
      </c>
      <c r="N810" s="183" t="str">
        <f t="shared" si="40"/>
        <v/>
      </c>
      <c r="O810" s="81" t="str">
        <f t="shared" si="41"/>
        <v/>
      </c>
    </row>
    <row r="811" spans="12:15" x14ac:dyDescent="0.35">
      <c r="L811" s="81" t="str">
        <f t="shared" si="39"/>
        <v/>
      </c>
      <c r="M811" s="82" t="str">
        <f>IF(EXACT(B811,""),"",IF(COUNTIFS(B:B,B811,J:J,"&gt;"&amp;J811)=0,IFERROR(IF(MATCH(B811&amp;"|*",M$3:M810,0),"-",""),B811&amp;"|"&amp;C811&amp;"|"),"-"))</f>
        <v/>
      </c>
      <c r="N811" s="183" t="str">
        <f t="shared" si="40"/>
        <v/>
      </c>
      <c r="O811" s="81" t="str">
        <f t="shared" si="41"/>
        <v/>
      </c>
    </row>
    <row r="812" spans="12:15" x14ac:dyDescent="0.35">
      <c r="L812" s="81" t="str">
        <f t="shared" si="39"/>
        <v/>
      </c>
      <c r="M812" s="82" t="str">
        <f>IF(EXACT(B812,""),"",IF(COUNTIFS(B:B,B812,J:J,"&gt;"&amp;J812)=0,IFERROR(IF(MATCH(B812&amp;"|*",M$3:M811,0),"-",""),B812&amp;"|"&amp;C812&amp;"|"),"-"))</f>
        <v/>
      </c>
      <c r="N812" s="183" t="str">
        <f t="shared" si="40"/>
        <v/>
      </c>
      <c r="O812" s="81" t="str">
        <f t="shared" si="41"/>
        <v/>
      </c>
    </row>
    <row r="813" spans="12:15" x14ac:dyDescent="0.35">
      <c r="L813" s="81" t="str">
        <f t="shared" si="39"/>
        <v/>
      </c>
      <c r="M813" s="82" t="str">
        <f>IF(EXACT(B813,""),"",IF(COUNTIFS(B:B,B813,J:J,"&gt;"&amp;J813)=0,IFERROR(IF(MATCH(B813&amp;"|*",M$3:M812,0),"-",""),B813&amp;"|"&amp;C813&amp;"|"),"-"))</f>
        <v/>
      </c>
      <c r="N813" s="183" t="str">
        <f t="shared" si="40"/>
        <v/>
      </c>
      <c r="O813" s="81" t="str">
        <f t="shared" si="41"/>
        <v/>
      </c>
    </row>
    <row r="814" spans="12:15" x14ac:dyDescent="0.35">
      <c r="L814" s="81" t="str">
        <f t="shared" si="39"/>
        <v/>
      </c>
      <c r="M814" s="82" t="str">
        <f>IF(EXACT(B814,""),"",IF(COUNTIFS(B:B,B814,J:J,"&gt;"&amp;J814)=0,IFERROR(IF(MATCH(B814&amp;"|*",M$3:M813,0),"-",""),B814&amp;"|"&amp;C814&amp;"|"),"-"))</f>
        <v/>
      </c>
      <c r="N814" s="183" t="str">
        <f t="shared" si="40"/>
        <v/>
      </c>
      <c r="O814" s="81" t="str">
        <f t="shared" si="41"/>
        <v/>
      </c>
    </row>
    <row r="815" spans="12:15" x14ac:dyDescent="0.35">
      <c r="L815" s="81" t="str">
        <f t="shared" si="39"/>
        <v/>
      </c>
      <c r="M815" s="82" t="str">
        <f>IF(EXACT(B815,""),"",IF(COUNTIFS(B:B,B815,J:J,"&gt;"&amp;J815)=0,IFERROR(IF(MATCH(B815&amp;"|*",M$3:M814,0),"-",""),B815&amp;"|"&amp;C815&amp;"|"),"-"))</f>
        <v/>
      </c>
      <c r="N815" s="183" t="str">
        <f t="shared" si="40"/>
        <v/>
      </c>
      <c r="O815" s="81" t="str">
        <f t="shared" si="41"/>
        <v/>
      </c>
    </row>
    <row r="816" spans="12:15" x14ac:dyDescent="0.35">
      <c r="L816" s="81" t="str">
        <f t="shared" si="39"/>
        <v/>
      </c>
      <c r="M816" s="82" t="str">
        <f>IF(EXACT(B816,""),"",IF(COUNTIFS(B:B,B816,J:J,"&gt;"&amp;J816)=0,IFERROR(IF(MATCH(B816&amp;"|*",M$3:M815,0),"-",""),B816&amp;"|"&amp;C816&amp;"|"),"-"))</f>
        <v/>
      </c>
      <c r="N816" s="183" t="str">
        <f t="shared" si="40"/>
        <v/>
      </c>
      <c r="O816" s="81" t="str">
        <f t="shared" si="41"/>
        <v/>
      </c>
    </row>
    <row r="817" spans="12:15" x14ac:dyDescent="0.35">
      <c r="L817" s="81" t="str">
        <f t="shared" si="39"/>
        <v/>
      </c>
      <c r="M817" s="82" t="str">
        <f>IF(EXACT(B817,""),"",IF(COUNTIFS(B:B,B817,J:J,"&gt;"&amp;J817)=0,IFERROR(IF(MATCH(B817&amp;"|*",M$3:M816,0),"-",""),B817&amp;"|"&amp;C817&amp;"|"),"-"))</f>
        <v/>
      </c>
      <c r="N817" s="183" t="str">
        <f t="shared" si="40"/>
        <v/>
      </c>
      <c r="O817" s="81" t="str">
        <f t="shared" si="41"/>
        <v/>
      </c>
    </row>
    <row r="818" spans="12:15" x14ac:dyDescent="0.35">
      <c r="L818" s="81" t="str">
        <f t="shared" si="39"/>
        <v/>
      </c>
      <c r="M818" s="82" t="str">
        <f>IF(EXACT(B818,""),"",IF(COUNTIFS(B:B,B818,J:J,"&gt;"&amp;J818)=0,IFERROR(IF(MATCH(B818&amp;"|*",M$3:M817,0),"-",""),B818&amp;"|"&amp;C818&amp;"|"),"-"))</f>
        <v/>
      </c>
      <c r="N818" s="183" t="str">
        <f t="shared" si="40"/>
        <v/>
      </c>
      <c r="O818" s="81" t="str">
        <f t="shared" si="41"/>
        <v/>
      </c>
    </row>
    <row r="819" spans="12:15" x14ac:dyDescent="0.35">
      <c r="L819" s="81" t="str">
        <f t="shared" si="39"/>
        <v/>
      </c>
      <c r="M819" s="82" t="str">
        <f>IF(EXACT(B819,""),"",IF(COUNTIFS(B:B,B819,J:J,"&gt;"&amp;J819)=0,IFERROR(IF(MATCH(B819&amp;"|*",M$3:M818,0),"-",""),B819&amp;"|"&amp;C819&amp;"|"),"-"))</f>
        <v/>
      </c>
      <c r="N819" s="183" t="str">
        <f t="shared" si="40"/>
        <v/>
      </c>
      <c r="O819" s="81" t="str">
        <f t="shared" si="41"/>
        <v/>
      </c>
    </row>
    <row r="820" spans="12:15" x14ac:dyDescent="0.35">
      <c r="L820" s="81" t="str">
        <f t="shared" si="39"/>
        <v/>
      </c>
      <c r="M820" s="82" t="str">
        <f>IF(EXACT(B820,""),"",IF(COUNTIFS(B:B,B820,J:J,"&gt;"&amp;J820)=0,IFERROR(IF(MATCH(B820&amp;"|*",M$3:M819,0),"-",""),B820&amp;"|"&amp;C820&amp;"|"),"-"))</f>
        <v/>
      </c>
      <c r="N820" s="183" t="str">
        <f t="shared" si="40"/>
        <v/>
      </c>
      <c r="O820" s="81" t="str">
        <f t="shared" si="41"/>
        <v/>
      </c>
    </row>
    <row r="821" spans="12:15" x14ac:dyDescent="0.35">
      <c r="L821" s="81" t="str">
        <f t="shared" si="39"/>
        <v/>
      </c>
      <c r="M821" s="82" t="str">
        <f>IF(EXACT(B821,""),"",IF(COUNTIFS(B:B,B821,J:J,"&gt;"&amp;J821)=0,IFERROR(IF(MATCH(B821&amp;"|*",M$3:M820,0),"-",""),B821&amp;"|"&amp;C821&amp;"|"),"-"))</f>
        <v/>
      </c>
      <c r="N821" s="183" t="str">
        <f t="shared" si="40"/>
        <v/>
      </c>
      <c r="O821" s="81" t="str">
        <f t="shared" si="41"/>
        <v/>
      </c>
    </row>
    <row r="822" spans="12:15" x14ac:dyDescent="0.35">
      <c r="L822" s="81" t="str">
        <f t="shared" si="39"/>
        <v/>
      </c>
      <c r="M822" s="82" t="str">
        <f>IF(EXACT(B822,""),"",IF(COUNTIFS(B:B,B822,J:J,"&gt;"&amp;J822)=0,IFERROR(IF(MATCH(B822&amp;"|*",M$3:M821,0),"-",""),B822&amp;"|"&amp;C822&amp;"|"),"-"))</f>
        <v/>
      </c>
      <c r="N822" s="183" t="str">
        <f t="shared" si="40"/>
        <v/>
      </c>
      <c r="O822" s="81" t="str">
        <f t="shared" si="41"/>
        <v/>
      </c>
    </row>
    <row r="823" spans="12:15" x14ac:dyDescent="0.35">
      <c r="L823" s="81" t="str">
        <f t="shared" si="39"/>
        <v/>
      </c>
      <c r="M823" s="82" t="str">
        <f>IF(EXACT(B823,""),"",IF(COUNTIFS(B:B,B823,J:J,"&gt;"&amp;J823)=0,IFERROR(IF(MATCH(B823&amp;"|*",M$3:M822,0),"-",""),B823&amp;"|"&amp;C823&amp;"|"),"-"))</f>
        <v/>
      </c>
      <c r="N823" s="183" t="str">
        <f t="shared" si="40"/>
        <v/>
      </c>
      <c r="O823" s="81" t="str">
        <f t="shared" si="41"/>
        <v/>
      </c>
    </row>
    <row r="824" spans="12:15" x14ac:dyDescent="0.35">
      <c r="L824" s="81" t="str">
        <f t="shared" si="39"/>
        <v/>
      </c>
      <c r="M824" s="82" t="str">
        <f>IF(EXACT(B824,""),"",IF(COUNTIFS(B:B,B824,J:J,"&gt;"&amp;J824)=0,IFERROR(IF(MATCH(B824&amp;"|*",M$3:M823,0),"-",""),B824&amp;"|"&amp;C824&amp;"|"),"-"))</f>
        <v/>
      </c>
      <c r="N824" s="183" t="str">
        <f t="shared" si="40"/>
        <v/>
      </c>
      <c r="O824" s="81" t="str">
        <f t="shared" si="41"/>
        <v/>
      </c>
    </row>
    <row r="825" spans="12:15" x14ac:dyDescent="0.35">
      <c r="L825" s="81" t="str">
        <f t="shared" si="39"/>
        <v/>
      </c>
      <c r="M825" s="82" t="str">
        <f>IF(EXACT(B825,""),"",IF(COUNTIFS(B:B,B825,J:J,"&gt;"&amp;J825)=0,IFERROR(IF(MATCH(B825&amp;"|*",M$3:M824,0),"-",""),B825&amp;"|"&amp;C825&amp;"|"),"-"))</f>
        <v/>
      </c>
      <c r="N825" s="183" t="str">
        <f t="shared" si="40"/>
        <v/>
      </c>
      <c r="O825" s="81" t="str">
        <f t="shared" si="41"/>
        <v/>
      </c>
    </row>
    <row r="826" spans="12:15" x14ac:dyDescent="0.35">
      <c r="L826" s="81" t="str">
        <f t="shared" si="39"/>
        <v/>
      </c>
      <c r="M826" s="82" t="str">
        <f>IF(EXACT(B826,""),"",IF(COUNTIFS(B:B,B826,J:J,"&gt;"&amp;J826)=0,IFERROR(IF(MATCH(B826&amp;"|*",M$3:M825,0),"-",""),B826&amp;"|"&amp;C826&amp;"|"),"-"))</f>
        <v/>
      </c>
      <c r="N826" s="183" t="str">
        <f t="shared" si="40"/>
        <v/>
      </c>
      <c r="O826" s="81" t="str">
        <f t="shared" si="41"/>
        <v/>
      </c>
    </row>
    <row r="827" spans="12:15" x14ac:dyDescent="0.35">
      <c r="L827" s="81" t="str">
        <f t="shared" si="39"/>
        <v/>
      </c>
      <c r="M827" s="82" t="str">
        <f>IF(EXACT(B827,""),"",IF(COUNTIFS(B:B,B827,J:J,"&gt;"&amp;J827)=0,IFERROR(IF(MATCH(B827&amp;"|*",M$3:M826,0),"-",""),B827&amp;"|"&amp;C827&amp;"|"),"-"))</f>
        <v/>
      </c>
      <c r="N827" s="183" t="str">
        <f t="shared" si="40"/>
        <v/>
      </c>
      <c r="O827" s="81" t="str">
        <f t="shared" si="41"/>
        <v/>
      </c>
    </row>
    <row r="828" spans="12:15" x14ac:dyDescent="0.35">
      <c r="L828" s="81" t="str">
        <f t="shared" si="39"/>
        <v/>
      </c>
      <c r="M828" s="82" t="str">
        <f>IF(EXACT(B828,""),"",IF(COUNTIFS(B:B,B828,J:J,"&gt;"&amp;J828)=0,IFERROR(IF(MATCH(B828&amp;"|*",M$3:M827,0),"-",""),B828&amp;"|"&amp;C828&amp;"|"),"-"))</f>
        <v/>
      </c>
      <c r="N828" s="183" t="str">
        <f t="shared" si="40"/>
        <v/>
      </c>
      <c r="O828" s="81" t="str">
        <f t="shared" si="41"/>
        <v/>
      </c>
    </row>
    <row r="829" spans="12:15" x14ac:dyDescent="0.35">
      <c r="L829" s="81" t="str">
        <f t="shared" si="39"/>
        <v/>
      </c>
      <c r="M829" s="82" t="str">
        <f>IF(EXACT(B829,""),"",IF(COUNTIFS(B:B,B829,J:J,"&gt;"&amp;J829)=0,IFERROR(IF(MATCH(B829&amp;"|*",M$3:M828,0),"-",""),B829&amp;"|"&amp;C829&amp;"|"),"-"))</f>
        <v/>
      </c>
      <c r="N829" s="183" t="str">
        <f t="shared" si="40"/>
        <v/>
      </c>
      <c r="O829" s="81" t="str">
        <f t="shared" si="41"/>
        <v/>
      </c>
    </row>
    <row r="830" spans="12:15" x14ac:dyDescent="0.35">
      <c r="L830" s="81" t="str">
        <f t="shared" si="39"/>
        <v/>
      </c>
      <c r="M830" s="82" t="str">
        <f>IF(EXACT(B830,""),"",IF(COUNTIFS(B:B,B830,J:J,"&gt;"&amp;J830)=0,IFERROR(IF(MATCH(B830&amp;"|*",M$3:M829,0),"-",""),B830&amp;"|"&amp;C830&amp;"|"),"-"))</f>
        <v/>
      </c>
      <c r="N830" s="183" t="str">
        <f t="shared" si="40"/>
        <v/>
      </c>
      <c r="O830" s="81" t="str">
        <f t="shared" si="41"/>
        <v/>
      </c>
    </row>
    <row r="831" spans="12:15" x14ac:dyDescent="0.35">
      <c r="L831" s="81" t="str">
        <f t="shared" si="39"/>
        <v/>
      </c>
      <c r="M831" s="82" t="str">
        <f>IF(EXACT(B831,""),"",IF(COUNTIFS(B:B,B831,J:J,"&gt;"&amp;J831)=0,IFERROR(IF(MATCH(B831&amp;"|*",M$3:M830,0),"-",""),B831&amp;"|"&amp;C831&amp;"|"),"-"))</f>
        <v/>
      </c>
      <c r="N831" s="183" t="str">
        <f t="shared" si="40"/>
        <v/>
      </c>
      <c r="O831" s="81" t="str">
        <f t="shared" si="41"/>
        <v/>
      </c>
    </row>
    <row r="832" spans="12:15" x14ac:dyDescent="0.35">
      <c r="L832" s="81" t="str">
        <f t="shared" si="39"/>
        <v/>
      </c>
      <c r="M832" s="82" t="str">
        <f>IF(EXACT(B832,""),"",IF(COUNTIFS(B:B,B832,J:J,"&gt;"&amp;J832)=0,IFERROR(IF(MATCH(B832&amp;"|*",M$3:M831,0),"-",""),B832&amp;"|"&amp;C832&amp;"|"),"-"))</f>
        <v/>
      </c>
      <c r="N832" s="183" t="str">
        <f t="shared" si="40"/>
        <v/>
      </c>
      <c r="O832" s="81" t="str">
        <f t="shared" si="41"/>
        <v/>
      </c>
    </row>
    <row r="833" spans="12:15" x14ac:dyDescent="0.35">
      <c r="L833" s="81" t="str">
        <f t="shared" si="39"/>
        <v/>
      </c>
      <c r="M833" s="82" t="str">
        <f>IF(EXACT(B833,""),"",IF(COUNTIFS(B:B,B833,J:J,"&gt;"&amp;J833)=0,IFERROR(IF(MATCH(B833&amp;"|*",M$3:M832,0),"-",""),B833&amp;"|"&amp;C833&amp;"|"),"-"))</f>
        <v/>
      </c>
      <c r="N833" s="183" t="str">
        <f t="shared" si="40"/>
        <v/>
      </c>
      <c r="O833" s="81" t="str">
        <f t="shared" si="41"/>
        <v/>
      </c>
    </row>
    <row r="834" spans="12:15" x14ac:dyDescent="0.35">
      <c r="L834" s="81" t="str">
        <f t="shared" si="39"/>
        <v/>
      </c>
      <c r="M834" s="82" t="str">
        <f>IF(EXACT(B834,""),"",IF(COUNTIFS(B:B,B834,J:J,"&gt;"&amp;J834)=0,IFERROR(IF(MATCH(B834&amp;"|*",M$3:M833,0),"-",""),B834&amp;"|"&amp;C834&amp;"|"),"-"))</f>
        <v/>
      </c>
      <c r="N834" s="183" t="str">
        <f t="shared" si="40"/>
        <v/>
      </c>
      <c r="O834" s="81" t="str">
        <f t="shared" si="41"/>
        <v/>
      </c>
    </row>
    <row r="835" spans="12:15" x14ac:dyDescent="0.35">
      <c r="L835" s="81" t="str">
        <f t="shared" si="39"/>
        <v/>
      </c>
      <c r="M835" s="82" t="str">
        <f>IF(EXACT(B835,""),"",IF(COUNTIFS(B:B,B835,J:J,"&gt;"&amp;J835)=0,IFERROR(IF(MATCH(B835&amp;"|*",M$3:M834,0),"-",""),B835&amp;"|"&amp;C835&amp;"|"),"-"))</f>
        <v/>
      </c>
      <c r="N835" s="183" t="str">
        <f t="shared" si="40"/>
        <v/>
      </c>
      <c r="O835" s="81" t="str">
        <f t="shared" si="41"/>
        <v/>
      </c>
    </row>
    <row r="836" spans="12:15" x14ac:dyDescent="0.35">
      <c r="L836" s="81" t="str">
        <f t="shared" ref="L836:L899" si="42">IF(EXACT(B836,""),"",IF(COUNTIFS(B:B,B836,D:D,D836,E:E,E836,J:J,"&gt;"&amp;J836)=0,B836&amp;"|"&amp;D836&amp;":"&amp;E836&amp;"|","-"))</f>
        <v/>
      </c>
      <c r="M836" s="82" t="str">
        <f>IF(EXACT(B836,""),"",IF(COUNTIFS(B:B,B836,J:J,"&gt;"&amp;J836)=0,IFERROR(IF(MATCH(B836&amp;"|*",M$3:M835,0),"-",""),B836&amp;"|"&amp;C836&amp;"|"),"-"))</f>
        <v/>
      </c>
      <c r="N836" s="183" t="str">
        <f t="shared" ref="N836:N899" si="43">IF(OR(EXACT(M836,""),EXACT(M836,"-")),"",COUNTIFS(M$4:M$4000,"&gt;-",M$4:M$4000,"&lt;="&amp;M836))</f>
        <v/>
      </c>
      <c r="O836" s="81" t="str">
        <f t="shared" ref="O836:O899" si="44">IF(EXACT(B836,""),"",IF(OR(AND(COUNTIFS(B:B,B836,D:D,D836,E:E,E836,J:J,"&gt;"&amp;J836)=1,COUNTIFS(B:B,B836,J:J,"&gt;"&amp;J836)&gt;1),AND(COUNTIFS(B:B,B836,D:D,D836,E:E,E836,J:J,"&gt;"&amp;J836)=0,COUNTIFS(B:B,B836,J:J,"&gt;"&amp;J836)&gt;1)),B836&amp;"|"&amp;D836&amp;":"&amp;E836&amp;"|","-"))</f>
        <v/>
      </c>
    </row>
    <row r="837" spans="12:15" x14ac:dyDescent="0.35">
      <c r="L837" s="81" t="str">
        <f t="shared" si="42"/>
        <v/>
      </c>
      <c r="M837" s="82" t="str">
        <f>IF(EXACT(B837,""),"",IF(COUNTIFS(B:B,B837,J:J,"&gt;"&amp;J837)=0,IFERROR(IF(MATCH(B837&amp;"|*",M$3:M836,0),"-",""),B837&amp;"|"&amp;C837&amp;"|"),"-"))</f>
        <v/>
      </c>
      <c r="N837" s="183" t="str">
        <f t="shared" si="43"/>
        <v/>
      </c>
      <c r="O837" s="81" t="str">
        <f t="shared" si="44"/>
        <v/>
      </c>
    </row>
    <row r="838" spans="12:15" x14ac:dyDescent="0.35">
      <c r="L838" s="81" t="str">
        <f t="shared" si="42"/>
        <v/>
      </c>
      <c r="M838" s="82" t="str">
        <f>IF(EXACT(B838,""),"",IF(COUNTIFS(B:B,B838,J:J,"&gt;"&amp;J838)=0,IFERROR(IF(MATCH(B838&amp;"|*",M$3:M837,0),"-",""),B838&amp;"|"&amp;C838&amp;"|"),"-"))</f>
        <v/>
      </c>
      <c r="N838" s="183" t="str">
        <f t="shared" si="43"/>
        <v/>
      </c>
      <c r="O838" s="81" t="str">
        <f t="shared" si="44"/>
        <v/>
      </c>
    </row>
    <row r="839" spans="12:15" x14ac:dyDescent="0.35">
      <c r="L839" s="81" t="str">
        <f t="shared" si="42"/>
        <v/>
      </c>
      <c r="M839" s="82" t="str">
        <f>IF(EXACT(B839,""),"",IF(COUNTIFS(B:B,B839,J:J,"&gt;"&amp;J839)=0,IFERROR(IF(MATCH(B839&amp;"|*",M$3:M838,0),"-",""),B839&amp;"|"&amp;C839&amp;"|"),"-"))</f>
        <v/>
      </c>
      <c r="N839" s="183" t="str">
        <f t="shared" si="43"/>
        <v/>
      </c>
      <c r="O839" s="81" t="str">
        <f t="shared" si="44"/>
        <v/>
      </c>
    </row>
    <row r="840" spans="12:15" x14ac:dyDescent="0.35">
      <c r="L840" s="81" t="str">
        <f t="shared" si="42"/>
        <v/>
      </c>
      <c r="M840" s="82" t="str">
        <f>IF(EXACT(B840,""),"",IF(COUNTIFS(B:B,B840,J:J,"&gt;"&amp;J840)=0,IFERROR(IF(MATCH(B840&amp;"|*",M$3:M839,0),"-",""),B840&amp;"|"&amp;C840&amp;"|"),"-"))</f>
        <v/>
      </c>
      <c r="N840" s="183" t="str">
        <f t="shared" si="43"/>
        <v/>
      </c>
      <c r="O840" s="81" t="str">
        <f t="shared" si="44"/>
        <v/>
      </c>
    </row>
    <row r="841" spans="12:15" x14ac:dyDescent="0.35">
      <c r="L841" s="81" t="str">
        <f t="shared" si="42"/>
        <v/>
      </c>
      <c r="M841" s="82" t="str">
        <f>IF(EXACT(B841,""),"",IF(COUNTIFS(B:B,B841,J:J,"&gt;"&amp;J841)=0,IFERROR(IF(MATCH(B841&amp;"|*",M$3:M840,0),"-",""),B841&amp;"|"&amp;C841&amp;"|"),"-"))</f>
        <v/>
      </c>
      <c r="N841" s="183" t="str">
        <f t="shared" si="43"/>
        <v/>
      </c>
      <c r="O841" s="81" t="str">
        <f t="shared" si="44"/>
        <v/>
      </c>
    </row>
    <row r="842" spans="12:15" x14ac:dyDescent="0.35">
      <c r="L842" s="81" t="str">
        <f t="shared" si="42"/>
        <v/>
      </c>
      <c r="M842" s="82" t="str">
        <f>IF(EXACT(B842,""),"",IF(COUNTIFS(B:B,B842,J:J,"&gt;"&amp;J842)=0,IFERROR(IF(MATCH(B842&amp;"|*",M$3:M841,0),"-",""),B842&amp;"|"&amp;C842&amp;"|"),"-"))</f>
        <v/>
      </c>
      <c r="N842" s="183" t="str">
        <f t="shared" si="43"/>
        <v/>
      </c>
      <c r="O842" s="81" t="str">
        <f t="shared" si="44"/>
        <v/>
      </c>
    </row>
    <row r="843" spans="12:15" x14ac:dyDescent="0.35">
      <c r="L843" s="81" t="str">
        <f t="shared" si="42"/>
        <v/>
      </c>
      <c r="M843" s="82" t="str">
        <f>IF(EXACT(B843,""),"",IF(COUNTIFS(B:B,B843,J:J,"&gt;"&amp;J843)=0,IFERROR(IF(MATCH(B843&amp;"|*",M$3:M842,0),"-",""),B843&amp;"|"&amp;C843&amp;"|"),"-"))</f>
        <v/>
      </c>
      <c r="N843" s="183" t="str">
        <f t="shared" si="43"/>
        <v/>
      </c>
      <c r="O843" s="81" t="str">
        <f t="shared" si="44"/>
        <v/>
      </c>
    </row>
    <row r="844" spans="12:15" x14ac:dyDescent="0.35">
      <c r="L844" s="81" t="str">
        <f t="shared" si="42"/>
        <v/>
      </c>
      <c r="M844" s="82" t="str">
        <f>IF(EXACT(B844,""),"",IF(COUNTIFS(B:B,B844,J:J,"&gt;"&amp;J844)=0,IFERROR(IF(MATCH(B844&amp;"|*",M$3:M843,0),"-",""),B844&amp;"|"&amp;C844&amp;"|"),"-"))</f>
        <v/>
      </c>
      <c r="N844" s="183" t="str">
        <f t="shared" si="43"/>
        <v/>
      </c>
      <c r="O844" s="81" t="str">
        <f t="shared" si="44"/>
        <v/>
      </c>
    </row>
    <row r="845" spans="12:15" x14ac:dyDescent="0.35">
      <c r="L845" s="81" t="str">
        <f t="shared" si="42"/>
        <v/>
      </c>
      <c r="M845" s="82" t="str">
        <f>IF(EXACT(B845,""),"",IF(COUNTIFS(B:B,B845,J:J,"&gt;"&amp;J845)=0,IFERROR(IF(MATCH(B845&amp;"|*",M$3:M844,0),"-",""),B845&amp;"|"&amp;C845&amp;"|"),"-"))</f>
        <v/>
      </c>
      <c r="N845" s="183" t="str">
        <f t="shared" si="43"/>
        <v/>
      </c>
      <c r="O845" s="81" t="str">
        <f t="shared" si="44"/>
        <v/>
      </c>
    </row>
    <row r="846" spans="12:15" x14ac:dyDescent="0.35">
      <c r="L846" s="81" t="str">
        <f t="shared" si="42"/>
        <v/>
      </c>
      <c r="M846" s="82" t="str">
        <f>IF(EXACT(B846,""),"",IF(COUNTIFS(B:B,B846,J:J,"&gt;"&amp;J846)=0,IFERROR(IF(MATCH(B846&amp;"|*",M$3:M845,0),"-",""),B846&amp;"|"&amp;C846&amp;"|"),"-"))</f>
        <v/>
      </c>
      <c r="N846" s="183" t="str">
        <f t="shared" si="43"/>
        <v/>
      </c>
      <c r="O846" s="81" t="str">
        <f t="shared" si="44"/>
        <v/>
      </c>
    </row>
    <row r="847" spans="12:15" x14ac:dyDescent="0.35">
      <c r="L847" s="81" t="str">
        <f t="shared" si="42"/>
        <v/>
      </c>
      <c r="M847" s="82" t="str">
        <f>IF(EXACT(B847,""),"",IF(COUNTIFS(B:B,B847,J:J,"&gt;"&amp;J847)=0,IFERROR(IF(MATCH(B847&amp;"|*",M$3:M846,0),"-",""),B847&amp;"|"&amp;C847&amp;"|"),"-"))</f>
        <v/>
      </c>
      <c r="N847" s="183" t="str">
        <f t="shared" si="43"/>
        <v/>
      </c>
      <c r="O847" s="81" t="str">
        <f t="shared" si="44"/>
        <v/>
      </c>
    </row>
    <row r="848" spans="12:15" x14ac:dyDescent="0.35">
      <c r="L848" s="81" t="str">
        <f t="shared" si="42"/>
        <v/>
      </c>
      <c r="M848" s="82" t="str">
        <f>IF(EXACT(B848,""),"",IF(COUNTIFS(B:B,B848,J:J,"&gt;"&amp;J848)=0,IFERROR(IF(MATCH(B848&amp;"|*",M$3:M847,0),"-",""),B848&amp;"|"&amp;C848&amp;"|"),"-"))</f>
        <v/>
      </c>
      <c r="N848" s="183" t="str">
        <f t="shared" si="43"/>
        <v/>
      </c>
      <c r="O848" s="81" t="str">
        <f t="shared" si="44"/>
        <v/>
      </c>
    </row>
    <row r="849" spans="12:15" x14ac:dyDescent="0.35">
      <c r="L849" s="81" t="str">
        <f t="shared" si="42"/>
        <v/>
      </c>
      <c r="M849" s="82" t="str">
        <f>IF(EXACT(B849,""),"",IF(COUNTIFS(B:B,B849,J:J,"&gt;"&amp;J849)=0,IFERROR(IF(MATCH(B849&amp;"|*",M$3:M848,0),"-",""),B849&amp;"|"&amp;C849&amp;"|"),"-"))</f>
        <v/>
      </c>
      <c r="N849" s="183" t="str">
        <f t="shared" si="43"/>
        <v/>
      </c>
      <c r="O849" s="81" t="str">
        <f t="shared" si="44"/>
        <v/>
      </c>
    </row>
    <row r="850" spans="12:15" x14ac:dyDescent="0.35">
      <c r="L850" s="81" t="str">
        <f t="shared" si="42"/>
        <v/>
      </c>
      <c r="M850" s="82" t="str">
        <f>IF(EXACT(B850,""),"",IF(COUNTIFS(B:B,B850,J:J,"&gt;"&amp;J850)=0,IFERROR(IF(MATCH(B850&amp;"|*",M$3:M849,0),"-",""),B850&amp;"|"&amp;C850&amp;"|"),"-"))</f>
        <v/>
      </c>
      <c r="N850" s="183" t="str">
        <f t="shared" si="43"/>
        <v/>
      </c>
      <c r="O850" s="81" t="str">
        <f t="shared" si="44"/>
        <v/>
      </c>
    </row>
    <row r="851" spans="12:15" x14ac:dyDescent="0.35">
      <c r="L851" s="81" t="str">
        <f t="shared" si="42"/>
        <v/>
      </c>
      <c r="M851" s="82" t="str">
        <f>IF(EXACT(B851,""),"",IF(COUNTIFS(B:B,B851,J:J,"&gt;"&amp;J851)=0,IFERROR(IF(MATCH(B851&amp;"|*",M$3:M850,0),"-",""),B851&amp;"|"&amp;C851&amp;"|"),"-"))</f>
        <v/>
      </c>
      <c r="N851" s="183" t="str">
        <f t="shared" si="43"/>
        <v/>
      </c>
      <c r="O851" s="81" t="str">
        <f t="shared" si="44"/>
        <v/>
      </c>
    </row>
    <row r="852" spans="12:15" x14ac:dyDescent="0.35">
      <c r="L852" s="81" t="str">
        <f t="shared" si="42"/>
        <v/>
      </c>
      <c r="M852" s="82" t="str">
        <f>IF(EXACT(B852,""),"",IF(COUNTIFS(B:B,B852,J:J,"&gt;"&amp;J852)=0,IFERROR(IF(MATCH(B852&amp;"|*",M$3:M851,0),"-",""),B852&amp;"|"&amp;C852&amp;"|"),"-"))</f>
        <v/>
      </c>
      <c r="N852" s="183" t="str">
        <f t="shared" si="43"/>
        <v/>
      </c>
      <c r="O852" s="81" t="str">
        <f t="shared" si="44"/>
        <v/>
      </c>
    </row>
    <row r="853" spans="12:15" x14ac:dyDescent="0.35">
      <c r="L853" s="81" t="str">
        <f t="shared" si="42"/>
        <v/>
      </c>
      <c r="M853" s="82" t="str">
        <f>IF(EXACT(B853,""),"",IF(COUNTIFS(B:B,B853,J:J,"&gt;"&amp;J853)=0,IFERROR(IF(MATCH(B853&amp;"|*",M$3:M852,0),"-",""),B853&amp;"|"&amp;C853&amp;"|"),"-"))</f>
        <v/>
      </c>
      <c r="N853" s="183" t="str">
        <f t="shared" si="43"/>
        <v/>
      </c>
      <c r="O853" s="81" t="str">
        <f t="shared" si="44"/>
        <v/>
      </c>
    </row>
    <row r="854" spans="12:15" x14ac:dyDescent="0.35">
      <c r="L854" s="81" t="str">
        <f t="shared" si="42"/>
        <v/>
      </c>
      <c r="M854" s="82" t="str">
        <f>IF(EXACT(B854,""),"",IF(COUNTIFS(B:B,B854,J:J,"&gt;"&amp;J854)=0,IFERROR(IF(MATCH(B854&amp;"|*",M$3:M853,0),"-",""),B854&amp;"|"&amp;C854&amp;"|"),"-"))</f>
        <v/>
      </c>
      <c r="N854" s="183" t="str">
        <f t="shared" si="43"/>
        <v/>
      </c>
      <c r="O854" s="81" t="str">
        <f t="shared" si="44"/>
        <v/>
      </c>
    </row>
    <row r="855" spans="12:15" x14ac:dyDescent="0.35">
      <c r="L855" s="81" t="str">
        <f t="shared" si="42"/>
        <v/>
      </c>
      <c r="M855" s="82" t="str">
        <f>IF(EXACT(B855,""),"",IF(COUNTIFS(B:B,B855,J:J,"&gt;"&amp;J855)=0,IFERROR(IF(MATCH(B855&amp;"|*",M$3:M854,0),"-",""),B855&amp;"|"&amp;C855&amp;"|"),"-"))</f>
        <v/>
      </c>
      <c r="N855" s="183" t="str">
        <f t="shared" si="43"/>
        <v/>
      </c>
      <c r="O855" s="81" t="str">
        <f t="shared" si="44"/>
        <v/>
      </c>
    </row>
    <row r="856" spans="12:15" x14ac:dyDescent="0.35">
      <c r="L856" s="81" t="str">
        <f t="shared" si="42"/>
        <v/>
      </c>
      <c r="M856" s="82" t="str">
        <f>IF(EXACT(B856,""),"",IF(COUNTIFS(B:B,B856,J:J,"&gt;"&amp;J856)=0,IFERROR(IF(MATCH(B856&amp;"|*",M$3:M855,0),"-",""),B856&amp;"|"&amp;C856&amp;"|"),"-"))</f>
        <v/>
      </c>
      <c r="N856" s="183" t="str">
        <f t="shared" si="43"/>
        <v/>
      </c>
      <c r="O856" s="81" t="str">
        <f t="shared" si="44"/>
        <v/>
      </c>
    </row>
    <row r="857" spans="12:15" x14ac:dyDescent="0.35">
      <c r="L857" s="81" t="str">
        <f t="shared" si="42"/>
        <v/>
      </c>
      <c r="M857" s="82" t="str">
        <f>IF(EXACT(B857,""),"",IF(COUNTIFS(B:B,B857,J:J,"&gt;"&amp;J857)=0,IFERROR(IF(MATCH(B857&amp;"|*",M$3:M856,0),"-",""),B857&amp;"|"&amp;C857&amp;"|"),"-"))</f>
        <v/>
      </c>
      <c r="N857" s="183" t="str">
        <f t="shared" si="43"/>
        <v/>
      </c>
      <c r="O857" s="81" t="str">
        <f t="shared" si="44"/>
        <v/>
      </c>
    </row>
    <row r="858" spans="12:15" x14ac:dyDescent="0.35">
      <c r="L858" s="81" t="str">
        <f t="shared" si="42"/>
        <v/>
      </c>
      <c r="M858" s="82" t="str">
        <f>IF(EXACT(B858,""),"",IF(COUNTIFS(B:B,B858,J:J,"&gt;"&amp;J858)=0,IFERROR(IF(MATCH(B858&amp;"|*",M$3:M857,0),"-",""),B858&amp;"|"&amp;C858&amp;"|"),"-"))</f>
        <v/>
      </c>
      <c r="N858" s="183" t="str">
        <f t="shared" si="43"/>
        <v/>
      </c>
      <c r="O858" s="81" t="str">
        <f t="shared" si="44"/>
        <v/>
      </c>
    </row>
    <row r="859" spans="12:15" x14ac:dyDescent="0.35">
      <c r="L859" s="81" t="str">
        <f t="shared" si="42"/>
        <v/>
      </c>
      <c r="M859" s="82" t="str">
        <f>IF(EXACT(B859,""),"",IF(COUNTIFS(B:B,B859,J:J,"&gt;"&amp;J859)=0,IFERROR(IF(MATCH(B859&amp;"|*",M$3:M858,0),"-",""),B859&amp;"|"&amp;C859&amp;"|"),"-"))</f>
        <v/>
      </c>
      <c r="N859" s="183" t="str">
        <f t="shared" si="43"/>
        <v/>
      </c>
      <c r="O859" s="81" t="str">
        <f t="shared" si="44"/>
        <v/>
      </c>
    </row>
    <row r="860" spans="12:15" x14ac:dyDescent="0.35">
      <c r="L860" s="81" t="str">
        <f t="shared" si="42"/>
        <v/>
      </c>
      <c r="M860" s="82" t="str">
        <f>IF(EXACT(B860,""),"",IF(COUNTIFS(B:B,B860,J:J,"&gt;"&amp;J860)=0,IFERROR(IF(MATCH(B860&amp;"|*",M$3:M859,0),"-",""),B860&amp;"|"&amp;C860&amp;"|"),"-"))</f>
        <v/>
      </c>
      <c r="N860" s="183" t="str">
        <f t="shared" si="43"/>
        <v/>
      </c>
      <c r="O860" s="81" t="str">
        <f t="shared" si="44"/>
        <v/>
      </c>
    </row>
    <row r="861" spans="12:15" x14ac:dyDescent="0.35">
      <c r="L861" s="81" t="str">
        <f t="shared" si="42"/>
        <v/>
      </c>
      <c r="M861" s="82" t="str">
        <f>IF(EXACT(B861,""),"",IF(COUNTIFS(B:B,B861,J:J,"&gt;"&amp;J861)=0,IFERROR(IF(MATCH(B861&amp;"|*",M$3:M860,0),"-",""),B861&amp;"|"&amp;C861&amp;"|"),"-"))</f>
        <v/>
      </c>
      <c r="N861" s="183" t="str">
        <f t="shared" si="43"/>
        <v/>
      </c>
      <c r="O861" s="81" t="str">
        <f t="shared" si="44"/>
        <v/>
      </c>
    </row>
    <row r="862" spans="12:15" x14ac:dyDescent="0.35">
      <c r="L862" s="81" t="str">
        <f t="shared" si="42"/>
        <v/>
      </c>
      <c r="M862" s="82" t="str">
        <f>IF(EXACT(B862,""),"",IF(COUNTIFS(B:B,B862,J:J,"&gt;"&amp;J862)=0,IFERROR(IF(MATCH(B862&amp;"|*",M$3:M861,0),"-",""),B862&amp;"|"&amp;C862&amp;"|"),"-"))</f>
        <v/>
      </c>
      <c r="N862" s="183" t="str">
        <f t="shared" si="43"/>
        <v/>
      </c>
      <c r="O862" s="81" t="str">
        <f t="shared" si="44"/>
        <v/>
      </c>
    </row>
    <row r="863" spans="12:15" x14ac:dyDescent="0.35">
      <c r="L863" s="81" t="str">
        <f t="shared" si="42"/>
        <v/>
      </c>
      <c r="M863" s="82" t="str">
        <f>IF(EXACT(B863,""),"",IF(COUNTIFS(B:B,B863,J:J,"&gt;"&amp;J863)=0,IFERROR(IF(MATCH(B863&amp;"|*",M$3:M862,0),"-",""),B863&amp;"|"&amp;C863&amp;"|"),"-"))</f>
        <v/>
      </c>
      <c r="N863" s="183" t="str">
        <f t="shared" si="43"/>
        <v/>
      </c>
      <c r="O863" s="81" t="str">
        <f t="shared" si="44"/>
        <v/>
      </c>
    </row>
    <row r="864" spans="12:15" x14ac:dyDescent="0.35">
      <c r="L864" s="81" t="str">
        <f t="shared" si="42"/>
        <v/>
      </c>
      <c r="M864" s="82" t="str">
        <f>IF(EXACT(B864,""),"",IF(COUNTIFS(B:B,B864,J:J,"&gt;"&amp;J864)=0,IFERROR(IF(MATCH(B864&amp;"|*",M$3:M863,0),"-",""),B864&amp;"|"&amp;C864&amp;"|"),"-"))</f>
        <v/>
      </c>
      <c r="N864" s="183" t="str">
        <f t="shared" si="43"/>
        <v/>
      </c>
      <c r="O864" s="81" t="str">
        <f t="shared" si="44"/>
        <v/>
      </c>
    </row>
    <row r="865" spans="12:15" x14ac:dyDescent="0.35">
      <c r="L865" s="81" t="str">
        <f t="shared" si="42"/>
        <v/>
      </c>
      <c r="M865" s="82" t="str">
        <f>IF(EXACT(B865,""),"",IF(COUNTIFS(B:B,B865,J:J,"&gt;"&amp;J865)=0,IFERROR(IF(MATCH(B865&amp;"|*",M$3:M864,0),"-",""),B865&amp;"|"&amp;C865&amp;"|"),"-"))</f>
        <v/>
      </c>
      <c r="N865" s="183" t="str">
        <f t="shared" si="43"/>
        <v/>
      </c>
      <c r="O865" s="81" t="str">
        <f t="shared" si="44"/>
        <v/>
      </c>
    </row>
    <row r="866" spans="12:15" x14ac:dyDescent="0.35">
      <c r="L866" s="81" t="str">
        <f t="shared" si="42"/>
        <v/>
      </c>
      <c r="M866" s="82" t="str">
        <f>IF(EXACT(B866,""),"",IF(COUNTIFS(B:B,B866,J:J,"&gt;"&amp;J866)=0,IFERROR(IF(MATCH(B866&amp;"|*",M$3:M865,0),"-",""),B866&amp;"|"&amp;C866&amp;"|"),"-"))</f>
        <v/>
      </c>
      <c r="N866" s="183" t="str">
        <f t="shared" si="43"/>
        <v/>
      </c>
      <c r="O866" s="81" t="str">
        <f t="shared" si="44"/>
        <v/>
      </c>
    </row>
    <row r="867" spans="12:15" x14ac:dyDescent="0.35">
      <c r="L867" s="81" t="str">
        <f t="shared" si="42"/>
        <v/>
      </c>
      <c r="M867" s="82" t="str">
        <f>IF(EXACT(B867,""),"",IF(COUNTIFS(B:B,B867,J:J,"&gt;"&amp;J867)=0,IFERROR(IF(MATCH(B867&amp;"|*",M$3:M866,0),"-",""),B867&amp;"|"&amp;C867&amp;"|"),"-"))</f>
        <v/>
      </c>
      <c r="N867" s="183" t="str">
        <f t="shared" si="43"/>
        <v/>
      </c>
      <c r="O867" s="81" t="str">
        <f t="shared" si="44"/>
        <v/>
      </c>
    </row>
    <row r="868" spans="12:15" x14ac:dyDescent="0.35">
      <c r="L868" s="81" t="str">
        <f t="shared" si="42"/>
        <v/>
      </c>
      <c r="M868" s="82" t="str">
        <f>IF(EXACT(B868,""),"",IF(COUNTIFS(B:B,B868,J:J,"&gt;"&amp;J868)=0,IFERROR(IF(MATCH(B868&amp;"|*",M$3:M867,0),"-",""),B868&amp;"|"&amp;C868&amp;"|"),"-"))</f>
        <v/>
      </c>
      <c r="N868" s="183" t="str">
        <f t="shared" si="43"/>
        <v/>
      </c>
      <c r="O868" s="81" t="str">
        <f t="shared" si="44"/>
        <v/>
      </c>
    </row>
    <row r="869" spans="12:15" x14ac:dyDescent="0.35">
      <c r="L869" s="81" t="str">
        <f t="shared" si="42"/>
        <v/>
      </c>
      <c r="M869" s="82" t="str">
        <f>IF(EXACT(B869,""),"",IF(COUNTIFS(B:B,B869,J:J,"&gt;"&amp;J869)=0,IFERROR(IF(MATCH(B869&amp;"|*",M$3:M868,0),"-",""),B869&amp;"|"&amp;C869&amp;"|"),"-"))</f>
        <v/>
      </c>
      <c r="N869" s="183" t="str">
        <f t="shared" si="43"/>
        <v/>
      </c>
      <c r="O869" s="81" t="str">
        <f t="shared" si="44"/>
        <v/>
      </c>
    </row>
    <row r="870" spans="12:15" x14ac:dyDescent="0.35">
      <c r="L870" s="81" t="str">
        <f t="shared" si="42"/>
        <v/>
      </c>
      <c r="M870" s="82" t="str">
        <f>IF(EXACT(B870,""),"",IF(COUNTIFS(B:B,B870,J:J,"&gt;"&amp;J870)=0,IFERROR(IF(MATCH(B870&amp;"|*",M$3:M869,0),"-",""),B870&amp;"|"&amp;C870&amp;"|"),"-"))</f>
        <v/>
      </c>
      <c r="N870" s="183" t="str">
        <f t="shared" si="43"/>
        <v/>
      </c>
      <c r="O870" s="81" t="str">
        <f t="shared" si="44"/>
        <v/>
      </c>
    </row>
    <row r="871" spans="12:15" x14ac:dyDescent="0.35">
      <c r="L871" s="81" t="str">
        <f t="shared" si="42"/>
        <v/>
      </c>
      <c r="M871" s="82" t="str">
        <f>IF(EXACT(B871,""),"",IF(COUNTIFS(B:B,B871,J:J,"&gt;"&amp;J871)=0,IFERROR(IF(MATCH(B871&amp;"|*",M$3:M870,0),"-",""),B871&amp;"|"&amp;C871&amp;"|"),"-"))</f>
        <v/>
      </c>
      <c r="N871" s="183" t="str">
        <f t="shared" si="43"/>
        <v/>
      </c>
      <c r="O871" s="81" t="str">
        <f t="shared" si="44"/>
        <v/>
      </c>
    </row>
    <row r="872" spans="12:15" x14ac:dyDescent="0.35">
      <c r="L872" s="81" t="str">
        <f t="shared" si="42"/>
        <v/>
      </c>
      <c r="M872" s="82" t="str">
        <f>IF(EXACT(B872,""),"",IF(COUNTIFS(B:B,B872,J:J,"&gt;"&amp;J872)=0,IFERROR(IF(MATCH(B872&amp;"|*",M$3:M871,0),"-",""),B872&amp;"|"&amp;C872&amp;"|"),"-"))</f>
        <v/>
      </c>
      <c r="N872" s="183" t="str">
        <f t="shared" si="43"/>
        <v/>
      </c>
      <c r="O872" s="81" t="str">
        <f t="shared" si="44"/>
        <v/>
      </c>
    </row>
    <row r="873" spans="12:15" x14ac:dyDescent="0.35">
      <c r="L873" s="81" t="str">
        <f t="shared" si="42"/>
        <v/>
      </c>
      <c r="M873" s="82" t="str">
        <f>IF(EXACT(B873,""),"",IF(COUNTIFS(B:B,B873,J:J,"&gt;"&amp;J873)=0,IFERROR(IF(MATCH(B873&amp;"|*",M$3:M872,0),"-",""),B873&amp;"|"&amp;C873&amp;"|"),"-"))</f>
        <v/>
      </c>
      <c r="N873" s="183" t="str">
        <f t="shared" si="43"/>
        <v/>
      </c>
      <c r="O873" s="81" t="str">
        <f t="shared" si="44"/>
        <v/>
      </c>
    </row>
    <row r="874" spans="12:15" x14ac:dyDescent="0.35">
      <c r="L874" s="81" t="str">
        <f t="shared" si="42"/>
        <v/>
      </c>
      <c r="M874" s="82" t="str">
        <f>IF(EXACT(B874,""),"",IF(COUNTIFS(B:B,B874,J:J,"&gt;"&amp;J874)=0,IFERROR(IF(MATCH(B874&amp;"|*",M$3:M873,0),"-",""),B874&amp;"|"&amp;C874&amp;"|"),"-"))</f>
        <v/>
      </c>
      <c r="N874" s="183" t="str">
        <f t="shared" si="43"/>
        <v/>
      </c>
      <c r="O874" s="81" t="str">
        <f t="shared" si="44"/>
        <v/>
      </c>
    </row>
    <row r="875" spans="12:15" x14ac:dyDescent="0.35">
      <c r="L875" s="81" t="str">
        <f t="shared" si="42"/>
        <v/>
      </c>
      <c r="M875" s="82" t="str">
        <f>IF(EXACT(B875,""),"",IF(COUNTIFS(B:B,B875,J:J,"&gt;"&amp;J875)=0,IFERROR(IF(MATCH(B875&amp;"|*",M$3:M874,0),"-",""),B875&amp;"|"&amp;C875&amp;"|"),"-"))</f>
        <v/>
      </c>
      <c r="N875" s="183" t="str">
        <f t="shared" si="43"/>
        <v/>
      </c>
      <c r="O875" s="81" t="str">
        <f t="shared" si="44"/>
        <v/>
      </c>
    </row>
    <row r="876" spans="12:15" x14ac:dyDescent="0.35">
      <c r="L876" s="81" t="str">
        <f t="shared" si="42"/>
        <v/>
      </c>
      <c r="M876" s="82" t="str">
        <f>IF(EXACT(B876,""),"",IF(COUNTIFS(B:B,B876,J:J,"&gt;"&amp;J876)=0,IFERROR(IF(MATCH(B876&amp;"|*",M$3:M875,0),"-",""),B876&amp;"|"&amp;C876&amp;"|"),"-"))</f>
        <v/>
      </c>
      <c r="N876" s="183" t="str">
        <f t="shared" si="43"/>
        <v/>
      </c>
      <c r="O876" s="81" t="str">
        <f t="shared" si="44"/>
        <v/>
      </c>
    </row>
    <row r="877" spans="12:15" x14ac:dyDescent="0.35">
      <c r="L877" s="81" t="str">
        <f t="shared" si="42"/>
        <v/>
      </c>
      <c r="M877" s="82" t="str">
        <f>IF(EXACT(B877,""),"",IF(COUNTIFS(B:B,B877,J:J,"&gt;"&amp;J877)=0,IFERROR(IF(MATCH(B877&amp;"|*",M$3:M876,0),"-",""),B877&amp;"|"&amp;C877&amp;"|"),"-"))</f>
        <v/>
      </c>
      <c r="N877" s="183" t="str">
        <f t="shared" si="43"/>
        <v/>
      </c>
      <c r="O877" s="81" t="str">
        <f t="shared" si="44"/>
        <v/>
      </c>
    </row>
    <row r="878" spans="12:15" x14ac:dyDescent="0.35">
      <c r="L878" s="81" t="str">
        <f t="shared" si="42"/>
        <v/>
      </c>
      <c r="M878" s="82" t="str">
        <f>IF(EXACT(B878,""),"",IF(COUNTIFS(B:B,B878,J:J,"&gt;"&amp;J878)=0,IFERROR(IF(MATCH(B878&amp;"|*",M$3:M877,0),"-",""),B878&amp;"|"&amp;C878&amp;"|"),"-"))</f>
        <v/>
      </c>
      <c r="N878" s="183" t="str">
        <f t="shared" si="43"/>
        <v/>
      </c>
      <c r="O878" s="81" t="str">
        <f t="shared" si="44"/>
        <v/>
      </c>
    </row>
    <row r="879" spans="12:15" x14ac:dyDescent="0.35">
      <c r="L879" s="81" t="str">
        <f t="shared" si="42"/>
        <v/>
      </c>
      <c r="M879" s="82" t="str">
        <f>IF(EXACT(B879,""),"",IF(COUNTIFS(B:B,B879,J:J,"&gt;"&amp;J879)=0,IFERROR(IF(MATCH(B879&amp;"|*",M$3:M878,0),"-",""),B879&amp;"|"&amp;C879&amp;"|"),"-"))</f>
        <v/>
      </c>
      <c r="N879" s="183" t="str">
        <f t="shared" si="43"/>
        <v/>
      </c>
      <c r="O879" s="81" t="str">
        <f t="shared" si="44"/>
        <v/>
      </c>
    </row>
    <row r="880" spans="12:15" x14ac:dyDescent="0.35">
      <c r="L880" s="81" t="str">
        <f t="shared" si="42"/>
        <v/>
      </c>
      <c r="M880" s="82" t="str">
        <f>IF(EXACT(B880,""),"",IF(COUNTIFS(B:B,B880,J:J,"&gt;"&amp;J880)=0,IFERROR(IF(MATCH(B880&amp;"|*",M$3:M879,0),"-",""),B880&amp;"|"&amp;C880&amp;"|"),"-"))</f>
        <v/>
      </c>
      <c r="N880" s="183" t="str">
        <f t="shared" si="43"/>
        <v/>
      </c>
      <c r="O880" s="81" t="str">
        <f t="shared" si="44"/>
        <v/>
      </c>
    </row>
    <row r="881" spans="12:15" x14ac:dyDescent="0.35">
      <c r="L881" s="81" t="str">
        <f t="shared" si="42"/>
        <v/>
      </c>
      <c r="M881" s="82" t="str">
        <f>IF(EXACT(B881,""),"",IF(COUNTIFS(B:B,B881,J:J,"&gt;"&amp;J881)=0,IFERROR(IF(MATCH(B881&amp;"|*",M$3:M880,0),"-",""),B881&amp;"|"&amp;C881&amp;"|"),"-"))</f>
        <v/>
      </c>
      <c r="N881" s="183" t="str">
        <f t="shared" si="43"/>
        <v/>
      </c>
      <c r="O881" s="81" t="str">
        <f t="shared" si="44"/>
        <v/>
      </c>
    </row>
    <row r="882" spans="12:15" x14ac:dyDescent="0.35">
      <c r="L882" s="81" t="str">
        <f t="shared" si="42"/>
        <v/>
      </c>
      <c r="M882" s="82" t="str">
        <f>IF(EXACT(B882,""),"",IF(COUNTIFS(B:B,B882,J:J,"&gt;"&amp;J882)=0,IFERROR(IF(MATCH(B882&amp;"|*",M$3:M881,0),"-",""),B882&amp;"|"&amp;C882&amp;"|"),"-"))</f>
        <v/>
      </c>
      <c r="N882" s="183" t="str">
        <f t="shared" si="43"/>
        <v/>
      </c>
      <c r="O882" s="81" t="str">
        <f t="shared" si="44"/>
        <v/>
      </c>
    </row>
    <row r="883" spans="12:15" x14ac:dyDescent="0.35">
      <c r="L883" s="81" t="str">
        <f t="shared" si="42"/>
        <v/>
      </c>
      <c r="M883" s="82" t="str">
        <f>IF(EXACT(B883,""),"",IF(COUNTIFS(B:B,B883,J:J,"&gt;"&amp;J883)=0,IFERROR(IF(MATCH(B883&amp;"|*",M$3:M882,0),"-",""),B883&amp;"|"&amp;C883&amp;"|"),"-"))</f>
        <v/>
      </c>
      <c r="N883" s="183" t="str">
        <f t="shared" si="43"/>
        <v/>
      </c>
      <c r="O883" s="81" t="str">
        <f t="shared" si="44"/>
        <v/>
      </c>
    </row>
    <row r="884" spans="12:15" x14ac:dyDescent="0.35">
      <c r="L884" s="81" t="str">
        <f t="shared" si="42"/>
        <v/>
      </c>
      <c r="M884" s="82" t="str">
        <f>IF(EXACT(B884,""),"",IF(COUNTIFS(B:B,B884,J:J,"&gt;"&amp;J884)=0,IFERROR(IF(MATCH(B884&amp;"|*",M$3:M883,0),"-",""),B884&amp;"|"&amp;C884&amp;"|"),"-"))</f>
        <v/>
      </c>
      <c r="N884" s="183" t="str">
        <f t="shared" si="43"/>
        <v/>
      </c>
      <c r="O884" s="81" t="str">
        <f t="shared" si="44"/>
        <v/>
      </c>
    </row>
    <row r="885" spans="12:15" x14ac:dyDescent="0.35">
      <c r="L885" s="81" t="str">
        <f t="shared" si="42"/>
        <v/>
      </c>
      <c r="M885" s="82" t="str">
        <f>IF(EXACT(B885,""),"",IF(COUNTIFS(B:B,B885,J:J,"&gt;"&amp;J885)=0,IFERROR(IF(MATCH(B885&amp;"|*",M$3:M884,0),"-",""),B885&amp;"|"&amp;C885&amp;"|"),"-"))</f>
        <v/>
      </c>
      <c r="N885" s="183" t="str">
        <f t="shared" si="43"/>
        <v/>
      </c>
      <c r="O885" s="81" t="str">
        <f t="shared" si="44"/>
        <v/>
      </c>
    </row>
    <row r="886" spans="12:15" x14ac:dyDescent="0.35">
      <c r="L886" s="81" t="str">
        <f t="shared" si="42"/>
        <v/>
      </c>
      <c r="M886" s="82" t="str">
        <f>IF(EXACT(B886,""),"",IF(COUNTIFS(B:B,B886,J:J,"&gt;"&amp;J886)=0,IFERROR(IF(MATCH(B886&amp;"|*",M$3:M885,0),"-",""),B886&amp;"|"&amp;C886&amp;"|"),"-"))</f>
        <v/>
      </c>
      <c r="N886" s="183" t="str">
        <f t="shared" si="43"/>
        <v/>
      </c>
      <c r="O886" s="81" t="str">
        <f t="shared" si="44"/>
        <v/>
      </c>
    </row>
    <row r="887" spans="12:15" x14ac:dyDescent="0.35">
      <c r="L887" s="81" t="str">
        <f t="shared" si="42"/>
        <v/>
      </c>
      <c r="M887" s="82" t="str">
        <f>IF(EXACT(B887,""),"",IF(COUNTIFS(B:B,B887,J:J,"&gt;"&amp;J887)=0,IFERROR(IF(MATCH(B887&amp;"|*",M$3:M886,0),"-",""),B887&amp;"|"&amp;C887&amp;"|"),"-"))</f>
        <v/>
      </c>
      <c r="N887" s="183" t="str">
        <f t="shared" si="43"/>
        <v/>
      </c>
      <c r="O887" s="81" t="str">
        <f t="shared" si="44"/>
        <v/>
      </c>
    </row>
    <row r="888" spans="12:15" x14ac:dyDescent="0.35">
      <c r="L888" s="81" t="str">
        <f t="shared" si="42"/>
        <v/>
      </c>
      <c r="M888" s="82" t="str">
        <f>IF(EXACT(B888,""),"",IF(COUNTIFS(B:B,B888,J:J,"&gt;"&amp;J888)=0,IFERROR(IF(MATCH(B888&amp;"|*",M$3:M887,0),"-",""),B888&amp;"|"&amp;C888&amp;"|"),"-"))</f>
        <v/>
      </c>
      <c r="N888" s="183" t="str">
        <f t="shared" si="43"/>
        <v/>
      </c>
      <c r="O888" s="81" t="str">
        <f t="shared" si="44"/>
        <v/>
      </c>
    </row>
    <row r="889" spans="12:15" x14ac:dyDescent="0.35">
      <c r="L889" s="81" t="str">
        <f t="shared" si="42"/>
        <v/>
      </c>
      <c r="M889" s="82" t="str">
        <f>IF(EXACT(B889,""),"",IF(COUNTIFS(B:B,B889,J:J,"&gt;"&amp;J889)=0,IFERROR(IF(MATCH(B889&amp;"|*",M$3:M888,0),"-",""),B889&amp;"|"&amp;C889&amp;"|"),"-"))</f>
        <v/>
      </c>
      <c r="N889" s="183" t="str">
        <f t="shared" si="43"/>
        <v/>
      </c>
      <c r="O889" s="81" t="str">
        <f t="shared" si="44"/>
        <v/>
      </c>
    </row>
    <row r="890" spans="12:15" x14ac:dyDescent="0.35">
      <c r="L890" s="81" t="str">
        <f t="shared" si="42"/>
        <v/>
      </c>
      <c r="M890" s="82" t="str">
        <f>IF(EXACT(B890,""),"",IF(COUNTIFS(B:B,B890,J:J,"&gt;"&amp;J890)=0,IFERROR(IF(MATCH(B890&amp;"|*",M$3:M889,0),"-",""),B890&amp;"|"&amp;C890&amp;"|"),"-"))</f>
        <v/>
      </c>
      <c r="N890" s="183" t="str">
        <f t="shared" si="43"/>
        <v/>
      </c>
      <c r="O890" s="81" t="str">
        <f t="shared" si="44"/>
        <v/>
      </c>
    </row>
    <row r="891" spans="12:15" x14ac:dyDescent="0.35">
      <c r="L891" s="81" t="str">
        <f t="shared" si="42"/>
        <v/>
      </c>
      <c r="M891" s="82" t="str">
        <f>IF(EXACT(B891,""),"",IF(COUNTIFS(B:B,B891,J:J,"&gt;"&amp;J891)=0,IFERROR(IF(MATCH(B891&amp;"|*",M$3:M890,0),"-",""),B891&amp;"|"&amp;C891&amp;"|"),"-"))</f>
        <v/>
      </c>
      <c r="N891" s="183" t="str">
        <f t="shared" si="43"/>
        <v/>
      </c>
      <c r="O891" s="81" t="str">
        <f t="shared" si="44"/>
        <v/>
      </c>
    </row>
    <row r="892" spans="12:15" x14ac:dyDescent="0.35">
      <c r="L892" s="81" t="str">
        <f t="shared" si="42"/>
        <v/>
      </c>
      <c r="M892" s="82" t="str">
        <f>IF(EXACT(B892,""),"",IF(COUNTIFS(B:B,B892,J:J,"&gt;"&amp;J892)=0,IFERROR(IF(MATCH(B892&amp;"|*",M$3:M891,0),"-",""),B892&amp;"|"&amp;C892&amp;"|"),"-"))</f>
        <v/>
      </c>
      <c r="N892" s="183" t="str">
        <f t="shared" si="43"/>
        <v/>
      </c>
      <c r="O892" s="81" t="str">
        <f t="shared" si="44"/>
        <v/>
      </c>
    </row>
    <row r="893" spans="12:15" x14ac:dyDescent="0.35">
      <c r="L893" s="81" t="str">
        <f t="shared" si="42"/>
        <v/>
      </c>
      <c r="M893" s="82" t="str">
        <f>IF(EXACT(B893,""),"",IF(COUNTIFS(B:B,B893,J:J,"&gt;"&amp;J893)=0,IFERROR(IF(MATCH(B893&amp;"|*",M$3:M892,0),"-",""),B893&amp;"|"&amp;C893&amp;"|"),"-"))</f>
        <v/>
      </c>
      <c r="N893" s="183" t="str">
        <f t="shared" si="43"/>
        <v/>
      </c>
      <c r="O893" s="81" t="str">
        <f t="shared" si="44"/>
        <v/>
      </c>
    </row>
    <row r="894" spans="12:15" x14ac:dyDescent="0.35">
      <c r="L894" s="81" t="str">
        <f t="shared" si="42"/>
        <v/>
      </c>
      <c r="M894" s="82" t="str">
        <f>IF(EXACT(B894,""),"",IF(COUNTIFS(B:B,B894,J:J,"&gt;"&amp;J894)=0,IFERROR(IF(MATCH(B894&amp;"|*",M$3:M893,0),"-",""),B894&amp;"|"&amp;C894&amp;"|"),"-"))</f>
        <v/>
      </c>
      <c r="N894" s="183" t="str">
        <f t="shared" si="43"/>
        <v/>
      </c>
      <c r="O894" s="81" t="str">
        <f t="shared" si="44"/>
        <v/>
      </c>
    </row>
    <row r="895" spans="12:15" x14ac:dyDescent="0.35">
      <c r="L895" s="81" t="str">
        <f t="shared" si="42"/>
        <v/>
      </c>
      <c r="M895" s="82" t="str">
        <f>IF(EXACT(B895,""),"",IF(COUNTIFS(B:B,B895,J:J,"&gt;"&amp;J895)=0,IFERROR(IF(MATCH(B895&amp;"|*",M$3:M894,0),"-",""),B895&amp;"|"&amp;C895&amp;"|"),"-"))</f>
        <v/>
      </c>
      <c r="N895" s="183" t="str">
        <f t="shared" si="43"/>
        <v/>
      </c>
      <c r="O895" s="81" t="str">
        <f t="shared" si="44"/>
        <v/>
      </c>
    </row>
    <row r="896" spans="12:15" x14ac:dyDescent="0.35">
      <c r="L896" s="81" t="str">
        <f t="shared" si="42"/>
        <v/>
      </c>
      <c r="M896" s="82" t="str">
        <f>IF(EXACT(B896,""),"",IF(COUNTIFS(B:B,B896,J:J,"&gt;"&amp;J896)=0,IFERROR(IF(MATCH(B896&amp;"|*",M$3:M895,0),"-",""),B896&amp;"|"&amp;C896&amp;"|"),"-"))</f>
        <v/>
      </c>
      <c r="N896" s="183" t="str">
        <f t="shared" si="43"/>
        <v/>
      </c>
      <c r="O896" s="81" t="str">
        <f t="shared" si="44"/>
        <v/>
      </c>
    </row>
    <row r="897" spans="12:15" x14ac:dyDescent="0.35">
      <c r="L897" s="81" t="str">
        <f t="shared" si="42"/>
        <v/>
      </c>
      <c r="M897" s="82" t="str">
        <f>IF(EXACT(B897,""),"",IF(COUNTIFS(B:B,B897,J:J,"&gt;"&amp;J897)=0,IFERROR(IF(MATCH(B897&amp;"|*",M$3:M896,0),"-",""),B897&amp;"|"&amp;C897&amp;"|"),"-"))</f>
        <v/>
      </c>
      <c r="N897" s="183" t="str">
        <f t="shared" si="43"/>
        <v/>
      </c>
      <c r="O897" s="81" t="str">
        <f t="shared" si="44"/>
        <v/>
      </c>
    </row>
    <row r="898" spans="12:15" x14ac:dyDescent="0.35">
      <c r="L898" s="81" t="str">
        <f t="shared" si="42"/>
        <v/>
      </c>
      <c r="M898" s="82" t="str">
        <f>IF(EXACT(B898,""),"",IF(COUNTIFS(B:B,B898,J:J,"&gt;"&amp;J898)=0,IFERROR(IF(MATCH(B898&amp;"|*",M$3:M897,0),"-",""),B898&amp;"|"&amp;C898&amp;"|"),"-"))</f>
        <v/>
      </c>
      <c r="N898" s="183" t="str">
        <f t="shared" si="43"/>
        <v/>
      </c>
      <c r="O898" s="81" t="str">
        <f t="shared" si="44"/>
        <v/>
      </c>
    </row>
    <row r="899" spans="12:15" x14ac:dyDescent="0.35">
      <c r="L899" s="81" t="str">
        <f t="shared" si="42"/>
        <v/>
      </c>
      <c r="M899" s="82" t="str">
        <f>IF(EXACT(B899,""),"",IF(COUNTIFS(B:B,B899,J:J,"&gt;"&amp;J899)=0,IFERROR(IF(MATCH(B899&amp;"|*",M$3:M898,0),"-",""),B899&amp;"|"&amp;C899&amp;"|"),"-"))</f>
        <v/>
      </c>
      <c r="N899" s="183" t="str">
        <f t="shared" si="43"/>
        <v/>
      </c>
      <c r="O899" s="81" t="str">
        <f t="shared" si="44"/>
        <v/>
      </c>
    </row>
    <row r="900" spans="12:15" x14ac:dyDescent="0.35">
      <c r="L900" s="81" t="str">
        <f t="shared" ref="L900:L963" si="45">IF(EXACT(B900,""),"",IF(COUNTIFS(B:B,B900,D:D,D900,E:E,E900,J:J,"&gt;"&amp;J900)=0,B900&amp;"|"&amp;D900&amp;":"&amp;E900&amp;"|","-"))</f>
        <v/>
      </c>
      <c r="M900" s="82" t="str">
        <f>IF(EXACT(B900,""),"",IF(COUNTIFS(B:B,B900,J:J,"&gt;"&amp;J900)=0,IFERROR(IF(MATCH(B900&amp;"|*",M$3:M899,0),"-",""),B900&amp;"|"&amp;C900&amp;"|"),"-"))</f>
        <v/>
      </c>
      <c r="N900" s="183" t="str">
        <f t="shared" ref="N900:N963" si="46">IF(OR(EXACT(M900,""),EXACT(M900,"-")),"",COUNTIFS(M$4:M$4000,"&gt;-",M$4:M$4000,"&lt;="&amp;M900))</f>
        <v/>
      </c>
      <c r="O900" s="81" t="str">
        <f t="shared" ref="O900:O907" si="47">IF(EXACT(B900,""),"",IF(OR(AND(COUNTIFS(B:B,B900,D:D,D900,E:E,E900,J:J,"&gt;"&amp;J900)=1,COUNTIFS(B:B,B900,J:J,"&gt;"&amp;J900)&gt;1),AND(COUNTIFS(B:B,B900,D:D,D900,E:E,E900,J:J,"&gt;"&amp;J900)=0,COUNTIFS(B:B,B900,J:J,"&gt;"&amp;J900)&gt;1)),B900&amp;"|"&amp;D900&amp;":"&amp;E900&amp;"|","-"))</f>
        <v/>
      </c>
    </row>
    <row r="901" spans="12:15" x14ac:dyDescent="0.35">
      <c r="L901" s="81" t="str">
        <f t="shared" si="45"/>
        <v/>
      </c>
      <c r="M901" s="82" t="str">
        <f>IF(EXACT(B901,""),"",IF(COUNTIFS(B:B,B901,J:J,"&gt;"&amp;J901)=0,IFERROR(IF(MATCH(B901&amp;"|*",M$3:M900,0),"-",""),B901&amp;"|"&amp;C901&amp;"|"),"-"))</f>
        <v/>
      </c>
      <c r="N901" s="183" t="str">
        <f t="shared" si="46"/>
        <v/>
      </c>
      <c r="O901" s="81" t="str">
        <f t="shared" si="47"/>
        <v/>
      </c>
    </row>
    <row r="902" spans="12:15" x14ac:dyDescent="0.35">
      <c r="L902" s="81" t="str">
        <f t="shared" si="45"/>
        <v/>
      </c>
      <c r="M902" s="82" t="str">
        <f>IF(EXACT(B902,""),"",IF(COUNTIFS(B:B,B902,J:J,"&gt;"&amp;J902)=0,IFERROR(IF(MATCH(B902&amp;"|*",M$3:M901,0),"-",""),B902&amp;"|"&amp;C902&amp;"|"),"-"))</f>
        <v/>
      </c>
      <c r="N902" s="183" t="str">
        <f t="shared" si="46"/>
        <v/>
      </c>
      <c r="O902" s="81" t="str">
        <f t="shared" si="47"/>
        <v/>
      </c>
    </row>
    <row r="903" spans="12:15" x14ac:dyDescent="0.35">
      <c r="L903" s="81" t="str">
        <f t="shared" si="45"/>
        <v/>
      </c>
      <c r="M903" s="82" t="str">
        <f>IF(EXACT(B903,""),"",IF(COUNTIFS(B:B,B903,J:J,"&gt;"&amp;J903)=0,IFERROR(IF(MATCH(B903&amp;"|*",M$3:M902,0),"-",""),B903&amp;"|"&amp;C903&amp;"|"),"-"))</f>
        <v/>
      </c>
      <c r="N903" s="183" t="str">
        <f t="shared" si="46"/>
        <v/>
      </c>
      <c r="O903" s="81" t="str">
        <f t="shared" si="47"/>
        <v/>
      </c>
    </row>
    <row r="904" spans="12:15" x14ac:dyDescent="0.35">
      <c r="L904" s="81" t="str">
        <f t="shared" si="45"/>
        <v/>
      </c>
      <c r="M904" s="82" t="str">
        <f>IF(EXACT(B904,""),"",IF(COUNTIFS(B:B,B904,J:J,"&gt;"&amp;J904)=0,IFERROR(IF(MATCH(B904&amp;"|*",M$3:M903,0),"-",""),B904&amp;"|"&amp;C904&amp;"|"),"-"))</f>
        <v/>
      </c>
      <c r="N904" s="183" t="str">
        <f t="shared" si="46"/>
        <v/>
      </c>
      <c r="O904" s="81" t="str">
        <f t="shared" si="47"/>
        <v/>
      </c>
    </row>
    <row r="905" spans="12:15" x14ac:dyDescent="0.35">
      <c r="L905" s="81" t="str">
        <f t="shared" si="45"/>
        <v/>
      </c>
      <c r="M905" s="82" t="str">
        <f>IF(EXACT(B905,""),"",IF(COUNTIFS(B:B,B905,J:J,"&gt;"&amp;J905)=0,IFERROR(IF(MATCH(B905&amp;"|*",M$3:M904,0),"-",""),B905&amp;"|"&amp;C905&amp;"|"),"-"))</f>
        <v/>
      </c>
      <c r="N905" s="183" t="str">
        <f t="shared" si="46"/>
        <v/>
      </c>
      <c r="O905" s="81" t="str">
        <f t="shared" si="47"/>
        <v/>
      </c>
    </row>
    <row r="906" spans="12:15" x14ac:dyDescent="0.35">
      <c r="L906" s="81" t="str">
        <f t="shared" si="45"/>
        <v/>
      </c>
      <c r="M906" s="82" t="str">
        <f>IF(EXACT(B906,""),"",IF(COUNTIFS(B:B,B906,J:J,"&gt;"&amp;J906)=0,IFERROR(IF(MATCH(B906&amp;"|*",M$3:M905,0),"-",""),B906&amp;"|"&amp;C906&amp;"|"),"-"))</f>
        <v/>
      </c>
      <c r="N906" s="183" t="str">
        <f t="shared" si="46"/>
        <v/>
      </c>
      <c r="O906" s="81" t="str">
        <f t="shared" si="47"/>
        <v/>
      </c>
    </row>
    <row r="907" spans="12:15" x14ac:dyDescent="0.35">
      <c r="L907" s="81" t="str">
        <f t="shared" si="45"/>
        <v/>
      </c>
      <c r="M907" s="82" t="str">
        <f>IF(EXACT(B907,""),"",IF(COUNTIFS(B:B,B907,J:J,"&gt;"&amp;J907)=0,IFERROR(IF(MATCH(B907&amp;"|*",M$3:M906,0),"-",""),B907&amp;"|"&amp;C907&amp;"|"),"-"))</f>
        <v/>
      </c>
      <c r="N907" s="183" t="str">
        <f t="shared" si="46"/>
        <v/>
      </c>
      <c r="O907" s="81" t="str">
        <f t="shared" si="47"/>
        <v/>
      </c>
    </row>
    <row r="908" spans="12:15" x14ac:dyDescent="0.35">
      <c r="L908" s="81" t="str">
        <f t="shared" si="45"/>
        <v/>
      </c>
      <c r="M908" s="82" t="str">
        <f>IF(EXACT(B908,""),"",IF(COUNTIFS(B:B,B908,J:J,"&gt;"&amp;J908)=0,IFERROR(IF(MATCH(B908&amp;"|*",M$3:M907,0),"-",""),B908&amp;"|"&amp;C908&amp;"|"),"-"))</f>
        <v/>
      </c>
      <c r="N908" s="183" t="str">
        <f t="shared" si="46"/>
        <v/>
      </c>
      <c r="O908" s="81" t="str">
        <f t="shared" ref="O908:O964" si="48">IF(EXACT(B908,""),"",IF(COUNTIFS(B:B,B908,D:D,D908,E:E,E908,J:J,"&gt;"&amp;J908)=0,B908&amp;"|"&amp;D908&amp;":"&amp;E908&amp;"|","-"))</f>
        <v/>
      </c>
    </row>
    <row r="909" spans="12:15" x14ac:dyDescent="0.35">
      <c r="L909" s="81" t="str">
        <f t="shared" si="45"/>
        <v/>
      </c>
      <c r="M909" s="82" t="str">
        <f>IF(EXACT(B909,""),"",IF(COUNTIFS(B:B,B909,J:J,"&gt;"&amp;J909)=0,IFERROR(IF(MATCH(B909&amp;"|*",M$3:M908,0),"-",""),B909&amp;"|"&amp;C909&amp;"|"),"-"))</f>
        <v/>
      </c>
      <c r="N909" s="183" t="str">
        <f t="shared" si="46"/>
        <v/>
      </c>
      <c r="O909" s="81" t="str">
        <f t="shared" si="48"/>
        <v/>
      </c>
    </row>
    <row r="910" spans="12:15" x14ac:dyDescent="0.35">
      <c r="L910" s="81" t="str">
        <f t="shared" si="45"/>
        <v/>
      </c>
      <c r="M910" s="82" t="str">
        <f>IF(EXACT(B910,""),"",IF(COUNTIFS(B:B,B910,J:J,"&gt;"&amp;J910)=0,IFERROR(IF(MATCH(B910&amp;"|*",M$3:M909,0),"-",""),B910&amp;"|"&amp;C910&amp;"|"),"-"))</f>
        <v/>
      </c>
      <c r="N910" s="183" t="str">
        <f t="shared" si="46"/>
        <v/>
      </c>
      <c r="O910" s="81" t="str">
        <f t="shared" si="48"/>
        <v/>
      </c>
    </row>
    <row r="911" spans="12:15" x14ac:dyDescent="0.35">
      <c r="L911" s="81" t="str">
        <f t="shared" si="45"/>
        <v/>
      </c>
      <c r="M911" s="82" t="str">
        <f>IF(EXACT(B911,""),"",IF(COUNTIFS(B:B,B911,J:J,"&gt;"&amp;J911)=0,IFERROR(IF(MATCH(B911&amp;"|*",M$3:M910,0),"-",""),B911&amp;"|"&amp;C911&amp;"|"),"-"))</f>
        <v/>
      </c>
      <c r="N911" s="183" t="str">
        <f t="shared" si="46"/>
        <v/>
      </c>
      <c r="O911" s="81" t="str">
        <f t="shared" si="48"/>
        <v/>
      </c>
    </row>
    <row r="912" spans="12:15" x14ac:dyDescent="0.35">
      <c r="L912" s="81" t="str">
        <f t="shared" si="45"/>
        <v/>
      </c>
      <c r="M912" s="82" t="str">
        <f>IF(EXACT(B912,""),"",IF(COUNTIFS(B:B,B912,J:J,"&gt;"&amp;J912)=0,IFERROR(IF(MATCH(B912&amp;"|*",M$3:M911,0),"-",""),B912&amp;"|"&amp;C912&amp;"|"),"-"))</f>
        <v/>
      </c>
      <c r="N912" s="183" t="str">
        <f t="shared" si="46"/>
        <v/>
      </c>
      <c r="O912" s="81" t="str">
        <f t="shared" si="48"/>
        <v/>
      </c>
    </row>
    <row r="913" spans="12:15" x14ac:dyDescent="0.35">
      <c r="L913" s="81" t="str">
        <f t="shared" si="45"/>
        <v/>
      </c>
      <c r="M913" s="82" t="str">
        <f>IF(EXACT(B913,""),"",IF(COUNTIFS(B:B,B913,J:J,"&gt;"&amp;J913)=0,IFERROR(IF(MATCH(B913&amp;"|*",M$3:M912,0),"-",""),B913&amp;"|"&amp;C913&amp;"|"),"-"))</f>
        <v/>
      </c>
      <c r="N913" s="183" t="str">
        <f t="shared" si="46"/>
        <v/>
      </c>
      <c r="O913" s="81" t="str">
        <f t="shared" si="48"/>
        <v/>
      </c>
    </row>
    <row r="914" spans="12:15" x14ac:dyDescent="0.35">
      <c r="L914" s="81" t="str">
        <f t="shared" si="45"/>
        <v/>
      </c>
      <c r="M914" s="82" t="str">
        <f>IF(EXACT(B914,""),"",IF(COUNTIFS(B:B,B914,J:J,"&gt;"&amp;J914)=0,IFERROR(IF(MATCH(B914&amp;"|*",M$3:M913,0),"-",""),B914&amp;"|"&amp;C914&amp;"|"),"-"))</f>
        <v/>
      </c>
      <c r="N914" s="183" t="str">
        <f t="shared" si="46"/>
        <v/>
      </c>
      <c r="O914" s="81" t="str">
        <f t="shared" si="48"/>
        <v/>
      </c>
    </row>
    <row r="915" spans="12:15" x14ac:dyDescent="0.35">
      <c r="L915" s="81" t="str">
        <f t="shared" si="45"/>
        <v/>
      </c>
      <c r="M915" s="82" t="str">
        <f>IF(EXACT(B915,""),"",IF(COUNTIFS(B:B,B915,J:J,"&gt;"&amp;J915)=0,IFERROR(IF(MATCH(B915&amp;"|*",M$3:M914,0),"-",""),B915&amp;"|"&amp;C915&amp;"|"),"-"))</f>
        <v/>
      </c>
      <c r="N915" s="183" t="str">
        <f t="shared" si="46"/>
        <v/>
      </c>
      <c r="O915" s="81" t="str">
        <f t="shared" si="48"/>
        <v/>
      </c>
    </row>
    <row r="916" spans="12:15" x14ac:dyDescent="0.35">
      <c r="L916" s="81" t="str">
        <f t="shared" si="45"/>
        <v/>
      </c>
      <c r="M916" s="82" t="str">
        <f>IF(EXACT(B916,""),"",IF(COUNTIFS(B:B,B916,J:J,"&gt;"&amp;J916)=0,IFERROR(IF(MATCH(B916&amp;"|*",M$3:M915,0),"-",""),B916&amp;"|"&amp;C916&amp;"|"),"-"))</f>
        <v/>
      </c>
      <c r="N916" s="183" t="str">
        <f t="shared" si="46"/>
        <v/>
      </c>
      <c r="O916" s="81" t="str">
        <f t="shared" si="48"/>
        <v/>
      </c>
    </row>
    <row r="917" spans="12:15" x14ac:dyDescent="0.35">
      <c r="L917" s="81" t="str">
        <f t="shared" si="45"/>
        <v/>
      </c>
      <c r="M917" s="82" t="str">
        <f>IF(EXACT(B917,""),"",IF(COUNTIFS(B:B,B917,J:J,"&gt;"&amp;J917)=0,IFERROR(IF(MATCH(B917&amp;"|*",M$3:M916,0),"-",""),B917&amp;"|"&amp;C917&amp;"|"),"-"))</f>
        <v/>
      </c>
      <c r="N917" s="183" t="str">
        <f t="shared" si="46"/>
        <v/>
      </c>
      <c r="O917" s="81" t="str">
        <f t="shared" si="48"/>
        <v/>
      </c>
    </row>
    <row r="918" spans="12:15" x14ac:dyDescent="0.35">
      <c r="L918" s="81" t="str">
        <f t="shared" si="45"/>
        <v/>
      </c>
      <c r="M918" s="82" t="str">
        <f>IF(EXACT(B918,""),"",IF(COUNTIFS(B:B,B918,J:J,"&gt;"&amp;J918)=0,IFERROR(IF(MATCH(B918&amp;"|*",M$3:M917,0),"-",""),B918&amp;"|"&amp;C918&amp;"|"),"-"))</f>
        <v/>
      </c>
      <c r="N918" s="183" t="str">
        <f t="shared" si="46"/>
        <v/>
      </c>
      <c r="O918" s="81" t="str">
        <f t="shared" si="48"/>
        <v/>
      </c>
    </row>
    <row r="919" spans="12:15" x14ac:dyDescent="0.35">
      <c r="L919" s="81" t="str">
        <f t="shared" si="45"/>
        <v/>
      </c>
      <c r="M919" s="82" t="str">
        <f>IF(EXACT(B919,""),"",IF(COUNTIFS(B:B,B919,J:J,"&gt;"&amp;J919)=0,IFERROR(IF(MATCH(B919&amp;"|*",M$3:M918,0),"-",""),B919&amp;"|"&amp;C919&amp;"|"),"-"))</f>
        <v/>
      </c>
      <c r="N919" s="183" t="str">
        <f t="shared" si="46"/>
        <v/>
      </c>
      <c r="O919" s="81" t="str">
        <f t="shared" si="48"/>
        <v/>
      </c>
    </row>
    <row r="920" spans="12:15" x14ac:dyDescent="0.35">
      <c r="L920" s="81" t="str">
        <f t="shared" si="45"/>
        <v/>
      </c>
      <c r="M920" s="82" t="str">
        <f>IF(EXACT(B920,""),"",IF(COUNTIFS(B:B,B920,J:J,"&gt;"&amp;J920)=0,IFERROR(IF(MATCH(B920&amp;"|*",M$3:M919,0),"-",""),B920&amp;"|"&amp;C920&amp;"|"),"-"))</f>
        <v/>
      </c>
      <c r="N920" s="183" t="str">
        <f t="shared" si="46"/>
        <v/>
      </c>
      <c r="O920" s="81" t="str">
        <f t="shared" si="48"/>
        <v/>
      </c>
    </row>
    <row r="921" spans="12:15" x14ac:dyDescent="0.35">
      <c r="L921" s="81" t="str">
        <f t="shared" si="45"/>
        <v/>
      </c>
      <c r="M921" s="82" t="str">
        <f>IF(EXACT(B921,""),"",IF(COUNTIFS(B:B,B921,J:J,"&gt;"&amp;J921)=0,IFERROR(IF(MATCH(B921&amp;"|*",M$3:M920,0),"-",""),B921&amp;"|"&amp;C921&amp;"|"),"-"))</f>
        <v/>
      </c>
      <c r="N921" s="183" t="str">
        <f t="shared" si="46"/>
        <v/>
      </c>
      <c r="O921" s="81" t="str">
        <f t="shared" si="48"/>
        <v/>
      </c>
    </row>
    <row r="922" spans="12:15" x14ac:dyDescent="0.35">
      <c r="L922" s="81" t="str">
        <f t="shared" si="45"/>
        <v/>
      </c>
      <c r="M922" s="82" t="str">
        <f>IF(EXACT(B922,""),"",IF(COUNTIFS(B:B,B922,J:J,"&gt;"&amp;J922)=0,IFERROR(IF(MATCH(B922&amp;"|*",M$3:M921,0),"-",""),B922&amp;"|"&amp;C922&amp;"|"),"-"))</f>
        <v/>
      </c>
      <c r="N922" s="183" t="str">
        <f t="shared" si="46"/>
        <v/>
      </c>
      <c r="O922" s="81" t="str">
        <f t="shared" si="48"/>
        <v/>
      </c>
    </row>
    <row r="923" spans="12:15" x14ac:dyDescent="0.35">
      <c r="L923" s="81" t="str">
        <f t="shared" si="45"/>
        <v/>
      </c>
      <c r="M923" s="82" t="str">
        <f>IF(EXACT(B923,""),"",IF(COUNTIFS(B:B,B923,J:J,"&gt;"&amp;J923)=0,IFERROR(IF(MATCH(B923&amp;"|*",M$3:M922,0),"-",""),B923&amp;"|"&amp;C923&amp;"|"),"-"))</f>
        <v/>
      </c>
      <c r="N923" s="183" t="str">
        <f t="shared" si="46"/>
        <v/>
      </c>
      <c r="O923" s="81" t="str">
        <f t="shared" si="48"/>
        <v/>
      </c>
    </row>
    <row r="924" spans="12:15" x14ac:dyDescent="0.35">
      <c r="L924" s="81" t="str">
        <f t="shared" si="45"/>
        <v/>
      </c>
      <c r="M924" s="82" t="str">
        <f>IF(EXACT(B924,""),"",IF(COUNTIFS(B:B,B924,J:J,"&gt;"&amp;J924)=0,IFERROR(IF(MATCH(B924&amp;"|*",M$3:M923,0),"-",""),B924&amp;"|"&amp;C924&amp;"|"),"-"))</f>
        <v/>
      </c>
      <c r="N924" s="183" t="str">
        <f t="shared" si="46"/>
        <v/>
      </c>
      <c r="O924" s="81" t="str">
        <f t="shared" si="48"/>
        <v/>
      </c>
    </row>
    <row r="925" spans="12:15" x14ac:dyDescent="0.35">
      <c r="L925" s="81" t="str">
        <f t="shared" si="45"/>
        <v/>
      </c>
      <c r="M925" s="82" t="str">
        <f>IF(EXACT(B925,""),"",IF(COUNTIFS(B:B,B925,J:J,"&gt;"&amp;J925)=0,IFERROR(IF(MATCH(B925&amp;"|*",M$3:M924,0),"-",""),B925&amp;"|"&amp;C925&amp;"|"),"-"))</f>
        <v/>
      </c>
      <c r="N925" s="183" t="str">
        <f t="shared" si="46"/>
        <v/>
      </c>
      <c r="O925" s="81" t="str">
        <f t="shared" si="48"/>
        <v/>
      </c>
    </row>
    <row r="926" spans="12:15" x14ac:dyDescent="0.35">
      <c r="L926" s="81" t="str">
        <f t="shared" si="45"/>
        <v/>
      </c>
      <c r="M926" s="82" t="str">
        <f>IF(EXACT(B926,""),"",IF(COUNTIFS(B:B,B926,J:J,"&gt;"&amp;J926)=0,IFERROR(IF(MATCH(B926&amp;"|*",M$3:M925,0),"-",""),B926&amp;"|"&amp;C926&amp;"|"),"-"))</f>
        <v/>
      </c>
      <c r="N926" s="183" t="str">
        <f t="shared" si="46"/>
        <v/>
      </c>
      <c r="O926" s="81" t="str">
        <f t="shared" si="48"/>
        <v/>
      </c>
    </row>
    <row r="927" spans="12:15" x14ac:dyDescent="0.35">
      <c r="L927" s="81" t="str">
        <f t="shared" si="45"/>
        <v/>
      </c>
      <c r="M927" s="82" t="str">
        <f>IF(EXACT(B927,""),"",IF(COUNTIFS(B:B,B927,J:J,"&gt;"&amp;J927)=0,IFERROR(IF(MATCH(B927&amp;"|*",M$3:M926,0),"-",""),B927&amp;"|"&amp;C927&amp;"|"),"-"))</f>
        <v/>
      </c>
      <c r="N927" s="183" t="str">
        <f t="shared" si="46"/>
        <v/>
      </c>
      <c r="O927" s="81" t="str">
        <f t="shared" si="48"/>
        <v/>
      </c>
    </row>
    <row r="928" spans="12:15" x14ac:dyDescent="0.35">
      <c r="L928" s="81" t="str">
        <f t="shared" si="45"/>
        <v/>
      </c>
      <c r="M928" s="82" t="str">
        <f>IF(EXACT(B928,""),"",IF(COUNTIFS(B:B,B928,J:J,"&gt;"&amp;J928)=0,IFERROR(IF(MATCH(B928&amp;"|*",M$3:M927,0),"-",""),B928&amp;"|"&amp;C928&amp;"|"),"-"))</f>
        <v/>
      </c>
      <c r="N928" s="183" t="str">
        <f t="shared" si="46"/>
        <v/>
      </c>
      <c r="O928" s="81" t="str">
        <f t="shared" si="48"/>
        <v/>
      </c>
    </row>
    <row r="929" spans="12:15" x14ac:dyDescent="0.35">
      <c r="L929" s="81" t="str">
        <f t="shared" si="45"/>
        <v/>
      </c>
      <c r="M929" s="82" t="str">
        <f>IF(EXACT(B929,""),"",IF(COUNTIFS(B:B,B929,J:J,"&gt;"&amp;J929)=0,IFERROR(IF(MATCH(B929&amp;"|*",M$3:M928,0),"-",""),B929&amp;"|"&amp;C929&amp;"|"),"-"))</f>
        <v/>
      </c>
      <c r="N929" s="183" t="str">
        <f t="shared" si="46"/>
        <v/>
      </c>
      <c r="O929" s="81" t="str">
        <f t="shared" si="48"/>
        <v/>
      </c>
    </row>
    <row r="930" spans="12:15" x14ac:dyDescent="0.35">
      <c r="L930" s="81" t="str">
        <f t="shared" si="45"/>
        <v/>
      </c>
      <c r="M930" s="82" t="str">
        <f>IF(EXACT(B930,""),"",IF(COUNTIFS(B:B,B930,J:J,"&gt;"&amp;J930)=0,IFERROR(IF(MATCH(B930&amp;"|*",M$3:M929,0),"-",""),B930&amp;"|"&amp;C930&amp;"|"),"-"))</f>
        <v/>
      </c>
      <c r="N930" s="183" t="str">
        <f t="shared" si="46"/>
        <v/>
      </c>
      <c r="O930" s="81" t="str">
        <f t="shared" si="48"/>
        <v/>
      </c>
    </row>
    <row r="931" spans="12:15" x14ac:dyDescent="0.35">
      <c r="L931" s="81" t="str">
        <f t="shared" si="45"/>
        <v/>
      </c>
      <c r="M931" s="82" t="str">
        <f>IF(EXACT(B931,""),"",IF(COUNTIFS(B:B,B931,J:J,"&gt;"&amp;J931)=0,IFERROR(IF(MATCH(B931&amp;"|*",M$3:M930,0),"-",""),B931&amp;"|"&amp;C931&amp;"|"),"-"))</f>
        <v/>
      </c>
      <c r="N931" s="183" t="str">
        <f t="shared" si="46"/>
        <v/>
      </c>
      <c r="O931" s="81" t="str">
        <f t="shared" si="48"/>
        <v/>
      </c>
    </row>
    <row r="932" spans="12:15" x14ac:dyDescent="0.35">
      <c r="L932" s="81" t="str">
        <f t="shared" si="45"/>
        <v/>
      </c>
      <c r="M932" s="82" t="str">
        <f>IF(EXACT(B932,""),"",IF(COUNTIFS(B:B,B932,J:J,"&gt;"&amp;J932)=0,IFERROR(IF(MATCH(B932&amp;"|*",M$3:M931,0),"-",""),B932&amp;"|"&amp;C932&amp;"|"),"-"))</f>
        <v/>
      </c>
      <c r="N932" s="183" t="str">
        <f t="shared" si="46"/>
        <v/>
      </c>
      <c r="O932" s="81" t="str">
        <f t="shared" si="48"/>
        <v/>
      </c>
    </row>
    <row r="933" spans="12:15" x14ac:dyDescent="0.35">
      <c r="L933" s="81" t="str">
        <f t="shared" si="45"/>
        <v/>
      </c>
      <c r="M933" s="82" t="str">
        <f>IF(EXACT(B933,""),"",IF(COUNTIFS(B:B,B933,J:J,"&gt;"&amp;J933)=0,IFERROR(IF(MATCH(B933&amp;"|*",M$3:M932,0),"-",""),B933&amp;"|"&amp;C933&amp;"|"),"-"))</f>
        <v/>
      </c>
      <c r="N933" s="183" t="str">
        <f t="shared" si="46"/>
        <v/>
      </c>
      <c r="O933" s="81" t="str">
        <f t="shared" si="48"/>
        <v/>
      </c>
    </row>
    <row r="934" spans="12:15" x14ac:dyDescent="0.35">
      <c r="L934" s="81" t="str">
        <f t="shared" si="45"/>
        <v/>
      </c>
      <c r="M934" s="82" t="str">
        <f>IF(EXACT(B934,""),"",IF(COUNTIFS(B:B,B934,J:J,"&gt;"&amp;J934)=0,IFERROR(IF(MATCH(B934&amp;"|*",M$3:M933,0),"-",""),B934&amp;"|"&amp;C934&amp;"|"),"-"))</f>
        <v/>
      </c>
      <c r="N934" s="183" t="str">
        <f t="shared" si="46"/>
        <v/>
      </c>
      <c r="O934" s="81" t="str">
        <f t="shared" si="48"/>
        <v/>
      </c>
    </row>
    <row r="935" spans="12:15" x14ac:dyDescent="0.35">
      <c r="L935" s="81" t="str">
        <f t="shared" si="45"/>
        <v/>
      </c>
      <c r="M935" s="82" t="str">
        <f>IF(EXACT(B935,""),"",IF(COUNTIFS(B:B,B935,J:J,"&gt;"&amp;J935)=0,IFERROR(IF(MATCH(B935&amp;"|*",M$3:M934,0),"-",""),B935&amp;"|"&amp;C935&amp;"|"),"-"))</f>
        <v/>
      </c>
      <c r="N935" s="183" t="str">
        <f t="shared" si="46"/>
        <v/>
      </c>
      <c r="O935" s="81" t="str">
        <f t="shared" si="48"/>
        <v/>
      </c>
    </row>
    <row r="936" spans="12:15" x14ac:dyDescent="0.35">
      <c r="L936" s="81" t="str">
        <f t="shared" si="45"/>
        <v/>
      </c>
      <c r="M936" s="82" t="str">
        <f>IF(EXACT(B936,""),"",IF(COUNTIFS(B:B,B936,J:J,"&gt;"&amp;J936)=0,IFERROR(IF(MATCH(B936&amp;"|*",M$3:M935,0),"-",""),B936&amp;"|"&amp;C936&amp;"|"),"-"))</f>
        <v/>
      </c>
      <c r="N936" s="183" t="str">
        <f t="shared" si="46"/>
        <v/>
      </c>
      <c r="O936" s="81" t="str">
        <f t="shared" si="48"/>
        <v/>
      </c>
    </row>
    <row r="937" spans="12:15" x14ac:dyDescent="0.35">
      <c r="L937" s="81" t="str">
        <f t="shared" si="45"/>
        <v/>
      </c>
      <c r="M937" s="82" t="str">
        <f>IF(EXACT(B937,""),"",IF(COUNTIFS(B:B,B937,J:J,"&gt;"&amp;J937)=0,IFERROR(IF(MATCH(B937&amp;"|*",M$3:M936,0),"-",""),B937&amp;"|"&amp;C937&amp;"|"),"-"))</f>
        <v/>
      </c>
      <c r="N937" s="183" t="str">
        <f t="shared" si="46"/>
        <v/>
      </c>
      <c r="O937" s="81" t="str">
        <f t="shared" si="48"/>
        <v/>
      </c>
    </row>
    <row r="938" spans="12:15" x14ac:dyDescent="0.35">
      <c r="L938" s="81" t="str">
        <f t="shared" si="45"/>
        <v/>
      </c>
      <c r="M938" s="82" t="str">
        <f>IF(EXACT(B938,""),"",IF(COUNTIFS(B:B,B938,J:J,"&gt;"&amp;J938)=0,IFERROR(IF(MATCH(B938&amp;"|*",M$3:M937,0),"-",""),B938&amp;"|"&amp;C938&amp;"|"),"-"))</f>
        <v/>
      </c>
      <c r="N938" s="183" t="str">
        <f t="shared" si="46"/>
        <v/>
      </c>
      <c r="O938" s="81" t="str">
        <f t="shared" si="48"/>
        <v/>
      </c>
    </row>
    <row r="939" spans="12:15" x14ac:dyDescent="0.35">
      <c r="L939" s="81" t="str">
        <f t="shared" si="45"/>
        <v/>
      </c>
      <c r="M939" s="82" t="str">
        <f>IF(EXACT(B939,""),"",IF(COUNTIFS(B:B,B939,J:J,"&gt;"&amp;J939)=0,IFERROR(IF(MATCH(B939&amp;"|*",M$3:M938,0),"-",""),B939&amp;"|"&amp;C939&amp;"|"),"-"))</f>
        <v/>
      </c>
      <c r="N939" s="183" t="str">
        <f t="shared" si="46"/>
        <v/>
      </c>
      <c r="O939" s="81" t="str">
        <f t="shared" si="48"/>
        <v/>
      </c>
    </row>
    <row r="940" spans="12:15" x14ac:dyDescent="0.35">
      <c r="L940" s="81" t="str">
        <f t="shared" si="45"/>
        <v/>
      </c>
      <c r="M940" s="82" t="str">
        <f>IF(EXACT(B940,""),"",IF(COUNTIFS(B:B,B940,J:J,"&gt;"&amp;J940)=0,IFERROR(IF(MATCH(B940&amp;"|*",M$3:M939,0),"-",""),B940&amp;"|"&amp;C940&amp;"|"),"-"))</f>
        <v/>
      </c>
      <c r="N940" s="183" t="str">
        <f t="shared" si="46"/>
        <v/>
      </c>
      <c r="O940" s="81" t="str">
        <f t="shared" si="48"/>
        <v/>
      </c>
    </row>
    <row r="941" spans="12:15" x14ac:dyDescent="0.35">
      <c r="L941" s="81" t="str">
        <f t="shared" si="45"/>
        <v/>
      </c>
      <c r="M941" s="82" t="str">
        <f>IF(EXACT(B941,""),"",IF(COUNTIFS(B:B,B941,J:J,"&gt;"&amp;J941)=0,IFERROR(IF(MATCH(B941&amp;"|*",M$3:M940,0),"-",""),B941&amp;"|"&amp;C941&amp;"|"),"-"))</f>
        <v/>
      </c>
      <c r="N941" s="183" t="str">
        <f t="shared" si="46"/>
        <v/>
      </c>
      <c r="O941" s="81" t="str">
        <f t="shared" si="48"/>
        <v/>
      </c>
    </row>
    <row r="942" spans="12:15" x14ac:dyDescent="0.35">
      <c r="L942" s="81" t="str">
        <f t="shared" si="45"/>
        <v/>
      </c>
      <c r="M942" s="82" t="str">
        <f>IF(EXACT(B942,""),"",IF(COUNTIFS(B:B,B942,J:J,"&gt;"&amp;J942)=0,IFERROR(IF(MATCH(B942&amp;"|*",M$3:M941,0),"-",""),B942&amp;"|"&amp;C942&amp;"|"),"-"))</f>
        <v/>
      </c>
      <c r="N942" s="183" t="str">
        <f t="shared" si="46"/>
        <v/>
      </c>
      <c r="O942" s="81" t="str">
        <f t="shared" si="48"/>
        <v/>
      </c>
    </row>
    <row r="943" spans="12:15" x14ac:dyDescent="0.35">
      <c r="L943" s="81" t="str">
        <f t="shared" si="45"/>
        <v/>
      </c>
      <c r="M943" s="82" t="str">
        <f>IF(EXACT(B943,""),"",IF(COUNTIFS(B:B,B943,J:J,"&gt;"&amp;J943)=0,IFERROR(IF(MATCH(B943&amp;"|*",M$3:M942,0),"-",""),B943&amp;"|"&amp;C943&amp;"|"),"-"))</f>
        <v/>
      </c>
      <c r="N943" s="183" t="str">
        <f t="shared" si="46"/>
        <v/>
      </c>
      <c r="O943" s="81" t="str">
        <f t="shared" si="48"/>
        <v/>
      </c>
    </row>
    <row r="944" spans="12:15" x14ac:dyDescent="0.35">
      <c r="L944" s="81" t="str">
        <f t="shared" si="45"/>
        <v/>
      </c>
      <c r="M944" s="82" t="str">
        <f>IF(EXACT(B944,""),"",IF(COUNTIFS(B:B,B944,J:J,"&gt;"&amp;J944)=0,IFERROR(IF(MATCH(B944&amp;"|*",M$3:M943,0),"-",""),B944&amp;"|"&amp;C944&amp;"|"),"-"))</f>
        <v/>
      </c>
      <c r="N944" s="183" t="str">
        <f t="shared" si="46"/>
        <v/>
      </c>
      <c r="O944" s="81" t="str">
        <f t="shared" si="48"/>
        <v/>
      </c>
    </row>
    <row r="945" spans="12:15" x14ac:dyDescent="0.35">
      <c r="L945" s="81" t="str">
        <f t="shared" si="45"/>
        <v/>
      </c>
      <c r="M945" s="82" t="str">
        <f>IF(EXACT(B945,""),"",IF(COUNTIFS(B:B,B945,J:J,"&gt;"&amp;J945)=0,IFERROR(IF(MATCH(B945&amp;"|*",M$3:M944,0),"-",""),B945&amp;"|"&amp;C945&amp;"|"),"-"))</f>
        <v/>
      </c>
      <c r="N945" s="183" t="str">
        <f t="shared" si="46"/>
        <v/>
      </c>
      <c r="O945" s="81" t="str">
        <f t="shared" si="48"/>
        <v/>
      </c>
    </row>
    <row r="946" spans="12:15" x14ac:dyDescent="0.35">
      <c r="L946" s="81" t="str">
        <f t="shared" si="45"/>
        <v/>
      </c>
      <c r="M946" s="82" t="str">
        <f>IF(EXACT(B946,""),"",IF(COUNTIFS(B:B,B946,J:J,"&gt;"&amp;J946)=0,IFERROR(IF(MATCH(B946&amp;"|*",M$3:M945,0),"-",""),B946&amp;"|"&amp;C946&amp;"|"),"-"))</f>
        <v/>
      </c>
      <c r="N946" s="183" t="str">
        <f t="shared" si="46"/>
        <v/>
      </c>
      <c r="O946" s="81" t="str">
        <f t="shared" si="48"/>
        <v/>
      </c>
    </row>
    <row r="947" spans="12:15" x14ac:dyDescent="0.35">
      <c r="L947" s="81" t="str">
        <f t="shared" si="45"/>
        <v/>
      </c>
      <c r="M947" s="82" t="str">
        <f>IF(EXACT(B947,""),"",IF(COUNTIFS(B:B,B947,J:J,"&gt;"&amp;J947)=0,IFERROR(IF(MATCH(B947&amp;"|*",M$3:M946,0),"-",""),B947&amp;"|"&amp;C947&amp;"|"),"-"))</f>
        <v/>
      </c>
      <c r="N947" s="183" t="str">
        <f t="shared" si="46"/>
        <v/>
      </c>
      <c r="O947" s="81" t="str">
        <f t="shared" si="48"/>
        <v/>
      </c>
    </row>
    <row r="948" spans="12:15" x14ac:dyDescent="0.35">
      <c r="L948" s="81" t="str">
        <f t="shared" si="45"/>
        <v/>
      </c>
      <c r="M948" s="82" t="str">
        <f>IF(EXACT(B948,""),"",IF(COUNTIFS(B:B,B948,J:J,"&gt;"&amp;J948)=0,IFERROR(IF(MATCH(B948&amp;"|*",M$3:M947,0),"-",""),B948&amp;"|"&amp;C948&amp;"|"),"-"))</f>
        <v/>
      </c>
      <c r="N948" s="183" t="str">
        <f t="shared" si="46"/>
        <v/>
      </c>
      <c r="O948" s="81" t="str">
        <f t="shared" si="48"/>
        <v/>
      </c>
    </row>
    <row r="949" spans="12:15" x14ac:dyDescent="0.35">
      <c r="L949" s="81" t="str">
        <f t="shared" si="45"/>
        <v/>
      </c>
      <c r="M949" s="82" t="str">
        <f>IF(EXACT(B949,""),"",IF(COUNTIFS(B:B,B949,J:J,"&gt;"&amp;J949)=0,IFERROR(IF(MATCH(B949&amp;"|*",M$3:M948,0),"-",""),B949&amp;"|"&amp;C949&amp;"|"),"-"))</f>
        <v/>
      </c>
      <c r="N949" s="183" t="str">
        <f t="shared" si="46"/>
        <v/>
      </c>
      <c r="O949" s="81" t="str">
        <f t="shared" si="48"/>
        <v/>
      </c>
    </row>
    <row r="950" spans="12:15" x14ac:dyDescent="0.35">
      <c r="L950" s="81" t="str">
        <f t="shared" si="45"/>
        <v/>
      </c>
      <c r="M950" s="82" t="str">
        <f>IF(EXACT(B950,""),"",IF(COUNTIFS(B:B,B950,J:J,"&gt;"&amp;J950)=0,IFERROR(IF(MATCH(B950&amp;"|*",M$3:M949,0),"-",""),B950&amp;"|"&amp;C950&amp;"|"),"-"))</f>
        <v/>
      </c>
      <c r="N950" s="183" t="str">
        <f t="shared" si="46"/>
        <v/>
      </c>
      <c r="O950" s="81" t="str">
        <f t="shared" si="48"/>
        <v/>
      </c>
    </row>
    <row r="951" spans="12:15" x14ac:dyDescent="0.35">
      <c r="L951" s="81" t="str">
        <f t="shared" si="45"/>
        <v/>
      </c>
      <c r="M951" s="82" t="str">
        <f>IF(EXACT(B951,""),"",IF(COUNTIFS(B:B,B951,J:J,"&gt;"&amp;J951)=0,IFERROR(IF(MATCH(B951&amp;"|*",M$3:M950,0),"-",""),B951&amp;"|"&amp;C951&amp;"|"),"-"))</f>
        <v/>
      </c>
      <c r="N951" s="183" t="str">
        <f t="shared" si="46"/>
        <v/>
      </c>
      <c r="O951" s="81" t="str">
        <f t="shared" si="48"/>
        <v/>
      </c>
    </row>
    <row r="952" spans="12:15" x14ac:dyDescent="0.35">
      <c r="L952" s="81" t="str">
        <f t="shared" si="45"/>
        <v/>
      </c>
      <c r="M952" s="82" t="str">
        <f>IF(EXACT(B952,""),"",IF(COUNTIFS(B:B,B952,J:J,"&gt;"&amp;J952)=0,IFERROR(IF(MATCH(B952&amp;"|*",M$3:M951,0),"-",""),B952&amp;"|"&amp;C952&amp;"|"),"-"))</f>
        <v/>
      </c>
      <c r="N952" s="183" t="str">
        <f t="shared" si="46"/>
        <v/>
      </c>
      <c r="O952" s="81" t="str">
        <f t="shared" si="48"/>
        <v/>
      </c>
    </row>
    <row r="953" spans="12:15" x14ac:dyDescent="0.35">
      <c r="L953" s="81" t="str">
        <f t="shared" si="45"/>
        <v/>
      </c>
      <c r="M953" s="82" t="str">
        <f>IF(EXACT(B953,""),"",IF(COUNTIFS(B:B,B953,J:J,"&gt;"&amp;J953)=0,IFERROR(IF(MATCH(B953&amp;"|*",M$3:M952,0),"-",""),B953&amp;"|"&amp;C953&amp;"|"),"-"))</f>
        <v/>
      </c>
      <c r="N953" s="183" t="str">
        <f t="shared" si="46"/>
        <v/>
      </c>
      <c r="O953" s="81" t="str">
        <f t="shared" si="48"/>
        <v/>
      </c>
    </row>
    <row r="954" spans="12:15" x14ac:dyDescent="0.35">
      <c r="L954" s="81" t="str">
        <f t="shared" si="45"/>
        <v/>
      </c>
      <c r="M954" s="82" t="str">
        <f>IF(EXACT(B954,""),"",IF(COUNTIFS(B:B,B954,J:J,"&gt;"&amp;J954)=0,IFERROR(IF(MATCH(B954&amp;"|*",M$3:M953,0),"-",""),B954&amp;"|"&amp;C954&amp;"|"),"-"))</f>
        <v/>
      </c>
      <c r="N954" s="183" t="str">
        <f t="shared" si="46"/>
        <v/>
      </c>
      <c r="O954" s="81" t="str">
        <f t="shared" si="48"/>
        <v/>
      </c>
    </row>
    <row r="955" spans="12:15" x14ac:dyDescent="0.35">
      <c r="L955" s="81" t="str">
        <f t="shared" si="45"/>
        <v/>
      </c>
      <c r="M955" s="82" t="str">
        <f>IF(EXACT(B955,""),"",IF(COUNTIFS(B:B,B955,J:J,"&gt;"&amp;J955)=0,IFERROR(IF(MATCH(B955&amp;"|*",M$3:M954,0),"-",""),B955&amp;"|"&amp;C955&amp;"|"),"-"))</f>
        <v/>
      </c>
      <c r="N955" s="183" t="str">
        <f t="shared" si="46"/>
        <v/>
      </c>
      <c r="O955" s="81" t="str">
        <f t="shared" si="48"/>
        <v/>
      </c>
    </row>
    <row r="956" spans="12:15" x14ac:dyDescent="0.35">
      <c r="L956" s="81" t="str">
        <f t="shared" si="45"/>
        <v/>
      </c>
      <c r="M956" s="82" t="str">
        <f>IF(EXACT(B956,""),"",IF(COUNTIFS(B:B,B956,J:J,"&gt;"&amp;J956)=0,IFERROR(IF(MATCH(B956&amp;"|*",M$3:M955,0),"-",""),B956&amp;"|"&amp;C956&amp;"|"),"-"))</f>
        <v/>
      </c>
      <c r="N956" s="183" t="str">
        <f t="shared" si="46"/>
        <v/>
      </c>
      <c r="O956" s="81" t="str">
        <f t="shared" si="48"/>
        <v/>
      </c>
    </row>
    <row r="957" spans="12:15" x14ac:dyDescent="0.35">
      <c r="L957" s="81" t="str">
        <f t="shared" si="45"/>
        <v/>
      </c>
      <c r="M957" s="82" t="str">
        <f>IF(EXACT(B957,""),"",IF(COUNTIFS(B:B,B957,J:J,"&gt;"&amp;J957)=0,IFERROR(IF(MATCH(B957&amp;"|*",M$3:M956,0),"-",""),B957&amp;"|"&amp;C957&amp;"|"),"-"))</f>
        <v/>
      </c>
      <c r="N957" s="183" t="str">
        <f t="shared" si="46"/>
        <v/>
      </c>
      <c r="O957" s="81" t="str">
        <f t="shared" si="48"/>
        <v/>
      </c>
    </row>
    <row r="958" spans="12:15" x14ac:dyDescent="0.35">
      <c r="L958" s="81" t="str">
        <f t="shared" si="45"/>
        <v/>
      </c>
      <c r="M958" s="82" t="str">
        <f>IF(EXACT(B958,""),"",IF(COUNTIFS(B:B,B958,J:J,"&gt;"&amp;J958)=0,IFERROR(IF(MATCH(B958&amp;"|*",M$3:M957,0),"-",""),B958&amp;"|"&amp;C958&amp;"|"),"-"))</f>
        <v/>
      </c>
      <c r="N958" s="183" t="str">
        <f t="shared" si="46"/>
        <v/>
      </c>
      <c r="O958" s="81" t="str">
        <f t="shared" si="48"/>
        <v/>
      </c>
    </row>
    <row r="959" spans="12:15" x14ac:dyDescent="0.35">
      <c r="L959" s="81" t="str">
        <f t="shared" si="45"/>
        <v/>
      </c>
      <c r="M959" s="82" t="str">
        <f>IF(EXACT(B959,""),"",IF(COUNTIFS(B:B,B959,J:J,"&gt;"&amp;J959)=0,IFERROR(IF(MATCH(B959&amp;"|*",M$3:M958,0),"-",""),B959&amp;"|"&amp;C959&amp;"|"),"-"))</f>
        <v/>
      </c>
      <c r="N959" s="183" t="str">
        <f t="shared" si="46"/>
        <v/>
      </c>
      <c r="O959" s="81" t="str">
        <f t="shared" si="48"/>
        <v/>
      </c>
    </row>
    <row r="960" spans="12:15" x14ac:dyDescent="0.35">
      <c r="L960" s="81" t="str">
        <f t="shared" si="45"/>
        <v/>
      </c>
      <c r="M960" s="82" t="str">
        <f>IF(EXACT(B960,""),"",IF(COUNTIFS(B:B,B960,J:J,"&gt;"&amp;J960)=0,IFERROR(IF(MATCH(B960&amp;"|*",M$3:M959,0),"-",""),B960&amp;"|"&amp;C960&amp;"|"),"-"))</f>
        <v/>
      </c>
      <c r="N960" s="183" t="str">
        <f t="shared" si="46"/>
        <v/>
      </c>
      <c r="O960" s="81" t="str">
        <f t="shared" si="48"/>
        <v/>
      </c>
    </row>
    <row r="961" spans="12:15" x14ac:dyDescent="0.35">
      <c r="L961" s="81" t="str">
        <f t="shared" si="45"/>
        <v/>
      </c>
      <c r="M961" s="82" t="str">
        <f>IF(EXACT(B961,""),"",IF(COUNTIFS(B:B,B961,J:J,"&gt;"&amp;J961)=0,IFERROR(IF(MATCH(B961&amp;"|*",M$3:M960,0),"-",""),B961&amp;"|"&amp;C961&amp;"|"),"-"))</f>
        <v/>
      </c>
      <c r="N961" s="183" t="str">
        <f t="shared" si="46"/>
        <v/>
      </c>
      <c r="O961" s="81" t="str">
        <f t="shared" si="48"/>
        <v/>
      </c>
    </row>
    <row r="962" spans="12:15" x14ac:dyDescent="0.35">
      <c r="L962" s="81" t="str">
        <f t="shared" si="45"/>
        <v/>
      </c>
      <c r="M962" s="82" t="str">
        <f>IF(EXACT(B962,""),"",IF(COUNTIFS(B:B,B962,J:J,"&gt;"&amp;J962)=0,IFERROR(IF(MATCH(B962&amp;"|*",M$3:M961,0),"-",""),B962&amp;"|"&amp;C962&amp;"|"),"-"))</f>
        <v/>
      </c>
      <c r="N962" s="183" t="str">
        <f t="shared" si="46"/>
        <v/>
      </c>
      <c r="O962" s="81" t="str">
        <f t="shared" si="48"/>
        <v/>
      </c>
    </row>
    <row r="963" spans="12:15" x14ac:dyDescent="0.35">
      <c r="L963" s="81" t="str">
        <f t="shared" si="45"/>
        <v/>
      </c>
      <c r="M963" s="82" t="str">
        <f>IF(EXACT(B963,""),"",IF(COUNTIFS(B:B,B963,J:J,"&gt;"&amp;J963)=0,IFERROR(IF(MATCH(B963&amp;"|*",M$3:M962,0),"-",""),B963&amp;"|"&amp;C963&amp;"|"),"-"))</f>
        <v/>
      </c>
      <c r="N963" s="183" t="str">
        <f t="shared" si="46"/>
        <v/>
      </c>
      <c r="O963" s="81" t="str">
        <f t="shared" si="48"/>
        <v/>
      </c>
    </row>
    <row r="964" spans="12:15" x14ac:dyDescent="0.35">
      <c r="L964" s="81" t="str">
        <f t="shared" ref="L964:L1027" si="49">IF(EXACT(B964,""),"",IF(COUNTIFS(B:B,B964,D:D,D964,E:E,E964,J:J,"&gt;"&amp;J964)=0,B964&amp;"|"&amp;D964&amp;":"&amp;E964&amp;"|","-"))</f>
        <v/>
      </c>
      <c r="M964" s="82" t="str">
        <f>IF(EXACT(B964,""),"",IF(COUNTIFS(B:B,B964,J:J,"&gt;"&amp;J964)=0,IFERROR(IF(MATCH(B964&amp;"|*",M$3:M963,0),"-",""),B964&amp;"|"&amp;C964&amp;"|"),"-"))</f>
        <v/>
      </c>
      <c r="N964" s="183" t="str">
        <f t="shared" ref="N964:N1027" si="50">IF(OR(EXACT(M964,""),EXACT(M964,"-")),"",COUNTIFS(M$4:M$4000,"&gt;-",M$4:M$4000,"&lt;="&amp;M964))</f>
        <v/>
      </c>
      <c r="O964" s="81" t="str">
        <f t="shared" si="48"/>
        <v/>
      </c>
    </row>
    <row r="965" spans="12:15" x14ac:dyDescent="0.35">
      <c r="L965" s="81" t="str">
        <f t="shared" si="49"/>
        <v/>
      </c>
      <c r="M965" s="82" t="str">
        <f>IF(EXACT(B965,""),"",IF(COUNTIFS(B:B,B965,J:J,"&gt;"&amp;J965)=0,IFERROR(IF(MATCH(B965&amp;"|*",M$3:M964,0),"-",""),B965&amp;"|"&amp;C965&amp;"|"),"-"))</f>
        <v/>
      </c>
      <c r="N965" s="183" t="str">
        <f t="shared" si="50"/>
        <v/>
      </c>
      <c r="O965" s="81" t="str">
        <f t="shared" ref="O965:O1028" si="51">IF(EXACT(B965,""),"",IF(COUNTIFS(B:B,B965,D:D,D965,E:E,E965,J:J,"&gt;"&amp;J965)=0,B965&amp;"|"&amp;D965&amp;":"&amp;E965&amp;"|","-"))</f>
        <v/>
      </c>
    </row>
    <row r="966" spans="12:15" x14ac:dyDescent="0.35">
      <c r="L966" s="81" t="str">
        <f t="shared" si="49"/>
        <v/>
      </c>
      <c r="M966" s="82" t="str">
        <f>IF(EXACT(B966,""),"",IF(COUNTIFS(B:B,B966,J:J,"&gt;"&amp;J966)=0,IFERROR(IF(MATCH(B966&amp;"|*",M$3:M965,0),"-",""),B966&amp;"|"&amp;C966&amp;"|"),"-"))</f>
        <v/>
      </c>
      <c r="N966" s="183" t="str">
        <f t="shared" si="50"/>
        <v/>
      </c>
      <c r="O966" s="81" t="str">
        <f t="shared" si="51"/>
        <v/>
      </c>
    </row>
    <row r="967" spans="12:15" x14ac:dyDescent="0.35">
      <c r="L967" s="81" t="str">
        <f t="shared" si="49"/>
        <v/>
      </c>
      <c r="M967" s="82" t="str">
        <f>IF(EXACT(B967,""),"",IF(COUNTIFS(B:B,B967,J:J,"&gt;"&amp;J967)=0,IFERROR(IF(MATCH(B967&amp;"|*",M$3:M966,0),"-",""),B967&amp;"|"&amp;C967&amp;"|"),"-"))</f>
        <v/>
      </c>
      <c r="N967" s="183" t="str">
        <f t="shared" si="50"/>
        <v/>
      </c>
      <c r="O967" s="81" t="str">
        <f t="shared" si="51"/>
        <v/>
      </c>
    </row>
    <row r="968" spans="12:15" x14ac:dyDescent="0.35">
      <c r="L968" s="81" t="str">
        <f t="shared" si="49"/>
        <v/>
      </c>
      <c r="M968" s="82" t="str">
        <f>IF(EXACT(B968,""),"",IF(COUNTIFS(B:B,B968,J:J,"&gt;"&amp;J968)=0,IFERROR(IF(MATCH(B968&amp;"|*",M$3:M967,0),"-",""),B968&amp;"|"&amp;C968&amp;"|"),"-"))</f>
        <v/>
      </c>
      <c r="N968" s="183" t="str">
        <f t="shared" si="50"/>
        <v/>
      </c>
      <c r="O968" s="81" t="str">
        <f t="shared" si="51"/>
        <v/>
      </c>
    </row>
    <row r="969" spans="12:15" x14ac:dyDescent="0.35">
      <c r="L969" s="81" t="str">
        <f t="shared" si="49"/>
        <v/>
      </c>
      <c r="M969" s="82" t="str">
        <f>IF(EXACT(B969,""),"",IF(COUNTIFS(B:B,B969,J:J,"&gt;"&amp;J969)=0,IFERROR(IF(MATCH(B969&amp;"|*",M$3:M968,0),"-",""),B969&amp;"|"&amp;C969&amp;"|"),"-"))</f>
        <v/>
      </c>
      <c r="N969" s="183" t="str">
        <f t="shared" si="50"/>
        <v/>
      </c>
      <c r="O969" s="81" t="str">
        <f t="shared" si="51"/>
        <v/>
      </c>
    </row>
    <row r="970" spans="12:15" x14ac:dyDescent="0.35">
      <c r="L970" s="81" t="str">
        <f t="shared" si="49"/>
        <v/>
      </c>
      <c r="M970" s="82" t="str">
        <f>IF(EXACT(B970,""),"",IF(COUNTIFS(B:B,B970,J:J,"&gt;"&amp;J970)=0,IFERROR(IF(MATCH(B970&amp;"|*",M$3:M969,0),"-",""),B970&amp;"|"&amp;C970&amp;"|"),"-"))</f>
        <v/>
      </c>
      <c r="N970" s="183" t="str">
        <f t="shared" si="50"/>
        <v/>
      </c>
      <c r="O970" s="81" t="str">
        <f t="shared" si="51"/>
        <v/>
      </c>
    </row>
    <row r="971" spans="12:15" x14ac:dyDescent="0.35">
      <c r="L971" s="81" t="str">
        <f t="shared" si="49"/>
        <v/>
      </c>
      <c r="M971" s="82" t="str">
        <f>IF(EXACT(B971,""),"",IF(COUNTIFS(B:B,B971,J:J,"&gt;"&amp;J971)=0,IFERROR(IF(MATCH(B971&amp;"|*",M$3:M970,0),"-",""),B971&amp;"|"&amp;C971&amp;"|"),"-"))</f>
        <v/>
      </c>
      <c r="N971" s="183" t="str">
        <f t="shared" si="50"/>
        <v/>
      </c>
      <c r="O971" s="81" t="str">
        <f t="shared" si="51"/>
        <v/>
      </c>
    </row>
    <row r="972" spans="12:15" x14ac:dyDescent="0.35">
      <c r="L972" s="81" t="str">
        <f t="shared" si="49"/>
        <v/>
      </c>
      <c r="M972" s="82" t="str">
        <f>IF(EXACT(B972,""),"",IF(COUNTIFS(B:B,B972,J:J,"&gt;"&amp;J972)=0,IFERROR(IF(MATCH(B972&amp;"|*",M$3:M971,0),"-",""),B972&amp;"|"&amp;C972&amp;"|"),"-"))</f>
        <v/>
      </c>
      <c r="N972" s="183" t="str">
        <f t="shared" si="50"/>
        <v/>
      </c>
      <c r="O972" s="81" t="str">
        <f t="shared" si="51"/>
        <v/>
      </c>
    </row>
    <row r="973" spans="12:15" x14ac:dyDescent="0.35">
      <c r="L973" s="81" t="str">
        <f t="shared" si="49"/>
        <v/>
      </c>
      <c r="M973" s="82" t="str">
        <f>IF(EXACT(B973,""),"",IF(COUNTIFS(B:B,B973,J:J,"&gt;"&amp;J973)=0,IFERROR(IF(MATCH(B973&amp;"|*",M$3:M972,0),"-",""),B973&amp;"|"&amp;C973&amp;"|"),"-"))</f>
        <v/>
      </c>
      <c r="N973" s="183" t="str">
        <f t="shared" si="50"/>
        <v/>
      </c>
      <c r="O973" s="81" t="str">
        <f t="shared" si="51"/>
        <v/>
      </c>
    </row>
    <row r="974" spans="12:15" x14ac:dyDescent="0.35">
      <c r="L974" s="81" t="str">
        <f t="shared" si="49"/>
        <v/>
      </c>
      <c r="M974" s="82" t="str">
        <f>IF(EXACT(B974,""),"",IF(COUNTIFS(B:B,B974,J:J,"&gt;"&amp;J974)=0,IFERROR(IF(MATCH(B974&amp;"|*",M$3:M973,0),"-",""),B974&amp;"|"&amp;C974&amp;"|"),"-"))</f>
        <v/>
      </c>
      <c r="N974" s="183" t="str">
        <f t="shared" si="50"/>
        <v/>
      </c>
      <c r="O974" s="81" t="str">
        <f t="shared" si="51"/>
        <v/>
      </c>
    </row>
    <row r="975" spans="12:15" x14ac:dyDescent="0.35">
      <c r="L975" s="81" t="str">
        <f t="shared" si="49"/>
        <v/>
      </c>
      <c r="M975" s="82" t="str">
        <f>IF(EXACT(B975,""),"",IF(COUNTIFS(B:B,B975,J:J,"&gt;"&amp;J975)=0,IFERROR(IF(MATCH(B975&amp;"|*",M$3:M974,0),"-",""),B975&amp;"|"&amp;C975&amp;"|"),"-"))</f>
        <v/>
      </c>
      <c r="N975" s="183" t="str">
        <f t="shared" si="50"/>
        <v/>
      </c>
      <c r="O975" s="81" t="str">
        <f t="shared" si="51"/>
        <v/>
      </c>
    </row>
    <row r="976" spans="12:15" x14ac:dyDescent="0.35">
      <c r="L976" s="81" t="str">
        <f t="shared" si="49"/>
        <v/>
      </c>
      <c r="M976" s="82" t="str">
        <f>IF(EXACT(B976,""),"",IF(COUNTIFS(B:B,B976,J:J,"&gt;"&amp;J976)=0,IFERROR(IF(MATCH(B976&amp;"|*",M$3:M975,0),"-",""),B976&amp;"|"&amp;C976&amp;"|"),"-"))</f>
        <v/>
      </c>
      <c r="N976" s="183" t="str">
        <f t="shared" si="50"/>
        <v/>
      </c>
      <c r="O976" s="81" t="str">
        <f t="shared" si="51"/>
        <v/>
      </c>
    </row>
    <row r="977" spans="12:15" x14ac:dyDescent="0.35">
      <c r="L977" s="81" t="str">
        <f t="shared" si="49"/>
        <v/>
      </c>
      <c r="M977" s="82" t="str">
        <f>IF(EXACT(B977,""),"",IF(COUNTIFS(B:B,B977,J:J,"&gt;"&amp;J977)=0,IFERROR(IF(MATCH(B977&amp;"|*",M$3:M976,0),"-",""),B977&amp;"|"&amp;C977&amp;"|"),"-"))</f>
        <v/>
      </c>
      <c r="N977" s="183" t="str">
        <f t="shared" si="50"/>
        <v/>
      </c>
      <c r="O977" s="81" t="str">
        <f t="shared" si="51"/>
        <v/>
      </c>
    </row>
    <row r="978" spans="12:15" x14ac:dyDescent="0.35">
      <c r="L978" s="81" t="str">
        <f t="shared" si="49"/>
        <v/>
      </c>
      <c r="M978" s="82" t="str">
        <f>IF(EXACT(B978,""),"",IF(COUNTIFS(B:B,B978,J:J,"&gt;"&amp;J978)=0,IFERROR(IF(MATCH(B978&amp;"|*",M$3:M977,0),"-",""),B978&amp;"|"&amp;C978&amp;"|"),"-"))</f>
        <v/>
      </c>
      <c r="N978" s="183" t="str">
        <f t="shared" si="50"/>
        <v/>
      </c>
      <c r="O978" s="81" t="str">
        <f t="shared" si="51"/>
        <v/>
      </c>
    </row>
    <row r="979" spans="12:15" x14ac:dyDescent="0.35">
      <c r="L979" s="81" t="str">
        <f t="shared" si="49"/>
        <v/>
      </c>
      <c r="M979" s="82" t="str">
        <f>IF(EXACT(B979,""),"",IF(COUNTIFS(B:B,B979,J:J,"&gt;"&amp;J979)=0,IFERROR(IF(MATCH(B979&amp;"|*",M$3:M978,0),"-",""),B979&amp;"|"&amp;C979&amp;"|"),"-"))</f>
        <v/>
      </c>
      <c r="N979" s="183" t="str">
        <f t="shared" si="50"/>
        <v/>
      </c>
      <c r="O979" s="81" t="str">
        <f t="shared" si="51"/>
        <v/>
      </c>
    </row>
    <row r="980" spans="12:15" x14ac:dyDescent="0.35">
      <c r="L980" s="81" t="str">
        <f t="shared" si="49"/>
        <v/>
      </c>
      <c r="M980" s="82" t="str">
        <f>IF(EXACT(B980,""),"",IF(COUNTIFS(B:B,B980,J:J,"&gt;"&amp;J980)=0,IFERROR(IF(MATCH(B980&amp;"|*",M$3:M979,0),"-",""),B980&amp;"|"&amp;C980&amp;"|"),"-"))</f>
        <v/>
      </c>
      <c r="N980" s="183" t="str">
        <f t="shared" si="50"/>
        <v/>
      </c>
      <c r="O980" s="81" t="str">
        <f t="shared" si="51"/>
        <v/>
      </c>
    </row>
    <row r="981" spans="12:15" x14ac:dyDescent="0.35">
      <c r="L981" s="81" t="str">
        <f t="shared" si="49"/>
        <v/>
      </c>
      <c r="M981" s="82" t="str">
        <f>IF(EXACT(B981,""),"",IF(COUNTIFS(B:B,B981,J:J,"&gt;"&amp;J981)=0,IFERROR(IF(MATCH(B981&amp;"|*",M$3:M980,0),"-",""),B981&amp;"|"&amp;C981&amp;"|"),"-"))</f>
        <v/>
      </c>
      <c r="N981" s="183" t="str">
        <f t="shared" si="50"/>
        <v/>
      </c>
      <c r="O981" s="81" t="str">
        <f t="shared" si="51"/>
        <v/>
      </c>
    </row>
    <row r="982" spans="12:15" x14ac:dyDescent="0.35">
      <c r="L982" s="81" t="str">
        <f t="shared" si="49"/>
        <v/>
      </c>
      <c r="M982" s="82" t="str">
        <f>IF(EXACT(B982,""),"",IF(COUNTIFS(B:B,B982,J:J,"&gt;"&amp;J982)=0,IFERROR(IF(MATCH(B982&amp;"|*",M$3:M981,0),"-",""),B982&amp;"|"&amp;C982&amp;"|"),"-"))</f>
        <v/>
      </c>
      <c r="N982" s="183" t="str">
        <f t="shared" si="50"/>
        <v/>
      </c>
      <c r="O982" s="81" t="str">
        <f t="shared" si="51"/>
        <v/>
      </c>
    </row>
    <row r="983" spans="12:15" x14ac:dyDescent="0.35">
      <c r="L983" s="81" t="str">
        <f t="shared" si="49"/>
        <v/>
      </c>
      <c r="M983" s="82" t="str">
        <f>IF(EXACT(B983,""),"",IF(COUNTIFS(B:B,B983,J:J,"&gt;"&amp;J983)=0,IFERROR(IF(MATCH(B983&amp;"|*",M$3:M982,0),"-",""),B983&amp;"|"&amp;C983&amp;"|"),"-"))</f>
        <v/>
      </c>
      <c r="N983" s="183" t="str">
        <f t="shared" si="50"/>
        <v/>
      </c>
      <c r="O983" s="81" t="str">
        <f t="shared" si="51"/>
        <v/>
      </c>
    </row>
    <row r="984" spans="12:15" x14ac:dyDescent="0.35">
      <c r="L984" s="81" t="str">
        <f t="shared" si="49"/>
        <v/>
      </c>
      <c r="M984" s="82" t="str">
        <f>IF(EXACT(B984,""),"",IF(COUNTIFS(B:B,B984,J:J,"&gt;"&amp;J984)=0,IFERROR(IF(MATCH(B984&amp;"|*",M$3:M983,0),"-",""),B984&amp;"|"&amp;C984&amp;"|"),"-"))</f>
        <v/>
      </c>
      <c r="N984" s="183" t="str">
        <f t="shared" si="50"/>
        <v/>
      </c>
      <c r="O984" s="81" t="str">
        <f t="shared" si="51"/>
        <v/>
      </c>
    </row>
    <row r="985" spans="12:15" x14ac:dyDescent="0.35">
      <c r="L985" s="81" t="str">
        <f t="shared" si="49"/>
        <v/>
      </c>
      <c r="M985" s="82" t="str">
        <f>IF(EXACT(B985,""),"",IF(COUNTIFS(B:B,B985,J:J,"&gt;"&amp;J985)=0,IFERROR(IF(MATCH(B985&amp;"|*",M$3:M984,0),"-",""),B985&amp;"|"&amp;C985&amp;"|"),"-"))</f>
        <v/>
      </c>
      <c r="N985" s="183" t="str">
        <f t="shared" si="50"/>
        <v/>
      </c>
      <c r="O985" s="81" t="str">
        <f t="shared" si="51"/>
        <v/>
      </c>
    </row>
    <row r="986" spans="12:15" x14ac:dyDescent="0.35">
      <c r="L986" s="81" t="str">
        <f t="shared" si="49"/>
        <v/>
      </c>
      <c r="M986" s="82" t="str">
        <f>IF(EXACT(B986,""),"",IF(COUNTIFS(B:B,B986,J:J,"&gt;"&amp;J986)=0,IFERROR(IF(MATCH(B986&amp;"|*",M$3:M985,0),"-",""),B986&amp;"|"&amp;C986&amp;"|"),"-"))</f>
        <v/>
      </c>
      <c r="N986" s="183" t="str">
        <f t="shared" si="50"/>
        <v/>
      </c>
      <c r="O986" s="81" t="str">
        <f t="shared" si="51"/>
        <v/>
      </c>
    </row>
    <row r="987" spans="12:15" x14ac:dyDescent="0.35">
      <c r="L987" s="81" t="str">
        <f t="shared" si="49"/>
        <v/>
      </c>
      <c r="M987" s="82" t="str">
        <f>IF(EXACT(B987,""),"",IF(COUNTIFS(B:B,B987,J:J,"&gt;"&amp;J987)=0,IFERROR(IF(MATCH(B987&amp;"|*",M$3:M986,0),"-",""),B987&amp;"|"&amp;C987&amp;"|"),"-"))</f>
        <v/>
      </c>
      <c r="N987" s="183" t="str">
        <f t="shared" si="50"/>
        <v/>
      </c>
      <c r="O987" s="81" t="str">
        <f t="shared" si="51"/>
        <v/>
      </c>
    </row>
    <row r="988" spans="12:15" x14ac:dyDescent="0.35">
      <c r="L988" s="81" t="str">
        <f t="shared" si="49"/>
        <v/>
      </c>
      <c r="M988" s="82" t="str">
        <f>IF(EXACT(B988,""),"",IF(COUNTIFS(B:B,B988,J:J,"&gt;"&amp;J988)=0,IFERROR(IF(MATCH(B988&amp;"|*",M$3:M987,0),"-",""),B988&amp;"|"&amp;C988&amp;"|"),"-"))</f>
        <v/>
      </c>
      <c r="N988" s="183" t="str">
        <f t="shared" si="50"/>
        <v/>
      </c>
      <c r="O988" s="81" t="str">
        <f t="shared" si="51"/>
        <v/>
      </c>
    </row>
    <row r="989" spans="12:15" x14ac:dyDescent="0.35">
      <c r="L989" s="81" t="str">
        <f t="shared" si="49"/>
        <v/>
      </c>
      <c r="M989" s="82" t="str">
        <f>IF(EXACT(B989,""),"",IF(COUNTIFS(B:B,B989,J:J,"&gt;"&amp;J989)=0,IFERROR(IF(MATCH(B989&amp;"|*",M$3:M988,0),"-",""),B989&amp;"|"&amp;C989&amp;"|"),"-"))</f>
        <v/>
      </c>
      <c r="N989" s="183" t="str">
        <f t="shared" si="50"/>
        <v/>
      </c>
      <c r="O989" s="81" t="str">
        <f t="shared" si="51"/>
        <v/>
      </c>
    </row>
    <row r="990" spans="12:15" x14ac:dyDescent="0.35">
      <c r="L990" s="81" t="str">
        <f t="shared" si="49"/>
        <v/>
      </c>
      <c r="M990" s="82" t="str">
        <f>IF(EXACT(B990,""),"",IF(COUNTIFS(B:B,B990,J:J,"&gt;"&amp;J990)=0,IFERROR(IF(MATCH(B990&amp;"|*",M$3:M989,0),"-",""),B990&amp;"|"&amp;C990&amp;"|"),"-"))</f>
        <v/>
      </c>
      <c r="N990" s="183" t="str">
        <f t="shared" si="50"/>
        <v/>
      </c>
      <c r="O990" s="81" t="str">
        <f t="shared" si="51"/>
        <v/>
      </c>
    </row>
    <row r="991" spans="12:15" x14ac:dyDescent="0.35">
      <c r="L991" s="81" t="str">
        <f t="shared" si="49"/>
        <v/>
      </c>
      <c r="M991" s="82" t="str">
        <f>IF(EXACT(B991,""),"",IF(COUNTIFS(B:B,B991,J:J,"&gt;"&amp;J991)=0,IFERROR(IF(MATCH(B991&amp;"|*",M$3:M990,0),"-",""),B991&amp;"|"&amp;C991&amp;"|"),"-"))</f>
        <v/>
      </c>
      <c r="N991" s="183" t="str">
        <f t="shared" si="50"/>
        <v/>
      </c>
      <c r="O991" s="81" t="str">
        <f t="shared" si="51"/>
        <v/>
      </c>
    </row>
    <row r="992" spans="12:15" x14ac:dyDescent="0.35">
      <c r="L992" s="81" t="str">
        <f t="shared" si="49"/>
        <v/>
      </c>
      <c r="M992" s="82" t="str">
        <f>IF(EXACT(B992,""),"",IF(COUNTIFS(B:B,B992,J:J,"&gt;"&amp;J992)=0,IFERROR(IF(MATCH(B992&amp;"|*",M$3:M991,0),"-",""),B992&amp;"|"&amp;C992&amp;"|"),"-"))</f>
        <v/>
      </c>
      <c r="N992" s="183" t="str">
        <f t="shared" si="50"/>
        <v/>
      </c>
      <c r="O992" s="81" t="str">
        <f t="shared" si="51"/>
        <v/>
      </c>
    </row>
    <row r="993" spans="12:15" x14ac:dyDescent="0.35">
      <c r="L993" s="81" t="str">
        <f t="shared" si="49"/>
        <v/>
      </c>
      <c r="M993" s="82" t="str">
        <f>IF(EXACT(B993,""),"",IF(COUNTIFS(B:B,B993,J:J,"&gt;"&amp;J993)=0,IFERROR(IF(MATCH(B993&amp;"|*",M$3:M992,0),"-",""),B993&amp;"|"&amp;C993&amp;"|"),"-"))</f>
        <v/>
      </c>
      <c r="N993" s="183" t="str">
        <f t="shared" si="50"/>
        <v/>
      </c>
      <c r="O993" s="81" t="str">
        <f t="shared" si="51"/>
        <v/>
      </c>
    </row>
    <row r="994" spans="12:15" x14ac:dyDescent="0.35">
      <c r="L994" s="81" t="str">
        <f t="shared" si="49"/>
        <v/>
      </c>
      <c r="M994" s="82" t="str">
        <f>IF(EXACT(B994,""),"",IF(COUNTIFS(B:B,B994,J:J,"&gt;"&amp;J994)=0,IFERROR(IF(MATCH(B994&amp;"|*",M$3:M993,0),"-",""),B994&amp;"|"&amp;C994&amp;"|"),"-"))</f>
        <v/>
      </c>
      <c r="N994" s="183" t="str">
        <f t="shared" si="50"/>
        <v/>
      </c>
      <c r="O994" s="81" t="str">
        <f t="shared" si="51"/>
        <v/>
      </c>
    </row>
    <row r="995" spans="12:15" x14ac:dyDescent="0.35">
      <c r="L995" s="81" t="str">
        <f t="shared" si="49"/>
        <v/>
      </c>
      <c r="M995" s="82" t="str">
        <f>IF(EXACT(B995,""),"",IF(COUNTIFS(B:B,B995,J:J,"&gt;"&amp;J995)=0,IFERROR(IF(MATCH(B995&amp;"|*",M$3:M994,0),"-",""),B995&amp;"|"&amp;C995&amp;"|"),"-"))</f>
        <v/>
      </c>
      <c r="N995" s="183" t="str">
        <f t="shared" si="50"/>
        <v/>
      </c>
      <c r="O995" s="81" t="str">
        <f t="shared" si="51"/>
        <v/>
      </c>
    </row>
    <row r="996" spans="12:15" x14ac:dyDescent="0.35">
      <c r="L996" s="81" t="str">
        <f t="shared" si="49"/>
        <v/>
      </c>
      <c r="M996" s="82" t="str">
        <f>IF(EXACT(B996,""),"",IF(COUNTIFS(B:B,B996,J:J,"&gt;"&amp;J996)=0,IFERROR(IF(MATCH(B996&amp;"|*",M$3:M995,0),"-",""),B996&amp;"|"&amp;C996&amp;"|"),"-"))</f>
        <v/>
      </c>
      <c r="N996" s="183" t="str">
        <f t="shared" si="50"/>
        <v/>
      </c>
      <c r="O996" s="81" t="str">
        <f t="shared" si="51"/>
        <v/>
      </c>
    </row>
    <row r="997" spans="12:15" x14ac:dyDescent="0.35">
      <c r="L997" s="81" t="str">
        <f t="shared" si="49"/>
        <v/>
      </c>
      <c r="M997" s="82" t="str">
        <f>IF(EXACT(B997,""),"",IF(COUNTIFS(B:B,B997,J:J,"&gt;"&amp;J997)=0,IFERROR(IF(MATCH(B997&amp;"|*",M$3:M996,0),"-",""),B997&amp;"|"&amp;C997&amp;"|"),"-"))</f>
        <v/>
      </c>
      <c r="N997" s="183" t="str">
        <f t="shared" si="50"/>
        <v/>
      </c>
      <c r="O997" s="81" t="str">
        <f t="shared" si="51"/>
        <v/>
      </c>
    </row>
    <row r="998" spans="12:15" x14ac:dyDescent="0.35">
      <c r="L998" s="81" t="str">
        <f t="shared" si="49"/>
        <v/>
      </c>
      <c r="M998" s="82" t="str">
        <f>IF(EXACT(B998,""),"",IF(COUNTIFS(B:B,B998,J:J,"&gt;"&amp;J998)=0,IFERROR(IF(MATCH(B998&amp;"|*",M$3:M997,0),"-",""),B998&amp;"|"&amp;C998&amp;"|"),"-"))</f>
        <v/>
      </c>
      <c r="N998" s="183" t="str">
        <f t="shared" si="50"/>
        <v/>
      </c>
      <c r="O998" s="81" t="str">
        <f t="shared" si="51"/>
        <v/>
      </c>
    </row>
    <row r="999" spans="12:15" x14ac:dyDescent="0.35">
      <c r="L999" s="81" t="str">
        <f t="shared" si="49"/>
        <v/>
      </c>
      <c r="M999" s="82" t="str">
        <f>IF(EXACT(B999,""),"",IF(COUNTIFS(B:B,B999,J:J,"&gt;"&amp;J999)=0,IFERROR(IF(MATCH(B999&amp;"|*",M$3:M998,0),"-",""),B999&amp;"|"&amp;C999&amp;"|"),"-"))</f>
        <v/>
      </c>
      <c r="N999" s="183" t="str">
        <f t="shared" si="50"/>
        <v/>
      </c>
      <c r="O999" s="81" t="str">
        <f t="shared" si="51"/>
        <v/>
      </c>
    </row>
    <row r="1000" spans="12:15" x14ac:dyDescent="0.35">
      <c r="L1000" s="81" t="str">
        <f t="shared" si="49"/>
        <v/>
      </c>
      <c r="M1000" s="82" t="str">
        <f>IF(EXACT(B1000,""),"",IF(COUNTIFS(B:B,B1000,J:J,"&gt;"&amp;J1000)=0,IFERROR(IF(MATCH(B1000&amp;"|*",M$3:M999,0),"-",""),B1000&amp;"|"&amp;C1000&amp;"|"),"-"))</f>
        <v/>
      </c>
      <c r="N1000" s="183" t="str">
        <f t="shared" si="50"/>
        <v/>
      </c>
      <c r="O1000" s="81" t="str">
        <f t="shared" si="51"/>
        <v/>
      </c>
    </row>
    <row r="1001" spans="12:15" x14ac:dyDescent="0.35">
      <c r="L1001" s="81" t="str">
        <f t="shared" si="49"/>
        <v/>
      </c>
      <c r="M1001" s="82" t="str">
        <f>IF(EXACT(B1001,""),"",IF(COUNTIFS(B:B,B1001,J:J,"&gt;"&amp;J1001)=0,IFERROR(IF(MATCH(B1001&amp;"|*",M$3:M1000,0),"-",""),B1001&amp;"|"&amp;C1001&amp;"|"),"-"))</f>
        <v/>
      </c>
      <c r="N1001" s="183" t="str">
        <f t="shared" si="50"/>
        <v/>
      </c>
      <c r="O1001" s="81" t="str">
        <f t="shared" si="51"/>
        <v/>
      </c>
    </row>
    <row r="1002" spans="12:15" x14ac:dyDescent="0.35">
      <c r="L1002" s="81" t="str">
        <f t="shared" si="49"/>
        <v/>
      </c>
      <c r="M1002" s="82" t="str">
        <f>IF(EXACT(B1002,""),"",IF(COUNTIFS(B:B,B1002,J:J,"&gt;"&amp;J1002)=0,IFERROR(IF(MATCH(B1002&amp;"|*",M$3:M1001,0),"-",""),B1002&amp;"|"&amp;C1002&amp;"|"),"-"))</f>
        <v/>
      </c>
      <c r="N1002" s="183" t="str">
        <f t="shared" si="50"/>
        <v/>
      </c>
      <c r="O1002" s="81" t="str">
        <f t="shared" si="51"/>
        <v/>
      </c>
    </row>
    <row r="1003" spans="12:15" x14ac:dyDescent="0.35">
      <c r="L1003" s="81" t="str">
        <f t="shared" si="49"/>
        <v/>
      </c>
      <c r="M1003" s="82" t="str">
        <f>IF(EXACT(B1003,""),"",IF(COUNTIFS(B:B,B1003,J:J,"&gt;"&amp;J1003)=0,IFERROR(IF(MATCH(B1003&amp;"|*",M$3:M1002,0),"-",""),B1003&amp;"|"&amp;C1003&amp;"|"),"-"))</f>
        <v/>
      </c>
      <c r="N1003" s="183" t="str">
        <f t="shared" si="50"/>
        <v/>
      </c>
      <c r="O1003" s="81" t="str">
        <f t="shared" si="51"/>
        <v/>
      </c>
    </row>
    <row r="1004" spans="12:15" x14ac:dyDescent="0.35">
      <c r="L1004" s="81" t="str">
        <f t="shared" si="49"/>
        <v/>
      </c>
      <c r="M1004" s="82" t="str">
        <f>IF(EXACT(B1004,""),"",IF(COUNTIFS(B:B,B1004,J:J,"&gt;"&amp;J1004)=0,IFERROR(IF(MATCH(B1004&amp;"|*",M$3:M1003,0),"-",""),B1004&amp;"|"&amp;C1004&amp;"|"),"-"))</f>
        <v/>
      </c>
      <c r="N1004" s="183" t="str">
        <f t="shared" si="50"/>
        <v/>
      </c>
      <c r="O1004" s="81" t="str">
        <f t="shared" si="51"/>
        <v/>
      </c>
    </row>
    <row r="1005" spans="12:15" x14ac:dyDescent="0.35">
      <c r="L1005" s="81" t="str">
        <f t="shared" si="49"/>
        <v/>
      </c>
      <c r="M1005" s="82" t="str">
        <f>IF(EXACT(B1005,""),"",IF(COUNTIFS(B:B,B1005,J:J,"&gt;"&amp;J1005)=0,IFERROR(IF(MATCH(B1005&amp;"|*",M$3:M1004,0),"-",""),B1005&amp;"|"&amp;C1005&amp;"|"),"-"))</f>
        <v/>
      </c>
      <c r="N1005" s="183" t="str">
        <f t="shared" si="50"/>
        <v/>
      </c>
      <c r="O1005" s="81" t="str">
        <f t="shared" si="51"/>
        <v/>
      </c>
    </row>
    <row r="1006" spans="12:15" x14ac:dyDescent="0.35">
      <c r="L1006" s="81" t="str">
        <f t="shared" si="49"/>
        <v/>
      </c>
      <c r="M1006" s="82" t="str">
        <f>IF(EXACT(B1006,""),"",IF(COUNTIFS(B:B,B1006,J:J,"&gt;"&amp;J1006)=0,IFERROR(IF(MATCH(B1006&amp;"|*",M$3:M1005,0),"-",""),B1006&amp;"|"&amp;C1006&amp;"|"),"-"))</f>
        <v/>
      </c>
      <c r="N1006" s="183" t="str">
        <f t="shared" si="50"/>
        <v/>
      </c>
      <c r="O1006" s="81" t="str">
        <f t="shared" si="51"/>
        <v/>
      </c>
    </row>
    <row r="1007" spans="12:15" x14ac:dyDescent="0.35">
      <c r="L1007" s="81" t="str">
        <f t="shared" si="49"/>
        <v/>
      </c>
      <c r="M1007" s="82" t="str">
        <f>IF(EXACT(B1007,""),"",IF(COUNTIFS(B:B,B1007,J:J,"&gt;"&amp;J1007)=0,IFERROR(IF(MATCH(B1007&amp;"|*",M$3:M1006,0),"-",""),B1007&amp;"|"&amp;C1007&amp;"|"),"-"))</f>
        <v/>
      </c>
      <c r="N1007" s="183" t="str">
        <f t="shared" si="50"/>
        <v/>
      </c>
      <c r="O1007" s="81" t="str">
        <f t="shared" si="51"/>
        <v/>
      </c>
    </row>
    <row r="1008" spans="12:15" x14ac:dyDescent="0.35">
      <c r="L1008" s="81" t="str">
        <f t="shared" si="49"/>
        <v/>
      </c>
      <c r="M1008" s="82" t="str">
        <f>IF(EXACT(B1008,""),"",IF(COUNTIFS(B:B,B1008,J:J,"&gt;"&amp;J1008)=0,IFERROR(IF(MATCH(B1008&amp;"|*",M$3:M1007,0),"-",""),B1008&amp;"|"&amp;C1008&amp;"|"),"-"))</f>
        <v/>
      </c>
      <c r="N1008" s="183" t="str">
        <f t="shared" si="50"/>
        <v/>
      </c>
      <c r="O1008" s="81" t="str">
        <f t="shared" si="51"/>
        <v/>
      </c>
    </row>
    <row r="1009" spans="12:15" x14ac:dyDescent="0.35">
      <c r="L1009" s="81" t="str">
        <f t="shared" si="49"/>
        <v/>
      </c>
      <c r="M1009" s="82" t="str">
        <f>IF(EXACT(B1009,""),"",IF(COUNTIFS(B:B,B1009,J:J,"&gt;"&amp;J1009)=0,IFERROR(IF(MATCH(B1009&amp;"|*",M$3:M1008,0),"-",""),B1009&amp;"|"&amp;C1009&amp;"|"),"-"))</f>
        <v/>
      </c>
      <c r="N1009" s="183" t="str">
        <f t="shared" si="50"/>
        <v/>
      </c>
      <c r="O1009" s="81" t="str">
        <f t="shared" si="51"/>
        <v/>
      </c>
    </row>
    <row r="1010" spans="12:15" x14ac:dyDescent="0.35">
      <c r="L1010" s="81" t="str">
        <f t="shared" si="49"/>
        <v/>
      </c>
      <c r="M1010" s="82" t="str">
        <f>IF(EXACT(B1010,""),"",IF(COUNTIFS(B:B,B1010,J:J,"&gt;"&amp;J1010)=0,IFERROR(IF(MATCH(B1010&amp;"|*",M$3:M1009,0),"-",""),B1010&amp;"|"&amp;C1010&amp;"|"),"-"))</f>
        <v/>
      </c>
      <c r="N1010" s="183" t="str">
        <f t="shared" si="50"/>
        <v/>
      </c>
      <c r="O1010" s="81" t="str">
        <f t="shared" si="51"/>
        <v/>
      </c>
    </row>
    <row r="1011" spans="12:15" x14ac:dyDescent="0.35">
      <c r="L1011" s="81" t="str">
        <f t="shared" si="49"/>
        <v/>
      </c>
      <c r="M1011" s="82" t="str">
        <f>IF(EXACT(B1011,""),"",IF(COUNTIFS(B:B,B1011,J:J,"&gt;"&amp;J1011)=0,IFERROR(IF(MATCH(B1011&amp;"|*",M$3:M1010,0),"-",""),B1011&amp;"|"&amp;C1011&amp;"|"),"-"))</f>
        <v/>
      </c>
      <c r="N1011" s="183" t="str">
        <f t="shared" si="50"/>
        <v/>
      </c>
      <c r="O1011" s="81" t="str">
        <f t="shared" si="51"/>
        <v/>
      </c>
    </row>
    <row r="1012" spans="12:15" x14ac:dyDescent="0.35">
      <c r="L1012" s="81" t="str">
        <f t="shared" si="49"/>
        <v/>
      </c>
      <c r="M1012" s="82" t="str">
        <f>IF(EXACT(B1012,""),"",IF(COUNTIFS(B:B,B1012,J:J,"&gt;"&amp;J1012)=0,IFERROR(IF(MATCH(B1012&amp;"|*",M$3:M1011,0),"-",""),B1012&amp;"|"&amp;C1012&amp;"|"),"-"))</f>
        <v/>
      </c>
      <c r="N1012" s="183" t="str">
        <f t="shared" si="50"/>
        <v/>
      </c>
      <c r="O1012" s="81" t="str">
        <f t="shared" si="51"/>
        <v/>
      </c>
    </row>
    <row r="1013" spans="12:15" x14ac:dyDescent="0.35">
      <c r="L1013" s="81" t="str">
        <f t="shared" si="49"/>
        <v/>
      </c>
      <c r="M1013" s="82" t="str">
        <f>IF(EXACT(B1013,""),"",IF(COUNTIFS(B:B,B1013,J:J,"&gt;"&amp;J1013)=0,IFERROR(IF(MATCH(B1013&amp;"|*",M$3:M1012,0),"-",""),B1013&amp;"|"&amp;C1013&amp;"|"),"-"))</f>
        <v/>
      </c>
      <c r="N1013" s="183" t="str">
        <f t="shared" si="50"/>
        <v/>
      </c>
      <c r="O1013" s="81" t="str">
        <f t="shared" si="51"/>
        <v/>
      </c>
    </row>
    <row r="1014" spans="12:15" x14ac:dyDescent="0.35">
      <c r="L1014" s="81" t="str">
        <f t="shared" si="49"/>
        <v/>
      </c>
      <c r="M1014" s="82" t="str">
        <f>IF(EXACT(B1014,""),"",IF(COUNTIFS(B:B,B1014,J:J,"&gt;"&amp;J1014)=0,IFERROR(IF(MATCH(B1014&amp;"|*",M$3:M1013,0),"-",""),B1014&amp;"|"&amp;C1014&amp;"|"),"-"))</f>
        <v/>
      </c>
      <c r="N1014" s="183" t="str">
        <f t="shared" si="50"/>
        <v/>
      </c>
      <c r="O1014" s="81" t="str">
        <f t="shared" si="51"/>
        <v/>
      </c>
    </row>
    <row r="1015" spans="12:15" x14ac:dyDescent="0.35">
      <c r="L1015" s="81" t="str">
        <f t="shared" si="49"/>
        <v/>
      </c>
      <c r="M1015" s="82" t="str">
        <f>IF(EXACT(B1015,""),"",IF(COUNTIFS(B:B,B1015,J:J,"&gt;"&amp;J1015)=0,IFERROR(IF(MATCH(B1015&amp;"|*",M$3:M1014,0),"-",""),B1015&amp;"|"&amp;C1015&amp;"|"),"-"))</f>
        <v/>
      </c>
      <c r="N1015" s="183" t="str">
        <f t="shared" si="50"/>
        <v/>
      </c>
      <c r="O1015" s="81" t="str">
        <f t="shared" si="51"/>
        <v/>
      </c>
    </row>
    <row r="1016" spans="12:15" x14ac:dyDescent="0.35">
      <c r="L1016" s="81" t="str">
        <f t="shared" si="49"/>
        <v/>
      </c>
      <c r="M1016" s="82" t="str">
        <f>IF(EXACT(B1016,""),"",IF(COUNTIFS(B:B,B1016,J:J,"&gt;"&amp;J1016)=0,IFERROR(IF(MATCH(B1016&amp;"|*",M$3:M1015,0),"-",""),B1016&amp;"|"&amp;C1016&amp;"|"),"-"))</f>
        <v/>
      </c>
      <c r="N1016" s="183" t="str">
        <f t="shared" si="50"/>
        <v/>
      </c>
      <c r="O1016" s="81" t="str">
        <f t="shared" si="51"/>
        <v/>
      </c>
    </row>
    <row r="1017" spans="12:15" x14ac:dyDescent="0.35">
      <c r="L1017" s="81" t="str">
        <f t="shared" si="49"/>
        <v/>
      </c>
      <c r="M1017" s="82" t="str">
        <f>IF(EXACT(B1017,""),"",IF(COUNTIFS(B:B,B1017,J:J,"&gt;"&amp;J1017)=0,IFERROR(IF(MATCH(B1017&amp;"|*",M$3:M1016,0),"-",""),B1017&amp;"|"&amp;C1017&amp;"|"),"-"))</f>
        <v/>
      </c>
      <c r="N1017" s="183" t="str">
        <f t="shared" si="50"/>
        <v/>
      </c>
      <c r="O1017" s="81" t="str">
        <f t="shared" si="51"/>
        <v/>
      </c>
    </row>
    <row r="1018" spans="12:15" x14ac:dyDescent="0.35">
      <c r="L1018" s="81" t="str">
        <f t="shared" si="49"/>
        <v/>
      </c>
      <c r="M1018" s="82" t="str">
        <f>IF(EXACT(B1018,""),"",IF(COUNTIFS(B:B,B1018,J:J,"&gt;"&amp;J1018)=0,IFERROR(IF(MATCH(B1018&amp;"|*",M$3:M1017,0),"-",""),B1018&amp;"|"&amp;C1018&amp;"|"),"-"))</f>
        <v/>
      </c>
      <c r="N1018" s="183" t="str">
        <f t="shared" si="50"/>
        <v/>
      </c>
      <c r="O1018" s="81" t="str">
        <f t="shared" si="51"/>
        <v/>
      </c>
    </row>
    <row r="1019" spans="12:15" x14ac:dyDescent="0.35">
      <c r="L1019" s="81" t="str">
        <f t="shared" si="49"/>
        <v/>
      </c>
      <c r="M1019" s="82" t="str">
        <f>IF(EXACT(B1019,""),"",IF(COUNTIFS(B:B,B1019,J:J,"&gt;"&amp;J1019)=0,IFERROR(IF(MATCH(B1019&amp;"|*",M$3:M1018,0),"-",""),B1019&amp;"|"&amp;C1019&amp;"|"),"-"))</f>
        <v/>
      </c>
      <c r="N1019" s="183" t="str">
        <f t="shared" si="50"/>
        <v/>
      </c>
      <c r="O1019" s="81" t="str">
        <f t="shared" si="51"/>
        <v/>
      </c>
    </row>
    <row r="1020" spans="12:15" x14ac:dyDescent="0.35">
      <c r="L1020" s="81" t="str">
        <f t="shared" si="49"/>
        <v/>
      </c>
      <c r="M1020" s="82" t="str">
        <f>IF(EXACT(B1020,""),"",IF(COUNTIFS(B:B,B1020,J:J,"&gt;"&amp;J1020)=0,IFERROR(IF(MATCH(B1020&amp;"|*",M$3:M1019,0),"-",""),B1020&amp;"|"&amp;C1020&amp;"|"),"-"))</f>
        <v/>
      </c>
      <c r="N1020" s="183" t="str">
        <f t="shared" si="50"/>
        <v/>
      </c>
      <c r="O1020" s="81" t="str">
        <f t="shared" si="51"/>
        <v/>
      </c>
    </row>
    <row r="1021" spans="12:15" x14ac:dyDescent="0.35">
      <c r="L1021" s="81" t="str">
        <f t="shared" si="49"/>
        <v/>
      </c>
      <c r="M1021" s="82" t="str">
        <f>IF(EXACT(B1021,""),"",IF(COUNTIFS(B:B,B1021,J:J,"&gt;"&amp;J1021)=0,IFERROR(IF(MATCH(B1021&amp;"|*",M$3:M1020,0),"-",""),B1021&amp;"|"&amp;C1021&amp;"|"),"-"))</f>
        <v/>
      </c>
      <c r="N1021" s="183" t="str">
        <f t="shared" si="50"/>
        <v/>
      </c>
      <c r="O1021" s="81" t="str">
        <f t="shared" si="51"/>
        <v/>
      </c>
    </row>
    <row r="1022" spans="12:15" x14ac:dyDescent="0.35">
      <c r="L1022" s="81" t="str">
        <f t="shared" si="49"/>
        <v/>
      </c>
      <c r="M1022" s="82" t="str">
        <f>IF(EXACT(B1022,""),"",IF(COUNTIFS(B:B,B1022,J:J,"&gt;"&amp;J1022)=0,IFERROR(IF(MATCH(B1022&amp;"|*",M$3:M1021,0),"-",""),B1022&amp;"|"&amp;C1022&amp;"|"),"-"))</f>
        <v/>
      </c>
      <c r="N1022" s="183" t="str">
        <f t="shared" si="50"/>
        <v/>
      </c>
      <c r="O1022" s="81" t="str">
        <f t="shared" si="51"/>
        <v/>
      </c>
    </row>
    <row r="1023" spans="12:15" x14ac:dyDescent="0.35">
      <c r="L1023" s="81" t="str">
        <f t="shared" si="49"/>
        <v/>
      </c>
      <c r="M1023" s="82" t="str">
        <f>IF(EXACT(B1023,""),"",IF(COUNTIFS(B:B,B1023,J:J,"&gt;"&amp;J1023)=0,IFERROR(IF(MATCH(B1023&amp;"|*",M$3:M1022,0),"-",""),B1023&amp;"|"&amp;C1023&amp;"|"),"-"))</f>
        <v/>
      </c>
      <c r="N1023" s="183" t="str">
        <f t="shared" si="50"/>
        <v/>
      </c>
      <c r="O1023" s="81" t="str">
        <f t="shared" si="51"/>
        <v/>
      </c>
    </row>
    <row r="1024" spans="12:15" x14ac:dyDescent="0.35">
      <c r="L1024" s="81" t="str">
        <f t="shared" si="49"/>
        <v/>
      </c>
      <c r="M1024" s="82" t="str">
        <f>IF(EXACT(B1024,""),"",IF(COUNTIFS(B:B,B1024,J:J,"&gt;"&amp;J1024)=0,IFERROR(IF(MATCH(B1024&amp;"|*",M$3:M1023,0),"-",""),B1024&amp;"|"&amp;C1024&amp;"|"),"-"))</f>
        <v/>
      </c>
      <c r="N1024" s="183" t="str">
        <f t="shared" si="50"/>
        <v/>
      </c>
      <c r="O1024" s="81" t="str">
        <f t="shared" si="51"/>
        <v/>
      </c>
    </row>
    <row r="1025" spans="12:15" x14ac:dyDescent="0.35">
      <c r="L1025" s="81" t="str">
        <f t="shared" si="49"/>
        <v/>
      </c>
      <c r="M1025" s="82" t="str">
        <f>IF(EXACT(B1025,""),"",IF(COUNTIFS(B:B,B1025,J:J,"&gt;"&amp;J1025)=0,IFERROR(IF(MATCH(B1025&amp;"|*",M$3:M1024,0),"-",""),B1025&amp;"|"&amp;C1025&amp;"|"),"-"))</f>
        <v/>
      </c>
      <c r="N1025" s="183" t="str">
        <f t="shared" si="50"/>
        <v/>
      </c>
      <c r="O1025" s="81" t="str">
        <f t="shared" si="51"/>
        <v/>
      </c>
    </row>
    <row r="1026" spans="12:15" x14ac:dyDescent="0.35">
      <c r="L1026" s="81" t="str">
        <f t="shared" si="49"/>
        <v/>
      </c>
      <c r="M1026" s="82" t="str">
        <f>IF(EXACT(B1026,""),"",IF(COUNTIFS(B:B,B1026,J:J,"&gt;"&amp;J1026)=0,IFERROR(IF(MATCH(B1026&amp;"|*",M$3:M1025,0),"-",""),B1026&amp;"|"&amp;C1026&amp;"|"),"-"))</f>
        <v/>
      </c>
      <c r="N1026" s="183" t="str">
        <f t="shared" si="50"/>
        <v/>
      </c>
      <c r="O1026" s="81" t="str">
        <f t="shared" si="51"/>
        <v/>
      </c>
    </row>
    <row r="1027" spans="12:15" x14ac:dyDescent="0.35">
      <c r="L1027" s="81" t="str">
        <f t="shared" si="49"/>
        <v/>
      </c>
      <c r="M1027" s="82" t="str">
        <f>IF(EXACT(B1027,""),"",IF(COUNTIFS(B:B,B1027,J:J,"&gt;"&amp;J1027)=0,IFERROR(IF(MATCH(B1027&amp;"|*",M$3:M1026,0),"-",""),B1027&amp;"|"&amp;C1027&amp;"|"),"-"))</f>
        <v/>
      </c>
      <c r="N1027" s="183" t="str">
        <f t="shared" si="50"/>
        <v/>
      </c>
      <c r="O1027" s="81" t="str">
        <f t="shared" si="51"/>
        <v/>
      </c>
    </row>
    <row r="1028" spans="12:15" x14ac:dyDescent="0.35">
      <c r="L1028" s="81" t="str">
        <f t="shared" ref="L1028:L1091" si="52">IF(EXACT(B1028,""),"",IF(COUNTIFS(B:B,B1028,D:D,D1028,E:E,E1028,J:J,"&gt;"&amp;J1028)=0,B1028&amp;"|"&amp;D1028&amp;":"&amp;E1028&amp;"|","-"))</f>
        <v/>
      </c>
      <c r="M1028" s="82" t="str">
        <f>IF(EXACT(B1028,""),"",IF(COUNTIFS(B:B,B1028,J:J,"&gt;"&amp;J1028)=0,IFERROR(IF(MATCH(B1028&amp;"|*",M$3:M1027,0),"-",""),B1028&amp;"|"&amp;C1028&amp;"|"),"-"))</f>
        <v/>
      </c>
      <c r="N1028" s="183" t="str">
        <f t="shared" ref="N1028:N1091" si="53">IF(OR(EXACT(M1028,""),EXACT(M1028,"-")),"",COUNTIFS(M$4:M$4000,"&gt;-",M$4:M$4000,"&lt;="&amp;M1028))</f>
        <v/>
      </c>
      <c r="O1028" s="81" t="str">
        <f t="shared" si="51"/>
        <v/>
      </c>
    </row>
    <row r="1029" spans="12:15" x14ac:dyDescent="0.35">
      <c r="L1029" s="81" t="str">
        <f t="shared" si="52"/>
        <v/>
      </c>
      <c r="M1029" s="82" t="str">
        <f>IF(EXACT(B1029,""),"",IF(COUNTIFS(B:B,B1029,J:J,"&gt;"&amp;J1029)=0,IFERROR(IF(MATCH(B1029&amp;"|*",M$3:M1028,0),"-",""),B1029&amp;"|"&amp;C1029&amp;"|"),"-"))</f>
        <v/>
      </c>
      <c r="N1029" s="183" t="str">
        <f t="shared" si="53"/>
        <v/>
      </c>
      <c r="O1029" s="81" t="str">
        <f t="shared" ref="O1029:O1092" si="54">IF(EXACT(B1029,""),"",IF(COUNTIFS(B:B,B1029,D:D,D1029,E:E,E1029,J:J,"&gt;"&amp;J1029)=0,B1029&amp;"|"&amp;D1029&amp;":"&amp;E1029&amp;"|","-"))</f>
        <v/>
      </c>
    </row>
    <row r="1030" spans="12:15" x14ac:dyDescent="0.35">
      <c r="L1030" s="81" t="str">
        <f t="shared" si="52"/>
        <v/>
      </c>
      <c r="M1030" s="82" t="str">
        <f>IF(EXACT(B1030,""),"",IF(COUNTIFS(B:B,B1030,J:J,"&gt;"&amp;J1030)=0,IFERROR(IF(MATCH(B1030&amp;"|*",M$3:M1029,0),"-",""),B1030&amp;"|"&amp;C1030&amp;"|"),"-"))</f>
        <v/>
      </c>
      <c r="N1030" s="183" t="str">
        <f t="shared" si="53"/>
        <v/>
      </c>
      <c r="O1030" s="81" t="str">
        <f t="shared" si="54"/>
        <v/>
      </c>
    </row>
    <row r="1031" spans="12:15" x14ac:dyDescent="0.35">
      <c r="L1031" s="81" t="str">
        <f t="shared" si="52"/>
        <v/>
      </c>
      <c r="M1031" s="82" t="str">
        <f>IF(EXACT(B1031,""),"",IF(COUNTIFS(B:B,B1031,J:J,"&gt;"&amp;J1031)=0,IFERROR(IF(MATCH(B1031&amp;"|*",M$3:M1030,0),"-",""),B1031&amp;"|"&amp;C1031&amp;"|"),"-"))</f>
        <v/>
      </c>
      <c r="N1031" s="183" t="str">
        <f t="shared" si="53"/>
        <v/>
      </c>
      <c r="O1031" s="81" t="str">
        <f t="shared" si="54"/>
        <v/>
      </c>
    </row>
    <row r="1032" spans="12:15" x14ac:dyDescent="0.35">
      <c r="L1032" s="81" t="str">
        <f t="shared" si="52"/>
        <v/>
      </c>
      <c r="M1032" s="82" t="str">
        <f>IF(EXACT(B1032,""),"",IF(COUNTIFS(B:B,B1032,J:J,"&gt;"&amp;J1032)=0,IFERROR(IF(MATCH(B1032&amp;"|*",M$3:M1031,0),"-",""),B1032&amp;"|"&amp;C1032&amp;"|"),"-"))</f>
        <v/>
      </c>
      <c r="N1032" s="183" t="str">
        <f t="shared" si="53"/>
        <v/>
      </c>
      <c r="O1032" s="81" t="str">
        <f t="shared" si="54"/>
        <v/>
      </c>
    </row>
    <row r="1033" spans="12:15" x14ac:dyDescent="0.35">
      <c r="L1033" s="81" t="str">
        <f t="shared" si="52"/>
        <v/>
      </c>
      <c r="M1033" s="82" t="str">
        <f>IF(EXACT(B1033,""),"",IF(COUNTIFS(B:B,B1033,J:J,"&gt;"&amp;J1033)=0,IFERROR(IF(MATCH(B1033&amp;"|*",M$3:M1032,0),"-",""),B1033&amp;"|"&amp;C1033&amp;"|"),"-"))</f>
        <v/>
      </c>
      <c r="N1033" s="183" t="str">
        <f t="shared" si="53"/>
        <v/>
      </c>
      <c r="O1033" s="81" t="str">
        <f t="shared" si="54"/>
        <v/>
      </c>
    </row>
    <row r="1034" spans="12:15" x14ac:dyDescent="0.35">
      <c r="L1034" s="81" t="str">
        <f t="shared" si="52"/>
        <v/>
      </c>
      <c r="M1034" s="82" t="str">
        <f>IF(EXACT(B1034,""),"",IF(COUNTIFS(B:B,B1034,J:J,"&gt;"&amp;J1034)=0,IFERROR(IF(MATCH(B1034&amp;"|*",M$3:M1033,0),"-",""),B1034&amp;"|"&amp;C1034&amp;"|"),"-"))</f>
        <v/>
      </c>
      <c r="N1034" s="183" t="str">
        <f t="shared" si="53"/>
        <v/>
      </c>
      <c r="O1034" s="81" t="str">
        <f t="shared" si="54"/>
        <v/>
      </c>
    </row>
    <row r="1035" spans="12:15" x14ac:dyDescent="0.35">
      <c r="L1035" s="81" t="str">
        <f t="shared" si="52"/>
        <v/>
      </c>
      <c r="M1035" s="82" t="str">
        <f>IF(EXACT(B1035,""),"",IF(COUNTIFS(B:B,B1035,J:J,"&gt;"&amp;J1035)=0,IFERROR(IF(MATCH(B1035&amp;"|*",M$3:M1034,0),"-",""),B1035&amp;"|"&amp;C1035&amp;"|"),"-"))</f>
        <v/>
      </c>
      <c r="N1035" s="183" t="str">
        <f t="shared" si="53"/>
        <v/>
      </c>
      <c r="O1035" s="81" t="str">
        <f t="shared" si="54"/>
        <v/>
      </c>
    </row>
    <row r="1036" spans="12:15" x14ac:dyDescent="0.35">
      <c r="L1036" s="81" t="str">
        <f t="shared" si="52"/>
        <v/>
      </c>
      <c r="M1036" s="82" t="str">
        <f>IF(EXACT(B1036,""),"",IF(COUNTIFS(B:B,B1036,J:J,"&gt;"&amp;J1036)=0,IFERROR(IF(MATCH(B1036&amp;"|*",M$3:M1035,0),"-",""),B1036&amp;"|"&amp;C1036&amp;"|"),"-"))</f>
        <v/>
      </c>
      <c r="N1036" s="183" t="str">
        <f t="shared" si="53"/>
        <v/>
      </c>
      <c r="O1036" s="81" t="str">
        <f t="shared" si="54"/>
        <v/>
      </c>
    </row>
    <row r="1037" spans="12:15" x14ac:dyDescent="0.35">
      <c r="L1037" s="81" t="str">
        <f t="shared" si="52"/>
        <v/>
      </c>
      <c r="M1037" s="82" t="str">
        <f>IF(EXACT(B1037,""),"",IF(COUNTIFS(B:B,B1037,J:J,"&gt;"&amp;J1037)=0,IFERROR(IF(MATCH(B1037&amp;"|*",M$3:M1036,0),"-",""),B1037&amp;"|"&amp;C1037&amp;"|"),"-"))</f>
        <v/>
      </c>
      <c r="N1037" s="183" t="str">
        <f t="shared" si="53"/>
        <v/>
      </c>
      <c r="O1037" s="81" t="str">
        <f t="shared" si="54"/>
        <v/>
      </c>
    </row>
    <row r="1038" spans="12:15" x14ac:dyDescent="0.35">
      <c r="L1038" s="81" t="str">
        <f t="shared" si="52"/>
        <v/>
      </c>
      <c r="M1038" s="82" t="str">
        <f>IF(EXACT(B1038,""),"",IF(COUNTIFS(B:B,B1038,J:J,"&gt;"&amp;J1038)=0,IFERROR(IF(MATCH(B1038&amp;"|*",M$3:M1037,0),"-",""),B1038&amp;"|"&amp;C1038&amp;"|"),"-"))</f>
        <v/>
      </c>
      <c r="N1038" s="183" t="str">
        <f t="shared" si="53"/>
        <v/>
      </c>
      <c r="O1038" s="81" t="str">
        <f t="shared" si="54"/>
        <v/>
      </c>
    </row>
    <row r="1039" spans="12:15" x14ac:dyDescent="0.35">
      <c r="L1039" s="81" t="str">
        <f t="shared" si="52"/>
        <v/>
      </c>
      <c r="M1039" s="82" t="str">
        <f>IF(EXACT(B1039,""),"",IF(COUNTIFS(B:B,B1039,J:J,"&gt;"&amp;J1039)=0,IFERROR(IF(MATCH(B1039&amp;"|*",M$3:M1038,0),"-",""),B1039&amp;"|"&amp;C1039&amp;"|"),"-"))</f>
        <v/>
      </c>
      <c r="N1039" s="183" t="str">
        <f t="shared" si="53"/>
        <v/>
      </c>
      <c r="O1039" s="81" t="str">
        <f t="shared" si="54"/>
        <v/>
      </c>
    </row>
    <row r="1040" spans="12:15" x14ac:dyDescent="0.35">
      <c r="L1040" s="81" t="str">
        <f t="shared" si="52"/>
        <v/>
      </c>
      <c r="M1040" s="82" t="str">
        <f>IF(EXACT(B1040,""),"",IF(COUNTIFS(B:B,B1040,J:J,"&gt;"&amp;J1040)=0,IFERROR(IF(MATCH(B1040&amp;"|*",M$3:M1039,0),"-",""),B1040&amp;"|"&amp;C1040&amp;"|"),"-"))</f>
        <v/>
      </c>
      <c r="N1040" s="183" t="str">
        <f t="shared" si="53"/>
        <v/>
      </c>
      <c r="O1040" s="81" t="str">
        <f t="shared" si="54"/>
        <v/>
      </c>
    </row>
    <row r="1041" spans="12:15" x14ac:dyDescent="0.35">
      <c r="L1041" s="81" t="str">
        <f t="shared" si="52"/>
        <v/>
      </c>
      <c r="M1041" s="82" t="str">
        <f>IF(EXACT(B1041,""),"",IF(COUNTIFS(B:B,B1041,J:J,"&gt;"&amp;J1041)=0,IFERROR(IF(MATCH(B1041&amp;"|*",M$3:M1040,0),"-",""),B1041&amp;"|"&amp;C1041&amp;"|"),"-"))</f>
        <v/>
      </c>
      <c r="N1041" s="183" t="str">
        <f t="shared" si="53"/>
        <v/>
      </c>
      <c r="O1041" s="81" t="str">
        <f t="shared" si="54"/>
        <v/>
      </c>
    </row>
    <row r="1042" spans="12:15" x14ac:dyDescent="0.35">
      <c r="L1042" s="81" t="str">
        <f t="shared" si="52"/>
        <v/>
      </c>
      <c r="M1042" s="82" t="str">
        <f>IF(EXACT(B1042,""),"",IF(COUNTIFS(B:B,B1042,J:J,"&gt;"&amp;J1042)=0,IFERROR(IF(MATCH(B1042&amp;"|*",M$3:M1041,0),"-",""),B1042&amp;"|"&amp;C1042&amp;"|"),"-"))</f>
        <v/>
      </c>
      <c r="N1042" s="183" t="str">
        <f t="shared" si="53"/>
        <v/>
      </c>
      <c r="O1042" s="81" t="str">
        <f t="shared" si="54"/>
        <v/>
      </c>
    </row>
    <row r="1043" spans="12:15" x14ac:dyDescent="0.35">
      <c r="L1043" s="81" t="str">
        <f t="shared" si="52"/>
        <v/>
      </c>
      <c r="M1043" s="82" t="str">
        <f>IF(EXACT(B1043,""),"",IF(COUNTIFS(B:B,B1043,J:J,"&gt;"&amp;J1043)=0,IFERROR(IF(MATCH(B1043&amp;"|*",M$3:M1042,0),"-",""),B1043&amp;"|"&amp;C1043&amp;"|"),"-"))</f>
        <v/>
      </c>
      <c r="N1043" s="183" t="str">
        <f t="shared" si="53"/>
        <v/>
      </c>
      <c r="O1043" s="81" t="str">
        <f t="shared" si="54"/>
        <v/>
      </c>
    </row>
    <row r="1044" spans="12:15" x14ac:dyDescent="0.35">
      <c r="L1044" s="81" t="str">
        <f t="shared" si="52"/>
        <v/>
      </c>
      <c r="M1044" s="82" t="str">
        <f>IF(EXACT(B1044,""),"",IF(COUNTIFS(B:B,B1044,J:J,"&gt;"&amp;J1044)=0,IFERROR(IF(MATCH(B1044&amp;"|*",M$3:M1043,0),"-",""),B1044&amp;"|"&amp;C1044&amp;"|"),"-"))</f>
        <v/>
      </c>
      <c r="N1044" s="183" t="str">
        <f t="shared" si="53"/>
        <v/>
      </c>
      <c r="O1044" s="81" t="str">
        <f t="shared" si="54"/>
        <v/>
      </c>
    </row>
    <row r="1045" spans="12:15" x14ac:dyDescent="0.35">
      <c r="L1045" s="81" t="str">
        <f t="shared" si="52"/>
        <v/>
      </c>
      <c r="M1045" s="82" t="str">
        <f>IF(EXACT(B1045,""),"",IF(COUNTIFS(B:B,B1045,J:J,"&gt;"&amp;J1045)=0,IFERROR(IF(MATCH(B1045&amp;"|*",M$3:M1044,0),"-",""),B1045&amp;"|"&amp;C1045&amp;"|"),"-"))</f>
        <v/>
      </c>
      <c r="N1045" s="183" t="str">
        <f t="shared" si="53"/>
        <v/>
      </c>
      <c r="O1045" s="81" t="str">
        <f t="shared" si="54"/>
        <v/>
      </c>
    </row>
    <row r="1046" spans="12:15" x14ac:dyDescent="0.35">
      <c r="L1046" s="81" t="str">
        <f t="shared" si="52"/>
        <v/>
      </c>
      <c r="M1046" s="82" t="str">
        <f>IF(EXACT(B1046,""),"",IF(COUNTIFS(B:B,B1046,J:J,"&gt;"&amp;J1046)=0,IFERROR(IF(MATCH(B1046&amp;"|*",M$3:M1045,0),"-",""),B1046&amp;"|"&amp;C1046&amp;"|"),"-"))</f>
        <v/>
      </c>
      <c r="N1046" s="183" t="str">
        <f t="shared" si="53"/>
        <v/>
      </c>
      <c r="O1046" s="81" t="str">
        <f t="shared" si="54"/>
        <v/>
      </c>
    </row>
    <row r="1047" spans="12:15" x14ac:dyDescent="0.35">
      <c r="L1047" s="81" t="str">
        <f t="shared" si="52"/>
        <v/>
      </c>
      <c r="M1047" s="82" t="str">
        <f>IF(EXACT(B1047,""),"",IF(COUNTIFS(B:B,B1047,J:J,"&gt;"&amp;J1047)=0,IFERROR(IF(MATCH(B1047&amp;"|*",M$3:M1046,0),"-",""),B1047&amp;"|"&amp;C1047&amp;"|"),"-"))</f>
        <v/>
      </c>
      <c r="N1047" s="183" t="str">
        <f t="shared" si="53"/>
        <v/>
      </c>
      <c r="O1047" s="81" t="str">
        <f t="shared" si="54"/>
        <v/>
      </c>
    </row>
    <row r="1048" spans="12:15" x14ac:dyDescent="0.35">
      <c r="L1048" s="81" t="str">
        <f t="shared" si="52"/>
        <v/>
      </c>
      <c r="M1048" s="82" t="str">
        <f>IF(EXACT(B1048,""),"",IF(COUNTIFS(B:B,B1048,J:J,"&gt;"&amp;J1048)=0,IFERROR(IF(MATCH(B1048&amp;"|*",M$3:M1047,0),"-",""),B1048&amp;"|"&amp;C1048&amp;"|"),"-"))</f>
        <v/>
      </c>
      <c r="N1048" s="183" t="str">
        <f t="shared" si="53"/>
        <v/>
      </c>
      <c r="O1048" s="81" t="str">
        <f t="shared" si="54"/>
        <v/>
      </c>
    </row>
    <row r="1049" spans="12:15" x14ac:dyDescent="0.35">
      <c r="L1049" s="81" t="str">
        <f t="shared" si="52"/>
        <v/>
      </c>
      <c r="M1049" s="82" t="str">
        <f>IF(EXACT(B1049,""),"",IF(COUNTIFS(B:B,B1049,J:J,"&gt;"&amp;J1049)=0,IFERROR(IF(MATCH(B1049&amp;"|*",M$3:M1048,0),"-",""),B1049&amp;"|"&amp;C1049&amp;"|"),"-"))</f>
        <v/>
      </c>
      <c r="N1049" s="183" t="str">
        <f t="shared" si="53"/>
        <v/>
      </c>
      <c r="O1049" s="81" t="str">
        <f t="shared" si="54"/>
        <v/>
      </c>
    </row>
    <row r="1050" spans="12:15" x14ac:dyDescent="0.35">
      <c r="L1050" s="81" t="str">
        <f t="shared" si="52"/>
        <v/>
      </c>
      <c r="M1050" s="82" t="str">
        <f>IF(EXACT(B1050,""),"",IF(COUNTIFS(B:B,B1050,J:J,"&gt;"&amp;J1050)=0,IFERROR(IF(MATCH(B1050&amp;"|*",M$3:M1049,0),"-",""),B1050&amp;"|"&amp;C1050&amp;"|"),"-"))</f>
        <v/>
      </c>
      <c r="N1050" s="183" t="str">
        <f t="shared" si="53"/>
        <v/>
      </c>
      <c r="O1050" s="81" t="str">
        <f t="shared" si="54"/>
        <v/>
      </c>
    </row>
    <row r="1051" spans="12:15" x14ac:dyDescent="0.35">
      <c r="L1051" s="81" t="str">
        <f t="shared" si="52"/>
        <v/>
      </c>
      <c r="M1051" s="82" t="str">
        <f>IF(EXACT(B1051,""),"",IF(COUNTIFS(B:B,B1051,J:J,"&gt;"&amp;J1051)=0,IFERROR(IF(MATCH(B1051&amp;"|*",M$3:M1050,0),"-",""),B1051&amp;"|"&amp;C1051&amp;"|"),"-"))</f>
        <v/>
      </c>
      <c r="N1051" s="183" t="str">
        <f t="shared" si="53"/>
        <v/>
      </c>
      <c r="O1051" s="81" t="str">
        <f t="shared" si="54"/>
        <v/>
      </c>
    </row>
    <row r="1052" spans="12:15" x14ac:dyDescent="0.35">
      <c r="L1052" s="81" t="str">
        <f t="shared" si="52"/>
        <v/>
      </c>
      <c r="M1052" s="82" t="str">
        <f>IF(EXACT(B1052,""),"",IF(COUNTIFS(B:B,B1052,J:J,"&gt;"&amp;J1052)=0,IFERROR(IF(MATCH(B1052&amp;"|*",M$3:M1051,0),"-",""),B1052&amp;"|"&amp;C1052&amp;"|"),"-"))</f>
        <v/>
      </c>
      <c r="N1052" s="183" t="str">
        <f t="shared" si="53"/>
        <v/>
      </c>
      <c r="O1052" s="81" t="str">
        <f t="shared" si="54"/>
        <v/>
      </c>
    </row>
    <row r="1053" spans="12:15" x14ac:dyDescent="0.35">
      <c r="L1053" s="81" t="str">
        <f t="shared" si="52"/>
        <v/>
      </c>
      <c r="M1053" s="82" t="str">
        <f>IF(EXACT(B1053,""),"",IF(COUNTIFS(B:B,B1053,J:J,"&gt;"&amp;J1053)=0,IFERROR(IF(MATCH(B1053&amp;"|*",M$3:M1052,0),"-",""),B1053&amp;"|"&amp;C1053&amp;"|"),"-"))</f>
        <v/>
      </c>
      <c r="N1053" s="183" t="str">
        <f t="shared" si="53"/>
        <v/>
      </c>
      <c r="O1053" s="81" t="str">
        <f t="shared" si="54"/>
        <v/>
      </c>
    </row>
    <row r="1054" spans="12:15" x14ac:dyDescent="0.35">
      <c r="L1054" s="81" t="str">
        <f t="shared" si="52"/>
        <v/>
      </c>
      <c r="M1054" s="82" t="str">
        <f>IF(EXACT(B1054,""),"",IF(COUNTIFS(B:B,B1054,J:J,"&gt;"&amp;J1054)=0,IFERROR(IF(MATCH(B1054&amp;"|*",M$3:M1053,0),"-",""),B1054&amp;"|"&amp;C1054&amp;"|"),"-"))</f>
        <v/>
      </c>
      <c r="N1054" s="183" t="str">
        <f t="shared" si="53"/>
        <v/>
      </c>
      <c r="O1054" s="81" t="str">
        <f t="shared" si="54"/>
        <v/>
      </c>
    </row>
    <row r="1055" spans="12:15" x14ac:dyDescent="0.35">
      <c r="L1055" s="81" t="str">
        <f t="shared" si="52"/>
        <v/>
      </c>
      <c r="M1055" s="82" t="str">
        <f>IF(EXACT(B1055,""),"",IF(COUNTIFS(B:B,B1055,J:J,"&gt;"&amp;J1055)=0,IFERROR(IF(MATCH(B1055&amp;"|*",M$3:M1054,0),"-",""),B1055&amp;"|"&amp;C1055&amp;"|"),"-"))</f>
        <v/>
      </c>
      <c r="N1055" s="183" t="str">
        <f t="shared" si="53"/>
        <v/>
      </c>
      <c r="O1055" s="81" t="str">
        <f t="shared" si="54"/>
        <v/>
      </c>
    </row>
    <row r="1056" spans="12:15" x14ac:dyDescent="0.35">
      <c r="L1056" s="81" t="str">
        <f t="shared" si="52"/>
        <v/>
      </c>
      <c r="M1056" s="82" t="str">
        <f>IF(EXACT(B1056,""),"",IF(COUNTIFS(B:B,B1056,J:J,"&gt;"&amp;J1056)=0,IFERROR(IF(MATCH(B1056&amp;"|*",M$3:M1055,0),"-",""),B1056&amp;"|"&amp;C1056&amp;"|"),"-"))</f>
        <v/>
      </c>
      <c r="N1056" s="183" t="str">
        <f t="shared" si="53"/>
        <v/>
      </c>
      <c r="O1056" s="81" t="str">
        <f t="shared" si="54"/>
        <v/>
      </c>
    </row>
    <row r="1057" spans="12:15" x14ac:dyDescent="0.35">
      <c r="L1057" s="81" t="str">
        <f t="shared" si="52"/>
        <v/>
      </c>
      <c r="M1057" s="82" t="str">
        <f>IF(EXACT(B1057,""),"",IF(COUNTIFS(B:B,B1057,J:J,"&gt;"&amp;J1057)=0,IFERROR(IF(MATCH(B1057&amp;"|*",M$3:M1056,0),"-",""),B1057&amp;"|"&amp;C1057&amp;"|"),"-"))</f>
        <v/>
      </c>
      <c r="N1057" s="183" t="str">
        <f t="shared" si="53"/>
        <v/>
      </c>
      <c r="O1057" s="81" t="str">
        <f t="shared" si="54"/>
        <v/>
      </c>
    </row>
    <row r="1058" spans="12:15" x14ac:dyDescent="0.35">
      <c r="L1058" s="81" t="str">
        <f t="shared" si="52"/>
        <v/>
      </c>
      <c r="M1058" s="82" t="str">
        <f>IF(EXACT(B1058,""),"",IF(COUNTIFS(B:B,B1058,J:J,"&gt;"&amp;J1058)=0,IFERROR(IF(MATCH(B1058&amp;"|*",M$3:M1057,0),"-",""),B1058&amp;"|"&amp;C1058&amp;"|"),"-"))</f>
        <v/>
      </c>
      <c r="N1058" s="183" t="str">
        <f t="shared" si="53"/>
        <v/>
      </c>
      <c r="O1058" s="81" t="str">
        <f t="shared" si="54"/>
        <v/>
      </c>
    </row>
    <row r="1059" spans="12:15" x14ac:dyDescent="0.35">
      <c r="L1059" s="81" t="str">
        <f t="shared" si="52"/>
        <v/>
      </c>
      <c r="M1059" s="82" t="str">
        <f>IF(EXACT(B1059,""),"",IF(COUNTIFS(B:B,B1059,J:J,"&gt;"&amp;J1059)=0,IFERROR(IF(MATCH(B1059&amp;"|*",M$3:M1058,0),"-",""),B1059&amp;"|"&amp;C1059&amp;"|"),"-"))</f>
        <v/>
      </c>
      <c r="N1059" s="183" t="str">
        <f t="shared" si="53"/>
        <v/>
      </c>
      <c r="O1059" s="81" t="str">
        <f t="shared" si="54"/>
        <v/>
      </c>
    </row>
    <row r="1060" spans="12:15" x14ac:dyDescent="0.35">
      <c r="L1060" s="81" t="str">
        <f t="shared" si="52"/>
        <v/>
      </c>
      <c r="M1060" s="82" t="str">
        <f>IF(EXACT(B1060,""),"",IF(COUNTIFS(B:B,B1060,J:J,"&gt;"&amp;J1060)=0,IFERROR(IF(MATCH(B1060&amp;"|*",M$3:M1059,0),"-",""),B1060&amp;"|"&amp;C1060&amp;"|"),"-"))</f>
        <v/>
      </c>
      <c r="N1060" s="183" t="str">
        <f t="shared" si="53"/>
        <v/>
      </c>
      <c r="O1060" s="81" t="str">
        <f t="shared" si="54"/>
        <v/>
      </c>
    </row>
    <row r="1061" spans="12:15" x14ac:dyDescent="0.35">
      <c r="L1061" s="81" t="str">
        <f t="shared" si="52"/>
        <v/>
      </c>
      <c r="M1061" s="82" t="str">
        <f>IF(EXACT(B1061,""),"",IF(COUNTIFS(B:B,B1061,J:J,"&gt;"&amp;J1061)=0,IFERROR(IF(MATCH(B1061&amp;"|*",M$3:M1060,0),"-",""),B1061&amp;"|"&amp;C1061&amp;"|"),"-"))</f>
        <v/>
      </c>
      <c r="N1061" s="183" t="str">
        <f t="shared" si="53"/>
        <v/>
      </c>
      <c r="O1061" s="81" t="str">
        <f t="shared" si="54"/>
        <v/>
      </c>
    </row>
    <row r="1062" spans="12:15" x14ac:dyDescent="0.35">
      <c r="L1062" s="81" t="str">
        <f t="shared" si="52"/>
        <v/>
      </c>
      <c r="M1062" s="82" t="str">
        <f>IF(EXACT(B1062,""),"",IF(COUNTIFS(B:B,B1062,J:J,"&gt;"&amp;J1062)=0,IFERROR(IF(MATCH(B1062&amp;"|*",M$3:M1061,0),"-",""),B1062&amp;"|"&amp;C1062&amp;"|"),"-"))</f>
        <v/>
      </c>
      <c r="N1062" s="183" t="str">
        <f t="shared" si="53"/>
        <v/>
      </c>
      <c r="O1062" s="81" t="str">
        <f t="shared" si="54"/>
        <v/>
      </c>
    </row>
    <row r="1063" spans="12:15" x14ac:dyDescent="0.35">
      <c r="L1063" s="81" t="str">
        <f t="shared" si="52"/>
        <v/>
      </c>
      <c r="M1063" s="82" t="str">
        <f>IF(EXACT(B1063,""),"",IF(COUNTIFS(B:B,B1063,J:J,"&gt;"&amp;J1063)=0,IFERROR(IF(MATCH(B1063&amp;"|*",M$3:M1062,0),"-",""),B1063&amp;"|"&amp;C1063&amp;"|"),"-"))</f>
        <v/>
      </c>
      <c r="N1063" s="183" t="str">
        <f t="shared" si="53"/>
        <v/>
      </c>
      <c r="O1063" s="81" t="str">
        <f t="shared" si="54"/>
        <v/>
      </c>
    </row>
    <row r="1064" spans="12:15" x14ac:dyDescent="0.35">
      <c r="L1064" s="81" t="str">
        <f t="shared" si="52"/>
        <v/>
      </c>
      <c r="M1064" s="82" t="str">
        <f>IF(EXACT(B1064,""),"",IF(COUNTIFS(B:B,B1064,J:J,"&gt;"&amp;J1064)=0,IFERROR(IF(MATCH(B1064&amp;"|*",M$3:M1063,0),"-",""),B1064&amp;"|"&amp;C1064&amp;"|"),"-"))</f>
        <v/>
      </c>
      <c r="N1064" s="183" t="str">
        <f t="shared" si="53"/>
        <v/>
      </c>
      <c r="O1064" s="81" t="str">
        <f t="shared" si="54"/>
        <v/>
      </c>
    </row>
    <row r="1065" spans="12:15" x14ac:dyDescent="0.35">
      <c r="L1065" s="81" t="str">
        <f t="shared" si="52"/>
        <v/>
      </c>
      <c r="M1065" s="82" t="str">
        <f>IF(EXACT(B1065,""),"",IF(COUNTIFS(B:B,B1065,J:J,"&gt;"&amp;J1065)=0,IFERROR(IF(MATCH(B1065&amp;"|*",M$3:M1064,0),"-",""),B1065&amp;"|"&amp;C1065&amp;"|"),"-"))</f>
        <v/>
      </c>
      <c r="N1065" s="183" t="str">
        <f t="shared" si="53"/>
        <v/>
      </c>
      <c r="O1065" s="81" t="str">
        <f t="shared" si="54"/>
        <v/>
      </c>
    </row>
    <row r="1066" spans="12:15" x14ac:dyDescent="0.35">
      <c r="L1066" s="81" t="str">
        <f t="shared" si="52"/>
        <v/>
      </c>
      <c r="M1066" s="82" t="str">
        <f>IF(EXACT(B1066,""),"",IF(COUNTIFS(B:B,B1066,J:J,"&gt;"&amp;J1066)=0,IFERROR(IF(MATCH(B1066&amp;"|*",M$3:M1065,0),"-",""),B1066&amp;"|"&amp;C1066&amp;"|"),"-"))</f>
        <v/>
      </c>
      <c r="N1066" s="183" t="str">
        <f t="shared" si="53"/>
        <v/>
      </c>
      <c r="O1066" s="81" t="str">
        <f t="shared" si="54"/>
        <v/>
      </c>
    </row>
    <row r="1067" spans="12:15" x14ac:dyDescent="0.35">
      <c r="L1067" s="81" t="str">
        <f t="shared" si="52"/>
        <v/>
      </c>
      <c r="M1067" s="82" t="str">
        <f>IF(EXACT(B1067,""),"",IF(COUNTIFS(B:B,B1067,J:J,"&gt;"&amp;J1067)=0,IFERROR(IF(MATCH(B1067&amp;"|*",M$3:M1066,0),"-",""),B1067&amp;"|"&amp;C1067&amp;"|"),"-"))</f>
        <v/>
      </c>
      <c r="N1067" s="183" t="str">
        <f t="shared" si="53"/>
        <v/>
      </c>
      <c r="O1067" s="81" t="str">
        <f t="shared" si="54"/>
        <v/>
      </c>
    </row>
    <row r="1068" spans="12:15" x14ac:dyDescent="0.35">
      <c r="L1068" s="81" t="str">
        <f t="shared" si="52"/>
        <v/>
      </c>
      <c r="M1068" s="82" t="str">
        <f>IF(EXACT(B1068,""),"",IF(COUNTIFS(B:B,B1068,J:J,"&gt;"&amp;J1068)=0,IFERROR(IF(MATCH(B1068&amp;"|*",M$3:M1067,0),"-",""),B1068&amp;"|"&amp;C1068&amp;"|"),"-"))</f>
        <v/>
      </c>
      <c r="N1068" s="183" t="str">
        <f t="shared" si="53"/>
        <v/>
      </c>
      <c r="O1068" s="81" t="str">
        <f t="shared" si="54"/>
        <v/>
      </c>
    </row>
    <row r="1069" spans="12:15" x14ac:dyDescent="0.35">
      <c r="L1069" s="81" t="str">
        <f t="shared" si="52"/>
        <v/>
      </c>
      <c r="M1069" s="82" t="str">
        <f>IF(EXACT(B1069,""),"",IF(COUNTIFS(B:B,B1069,J:J,"&gt;"&amp;J1069)=0,IFERROR(IF(MATCH(B1069&amp;"|*",M$3:M1068,0),"-",""),B1069&amp;"|"&amp;C1069&amp;"|"),"-"))</f>
        <v/>
      </c>
      <c r="N1069" s="183" t="str">
        <f t="shared" si="53"/>
        <v/>
      </c>
      <c r="O1069" s="81" t="str">
        <f t="shared" si="54"/>
        <v/>
      </c>
    </row>
    <row r="1070" spans="12:15" x14ac:dyDescent="0.35">
      <c r="L1070" s="81" t="str">
        <f t="shared" si="52"/>
        <v/>
      </c>
      <c r="M1070" s="82" t="str">
        <f>IF(EXACT(B1070,""),"",IF(COUNTIFS(B:B,B1070,J:J,"&gt;"&amp;J1070)=0,IFERROR(IF(MATCH(B1070&amp;"|*",M$3:M1069,0),"-",""),B1070&amp;"|"&amp;C1070&amp;"|"),"-"))</f>
        <v/>
      </c>
      <c r="N1070" s="183" t="str">
        <f t="shared" si="53"/>
        <v/>
      </c>
      <c r="O1070" s="81" t="str">
        <f t="shared" si="54"/>
        <v/>
      </c>
    </row>
    <row r="1071" spans="12:15" x14ac:dyDescent="0.35">
      <c r="L1071" s="81" t="str">
        <f t="shared" si="52"/>
        <v/>
      </c>
      <c r="M1071" s="82" t="str">
        <f>IF(EXACT(B1071,""),"",IF(COUNTIFS(B:B,B1071,J:J,"&gt;"&amp;J1071)=0,IFERROR(IF(MATCH(B1071&amp;"|*",M$3:M1070,0),"-",""),B1071&amp;"|"&amp;C1071&amp;"|"),"-"))</f>
        <v/>
      </c>
      <c r="N1071" s="183" t="str">
        <f t="shared" si="53"/>
        <v/>
      </c>
      <c r="O1071" s="81" t="str">
        <f t="shared" si="54"/>
        <v/>
      </c>
    </row>
    <row r="1072" spans="12:15" x14ac:dyDescent="0.35">
      <c r="L1072" s="81" t="str">
        <f t="shared" si="52"/>
        <v/>
      </c>
      <c r="M1072" s="82" t="str">
        <f>IF(EXACT(B1072,""),"",IF(COUNTIFS(B:B,B1072,J:J,"&gt;"&amp;J1072)=0,IFERROR(IF(MATCH(B1072&amp;"|*",M$3:M1071,0),"-",""),B1072&amp;"|"&amp;C1072&amp;"|"),"-"))</f>
        <v/>
      </c>
      <c r="N1072" s="183" t="str">
        <f t="shared" si="53"/>
        <v/>
      </c>
      <c r="O1072" s="81" t="str">
        <f t="shared" si="54"/>
        <v/>
      </c>
    </row>
    <row r="1073" spans="12:15" x14ac:dyDescent="0.35">
      <c r="L1073" s="81" t="str">
        <f t="shared" si="52"/>
        <v/>
      </c>
      <c r="M1073" s="82" t="str">
        <f>IF(EXACT(B1073,""),"",IF(COUNTIFS(B:B,B1073,J:J,"&gt;"&amp;J1073)=0,IFERROR(IF(MATCH(B1073&amp;"|*",M$3:M1072,0),"-",""),B1073&amp;"|"&amp;C1073&amp;"|"),"-"))</f>
        <v/>
      </c>
      <c r="N1073" s="183" t="str">
        <f t="shared" si="53"/>
        <v/>
      </c>
      <c r="O1073" s="81" t="str">
        <f t="shared" si="54"/>
        <v/>
      </c>
    </row>
    <row r="1074" spans="12:15" x14ac:dyDescent="0.35">
      <c r="L1074" s="81" t="str">
        <f t="shared" si="52"/>
        <v/>
      </c>
      <c r="M1074" s="82" t="str">
        <f>IF(EXACT(B1074,""),"",IF(COUNTIFS(B:B,B1074,J:J,"&gt;"&amp;J1074)=0,IFERROR(IF(MATCH(B1074&amp;"|*",M$3:M1073,0),"-",""),B1074&amp;"|"&amp;C1074&amp;"|"),"-"))</f>
        <v/>
      </c>
      <c r="N1074" s="183" t="str">
        <f t="shared" si="53"/>
        <v/>
      </c>
      <c r="O1074" s="81" t="str">
        <f t="shared" si="54"/>
        <v/>
      </c>
    </row>
    <row r="1075" spans="12:15" x14ac:dyDescent="0.35">
      <c r="L1075" s="81" t="str">
        <f t="shared" si="52"/>
        <v/>
      </c>
      <c r="M1075" s="82" t="str">
        <f>IF(EXACT(B1075,""),"",IF(COUNTIFS(B:B,B1075,J:J,"&gt;"&amp;J1075)=0,IFERROR(IF(MATCH(B1075&amp;"|*",M$3:M1074,0),"-",""),B1075&amp;"|"&amp;C1075&amp;"|"),"-"))</f>
        <v/>
      </c>
      <c r="N1075" s="183" t="str">
        <f t="shared" si="53"/>
        <v/>
      </c>
      <c r="O1075" s="81" t="str">
        <f t="shared" si="54"/>
        <v/>
      </c>
    </row>
    <row r="1076" spans="12:15" x14ac:dyDescent="0.35">
      <c r="L1076" s="81" t="str">
        <f t="shared" si="52"/>
        <v/>
      </c>
      <c r="M1076" s="82" t="str">
        <f>IF(EXACT(B1076,""),"",IF(COUNTIFS(B:B,B1076,J:J,"&gt;"&amp;J1076)=0,IFERROR(IF(MATCH(B1076&amp;"|*",M$3:M1075,0),"-",""),B1076&amp;"|"&amp;C1076&amp;"|"),"-"))</f>
        <v/>
      </c>
      <c r="N1076" s="183" t="str">
        <f t="shared" si="53"/>
        <v/>
      </c>
      <c r="O1076" s="81" t="str">
        <f t="shared" si="54"/>
        <v/>
      </c>
    </row>
    <row r="1077" spans="12:15" x14ac:dyDescent="0.35">
      <c r="L1077" s="81" t="str">
        <f t="shared" si="52"/>
        <v/>
      </c>
      <c r="M1077" s="82" t="str">
        <f>IF(EXACT(B1077,""),"",IF(COUNTIFS(B:B,B1077,J:J,"&gt;"&amp;J1077)=0,IFERROR(IF(MATCH(B1077&amp;"|*",M$3:M1076,0),"-",""),B1077&amp;"|"&amp;C1077&amp;"|"),"-"))</f>
        <v/>
      </c>
      <c r="N1077" s="183" t="str">
        <f t="shared" si="53"/>
        <v/>
      </c>
      <c r="O1077" s="81" t="str">
        <f t="shared" si="54"/>
        <v/>
      </c>
    </row>
    <row r="1078" spans="12:15" x14ac:dyDescent="0.35">
      <c r="L1078" s="81" t="str">
        <f t="shared" si="52"/>
        <v/>
      </c>
      <c r="M1078" s="82" t="str">
        <f>IF(EXACT(B1078,""),"",IF(COUNTIFS(B:B,B1078,J:J,"&gt;"&amp;J1078)=0,IFERROR(IF(MATCH(B1078&amp;"|*",M$3:M1077,0),"-",""),B1078&amp;"|"&amp;C1078&amp;"|"),"-"))</f>
        <v/>
      </c>
      <c r="N1078" s="183" t="str">
        <f t="shared" si="53"/>
        <v/>
      </c>
      <c r="O1078" s="81" t="str">
        <f t="shared" si="54"/>
        <v/>
      </c>
    </row>
    <row r="1079" spans="12:15" x14ac:dyDescent="0.35">
      <c r="L1079" s="81" t="str">
        <f t="shared" si="52"/>
        <v/>
      </c>
      <c r="M1079" s="82" t="str">
        <f>IF(EXACT(B1079,""),"",IF(COUNTIFS(B:B,B1079,J:J,"&gt;"&amp;J1079)=0,IFERROR(IF(MATCH(B1079&amp;"|*",M$3:M1078,0),"-",""),B1079&amp;"|"&amp;C1079&amp;"|"),"-"))</f>
        <v/>
      </c>
      <c r="N1079" s="183" t="str">
        <f t="shared" si="53"/>
        <v/>
      </c>
      <c r="O1079" s="81" t="str">
        <f t="shared" si="54"/>
        <v/>
      </c>
    </row>
    <row r="1080" spans="12:15" x14ac:dyDescent="0.35">
      <c r="L1080" s="81" t="str">
        <f t="shared" si="52"/>
        <v/>
      </c>
      <c r="M1080" s="82" t="str">
        <f>IF(EXACT(B1080,""),"",IF(COUNTIFS(B:B,B1080,J:J,"&gt;"&amp;J1080)=0,IFERROR(IF(MATCH(B1080&amp;"|*",M$3:M1079,0),"-",""),B1080&amp;"|"&amp;C1080&amp;"|"),"-"))</f>
        <v/>
      </c>
      <c r="N1080" s="183" t="str">
        <f t="shared" si="53"/>
        <v/>
      </c>
      <c r="O1080" s="81" t="str">
        <f t="shared" si="54"/>
        <v/>
      </c>
    </row>
    <row r="1081" spans="12:15" x14ac:dyDescent="0.35">
      <c r="L1081" s="81" t="str">
        <f t="shared" si="52"/>
        <v/>
      </c>
      <c r="M1081" s="82" t="str">
        <f>IF(EXACT(B1081,""),"",IF(COUNTIFS(B:B,B1081,J:J,"&gt;"&amp;J1081)=0,IFERROR(IF(MATCH(B1081&amp;"|*",M$3:M1080,0),"-",""),B1081&amp;"|"&amp;C1081&amp;"|"),"-"))</f>
        <v/>
      </c>
      <c r="N1081" s="183" t="str">
        <f t="shared" si="53"/>
        <v/>
      </c>
      <c r="O1081" s="81" t="str">
        <f t="shared" si="54"/>
        <v/>
      </c>
    </row>
    <row r="1082" spans="12:15" x14ac:dyDescent="0.35">
      <c r="L1082" s="81" t="str">
        <f t="shared" si="52"/>
        <v/>
      </c>
      <c r="M1082" s="82" t="str">
        <f>IF(EXACT(B1082,""),"",IF(COUNTIFS(B:B,B1082,J:J,"&gt;"&amp;J1082)=0,IFERROR(IF(MATCH(B1082&amp;"|*",M$3:M1081,0),"-",""),B1082&amp;"|"&amp;C1082&amp;"|"),"-"))</f>
        <v/>
      </c>
      <c r="N1082" s="183" t="str">
        <f t="shared" si="53"/>
        <v/>
      </c>
      <c r="O1082" s="81" t="str">
        <f t="shared" si="54"/>
        <v/>
      </c>
    </row>
    <row r="1083" spans="12:15" x14ac:dyDescent="0.35">
      <c r="L1083" s="81" t="str">
        <f t="shared" si="52"/>
        <v/>
      </c>
      <c r="M1083" s="82" t="str">
        <f>IF(EXACT(B1083,""),"",IF(COUNTIFS(B:B,B1083,J:J,"&gt;"&amp;J1083)=0,IFERROR(IF(MATCH(B1083&amp;"|*",M$3:M1082,0),"-",""),B1083&amp;"|"&amp;C1083&amp;"|"),"-"))</f>
        <v/>
      </c>
      <c r="N1083" s="183" t="str">
        <f t="shared" si="53"/>
        <v/>
      </c>
      <c r="O1083" s="81" t="str">
        <f t="shared" si="54"/>
        <v/>
      </c>
    </row>
    <row r="1084" spans="12:15" x14ac:dyDescent="0.35">
      <c r="L1084" s="81" t="str">
        <f t="shared" si="52"/>
        <v/>
      </c>
      <c r="M1084" s="82" t="str">
        <f>IF(EXACT(B1084,""),"",IF(COUNTIFS(B:B,B1084,J:J,"&gt;"&amp;J1084)=0,IFERROR(IF(MATCH(B1084&amp;"|*",M$3:M1083,0),"-",""),B1084&amp;"|"&amp;C1084&amp;"|"),"-"))</f>
        <v/>
      </c>
      <c r="N1084" s="183" t="str">
        <f t="shared" si="53"/>
        <v/>
      </c>
      <c r="O1084" s="81" t="str">
        <f t="shared" si="54"/>
        <v/>
      </c>
    </row>
    <row r="1085" spans="12:15" x14ac:dyDescent="0.35">
      <c r="L1085" s="81" t="str">
        <f t="shared" si="52"/>
        <v/>
      </c>
      <c r="M1085" s="82" t="str">
        <f>IF(EXACT(B1085,""),"",IF(COUNTIFS(B:B,B1085,J:J,"&gt;"&amp;J1085)=0,IFERROR(IF(MATCH(B1085&amp;"|*",M$3:M1084,0),"-",""),B1085&amp;"|"&amp;C1085&amp;"|"),"-"))</f>
        <v/>
      </c>
      <c r="N1085" s="183" t="str">
        <f t="shared" si="53"/>
        <v/>
      </c>
      <c r="O1085" s="81" t="str">
        <f t="shared" si="54"/>
        <v/>
      </c>
    </row>
    <row r="1086" spans="12:15" x14ac:dyDescent="0.35">
      <c r="L1086" s="81" t="str">
        <f t="shared" si="52"/>
        <v/>
      </c>
      <c r="M1086" s="82" t="str">
        <f>IF(EXACT(B1086,""),"",IF(COUNTIFS(B:B,B1086,J:J,"&gt;"&amp;J1086)=0,IFERROR(IF(MATCH(B1086&amp;"|*",M$3:M1085,0),"-",""),B1086&amp;"|"&amp;C1086&amp;"|"),"-"))</f>
        <v/>
      </c>
      <c r="N1086" s="183" t="str">
        <f t="shared" si="53"/>
        <v/>
      </c>
      <c r="O1086" s="81" t="str">
        <f t="shared" si="54"/>
        <v/>
      </c>
    </row>
    <row r="1087" spans="12:15" x14ac:dyDescent="0.35">
      <c r="L1087" s="81" t="str">
        <f t="shared" si="52"/>
        <v/>
      </c>
      <c r="M1087" s="82" t="str">
        <f>IF(EXACT(B1087,""),"",IF(COUNTIFS(B:B,B1087,J:J,"&gt;"&amp;J1087)=0,IFERROR(IF(MATCH(B1087&amp;"|*",M$3:M1086,0),"-",""),B1087&amp;"|"&amp;C1087&amp;"|"),"-"))</f>
        <v/>
      </c>
      <c r="N1087" s="183" t="str">
        <f t="shared" si="53"/>
        <v/>
      </c>
      <c r="O1087" s="81" t="str">
        <f t="shared" si="54"/>
        <v/>
      </c>
    </row>
    <row r="1088" spans="12:15" x14ac:dyDescent="0.35">
      <c r="L1088" s="81" t="str">
        <f t="shared" si="52"/>
        <v/>
      </c>
      <c r="M1088" s="82" t="str">
        <f>IF(EXACT(B1088,""),"",IF(COUNTIFS(B:B,B1088,J:J,"&gt;"&amp;J1088)=0,IFERROR(IF(MATCH(B1088&amp;"|*",M$3:M1087,0),"-",""),B1088&amp;"|"&amp;C1088&amp;"|"),"-"))</f>
        <v/>
      </c>
      <c r="N1088" s="183" t="str">
        <f t="shared" si="53"/>
        <v/>
      </c>
      <c r="O1088" s="81" t="str">
        <f t="shared" si="54"/>
        <v/>
      </c>
    </row>
    <row r="1089" spans="12:15" x14ac:dyDescent="0.35">
      <c r="L1089" s="81" t="str">
        <f t="shared" si="52"/>
        <v/>
      </c>
      <c r="M1089" s="82" t="str">
        <f>IF(EXACT(B1089,""),"",IF(COUNTIFS(B:B,B1089,J:J,"&gt;"&amp;J1089)=0,IFERROR(IF(MATCH(B1089&amp;"|*",M$3:M1088,0),"-",""),B1089&amp;"|"&amp;C1089&amp;"|"),"-"))</f>
        <v/>
      </c>
      <c r="N1089" s="183" t="str">
        <f t="shared" si="53"/>
        <v/>
      </c>
      <c r="O1089" s="81" t="str">
        <f t="shared" si="54"/>
        <v/>
      </c>
    </row>
    <row r="1090" spans="12:15" x14ac:dyDescent="0.35">
      <c r="L1090" s="81" t="str">
        <f t="shared" si="52"/>
        <v/>
      </c>
      <c r="M1090" s="82" t="str">
        <f>IF(EXACT(B1090,""),"",IF(COUNTIFS(B:B,B1090,J:J,"&gt;"&amp;J1090)=0,IFERROR(IF(MATCH(B1090&amp;"|*",M$3:M1089,0),"-",""),B1090&amp;"|"&amp;C1090&amp;"|"),"-"))</f>
        <v/>
      </c>
      <c r="N1090" s="183" t="str">
        <f t="shared" si="53"/>
        <v/>
      </c>
      <c r="O1090" s="81" t="str">
        <f t="shared" si="54"/>
        <v/>
      </c>
    </row>
    <row r="1091" spans="12:15" x14ac:dyDescent="0.35">
      <c r="L1091" s="81" t="str">
        <f t="shared" si="52"/>
        <v/>
      </c>
      <c r="M1091" s="82" t="str">
        <f>IF(EXACT(B1091,""),"",IF(COUNTIFS(B:B,B1091,J:J,"&gt;"&amp;J1091)=0,IFERROR(IF(MATCH(B1091&amp;"|*",M$3:M1090,0),"-",""),B1091&amp;"|"&amp;C1091&amp;"|"),"-"))</f>
        <v/>
      </c>
      <c r="N1091" s="183" t="str">
        <f t="shared" si="53"/>
        <v/>
      </c>
      <c r="O1091" s="81" t="str">
        <f t="shared" si="54"/>
        <v/>
      </c>
    </row>
    <row r="1092" spans="12:15" x14ac:dyDescent="0.35">
      <c r="L1092" s="81" t="str">
        <f t="shared" ref="L1092:L1155" si="55">IF(EXACT(B1092,""),"",IF(COUNTIFS(B:B,B1092,D:D,D1092,E:E,E1092,J:J,"&gt;"&amp;J1092)=0,B1092&amp;"|"&amp;D1092&amp;":"&amp;E1092&amp;"|","-"))</f>
        <v/>
      </c>
      <c r="M1092" s="82" t="str">
        <f>IF(EXACT(B1092,""),"",IF(COUNTIFS(B:B,B1092,J:J,"&gt;"&amp;J1092)=0,IFERROR(IF(MATCH(B1092&amp;"|*",M$3:M1091,0),"-",""),B1092&amp;"|"&amp;C1092&amp;"|"),"-"))</f>
        <v/>
      </c>
      <c r="N1092" s="183" t="str">
        <f t="shared" ref="N1092:N1155" si="56">IF(OR(EXACT(M1092,""),EXACT(M1092,"-")),"",COUNTIFS(M$4:M$4000,"&gt;-",M$4:M$4000,"&lt;="&amp;M1092))</f>
        <v/>
      </c>
      <c r="O1092" s="81" t="str">
        <f t="shared" si="54"/>
        <v/>
      </c>
    </row>
    <row r="1093" spans="12:15" x14ac:dyDescent="0.35">
      <c r="L1093" s="81" t="str">
        <f t="shared" si="55"/>
        <v/>
      </c>
      <c r="M1093" s="82" t="str">
        <f>IF(EXACT(B1093,""),"",IF(COUNTIFS(B:B,B1093,J:J,"&gt;"&amp;J1093)=0,IFERROR(IF(MATCH(B1093&amp;"|*",M$3:M1092,0),"-",""),B1093&amp;"|"&amp;C1093&amp;"|"),"-"))</f>
        <v/>
      </c>
      <c r="N1093" s="183" t="str">
        <f t="shared" si="56"/>
        <v/>
      </c>
      <c r="O1093" s="81" t="str">
        <f t="shared" ref="O1093:O1156" si="57">IF(EXACT(B1093,""),"",IF(COUNTIFS(B:B,B1093,D:D,D1093,E:E,E1093,J:J,"&gt;"&amp;J1093)=0,B1093&amp;"|"&amp;D1093&amp;":"&amp;E1093&amp;"|","-"))</f>
        <v/>
      </c>
    </row>
    <row r="1094" spans="12:15" x14ac:dyDescent="0.35">
      <c r="L1094" s="81" t="str">
        <f t="shared" si="55"/>
        <v/>
      </c>
      <c r="M1094" s="82" t="str">
        <f>IF(EXACT(B1094,""),"",IF(COUNTIFS(B:B,B1094,J:J,"&gt;"&amp;J1094)=0,IFERROR(IF(MATCH(B1094&amp;"|*",M$3:M1093,0),"-",""),B1094&amp;"|"&amp;C1094&amp;"|"),"-"))</f>
        <v/>
      </c>
      <c r="N1094" s="183" t="str">
        <f t="shared" si="56"/>
        <v/>
      </c>
      <c r="O1094" s="81" t="str">
        <f t="shared" si="57"/>
        <v/>
      </c>
    </row>
    <row r="1095" spans="12:15" x14ac:dyDescent="0.35">
      <c r="L1095" s="81" t="str">
        <f t="shared" si="55"/>
        <v/>
      </c>
      <c r="M1095" s="82" t="str">
        <f>IF(EXACT(B1095,""),"",IF(COUNTIFS(B:B,B1095,J:J,"&gt;"&amp;J1095)=0,IFERROR(IF(MATCH(B1095&amp;"|*",M$3:M1094,0),"-",""),B1095&amp;"|"&amp;C1095&amp;"|"),"-"))</f>
        <v/>
      </c>
      <c r="N1095" s="183" t="str">
        <f t="shared" si="56"/>
        <v/>
      </c>
      <c r="O1095" s="81" t="str">
        <f t="shared" si="57"/>
        <v/>
      </c>
    </row>
    <row r="1096" spans="12:15" x14ac:dyDescent="0.35">
      <c r="L1096" s="81" t="str">
        <f t="shared" si="55"/>
        <v/>
      </c>
      <c r="M1096" s="82" t="str">
        <f>IF(EXACT(B1096,""),"",IF(COUNTIFS(B:B,B1096,J:J,"&gt;"&amp;J1096)=0,IFERROR(IF(MATCH(B1096&amp;"|*",M$3:M1095,0),"-",""),B1096&amp;"|"&amp;C1096&amp;"|"),"-"))</f>
        <v/>
      </c>
      <c r="N1096" s="183" t="str">
        <f t="shared" si="56"/>
        <v/>
      </c>
      <c r="O1096" s="81" t="str">
        <f t="shared" si="57"/>
        <v/>
      </c>
    </row>
    <row r="1097" spans="12:15" x14ac:dyDescent="0.35">
      <c r="L1097" s="81" t="str">
        <f t="shared" si="55"/>
        <v/>
      </c>
      <c r="M1097" s="82" t="str">
        <f>IF(EXACT(B1097,""),"",IF(COUNTIFS(B:B,B1097,J:J,"&gt;"&amp;J1097)=0,IFERROR(IF(MATCH(B1097&amp;"|*",M$3:M1096,0),"-",""),B1097&amp;"|"&amp;C1097&amp;"|"),"-"))</f>
        <v/>
      </c>
      <c r="N1097" s="183" t="str">
        <f t="shared" si="56"/>
        <v/>
      </c>
      <c r="O1097" s="81" t="str">
        <f t="shared" si="57"/>
        <v/>
      </c>
    </row>
    <row r="1098" spans="12:15" x14ac:dyDescent="0.35">
      <c r="L1098" s="81" t="str">
        <f t="shared" si="55"/>
        <v/>
      </c>
      <c r="M1098" s="82" t="str">
        <f>IF(EXACT(B1098,""),"",IF(COUNTIFS(B:B,B1098,J:J,"&gt;"&amp;J1098)=0,IFERROR(IF(MATCH(B1098&amp;"|*",M$3:M1097,0),"-",""),B1098&amp;"|"&amp;C1098&amp;"|"),"-"))</f>
        <v/>
      </c>
      <c r="N1098" s="183" t="str">
        <f t="shared" si="56"/>
        <v/>
      </c>
      <c r="O1098" s="81" t="str">
        <f t="shared" si="57"/>
        <v/>
      </c>
    </row>
    <row r="1099" spans="12:15" x14ac:dyDescent="0.35">
      <c r="L1099" s="81" t="str">
        <f t="shared" si="55"/>
        <v/>
      </c>
      <c r="M1099" s="82" t="str">
        <f>IF(EXACT(B1099,""),"",IF(COUNTIFS(B:B,B1099,J:J,"&gt;"&amp;J1099)=0,IFERROR(IF(MATCH(B1099&amp;"|*",M$3:M1098,0),"-",""),B1099&amp;"|"&amp;C1099&amp;"|"),"-"))</f>
        <v/>
      </c>
      <c r="N1099" s="183" t="str">
        <f t="shared" si="56"/>
        <v/>
      </c>
      <c r="O1099" s="81" t="str">
        <f t="shared" si="57"/>
        <v/>
      </c>
    </row>
    <row r="1100" spans="12:15" x14ac:dyDescent="0.35">
      <c r="L1100" s="81" t="str">
        <f t="shared" si="55"/>
        <v/>
      </c>
      <c r="M1100" s="82" t="str">
        <f>IF(EXACT(B1100,""),"",IF(COUNTIFS(B:B,B1100,J:J,"&gt;"&amp;J1100)=0,IFERROR(IF(MATCH(B1100&amp;"|*",M$3:M1099,0),"-",""),B1100&amp;"|"&amp;C1100&amp;"|"),"-"))</f>
        <v/>
      </c>
      <c r="N1100" s="183" t="str">
        <f t="shared" si="56"/>
        <v/>
      </c>
      <c r="O1100" s="81" t="str">
        <f t="shared" si="57"/>
        <v/>
      </c>
    </row>
    <row r="1101" spans="12:15" x14ac:dyDescent="0.35">
      <c r="L1101" s="81" t="str">
        <f t="shared" si="55"/>
        <v/>
      </c>
      <c r="M1101" s="82" t="str">
        <f>IF(EXACT(B1101,""),"",IF(COUNTIFS(B:B,B1101,J:J,"&gt;"&amp;J1101)=0,IFERROR(IF(MATCH(B1101&amp;"|*",M$3:M1100,0),"-",""),B1101&amp;"|"&amp;C1101&amp;"|"),"-"))</f>
        <v/>
      </c>
      <c r="N1101" s="183" t="str">
        <f t="shared" si="56"/>
        <v/>
      </c>
      <c r="O1101" s="81" t="str">
        <f t="shared" si="57"/>
        <v/>
      </c>
    </row>
    <row r="1102" spans="12:15" x14ac:dyDescent="0.35">
      <c r="L1102" s="81" t="str">
        <f t="shared" si="55"/>
        <v/>
      </c>
      <c r="M1102" s="82" t="str">
        <f>IF(EXACT(B1102,""),"",IF(COUNTIFS(B:B,B1102,J:J,"&gt;"&amp;J1102)=0,IFERROR(IF(MATCH(B1102&amp;"|*",M$3:M1101,0),"-",""),B1102&amp;"|"&amp;C1102&amp;"|"),"-"))</f>
        <v/>
      </c>
      <c r="N1102" s="183" t="str">
        <f t="shared" si="56"/>
        <v/>
      </c>
      <c r="O1102" s="81" t="str">
        <f t="shared" si="57"/>
        <v/>
      </c>
    </row>
    <row r="1103" spans="12:15" x14ac:dyDescent="0.35">
      <c r="L1103" s="81" t="str">
        <f t="shared" si="55"/>
        <v/>
      </c>
      <c r="M1103" s="82" t="str">
        <f>IF(EXACT(B1103,""),"",IF(COUNTIFS(B:B,B1103,J:J,"&gt;"&amp;J1103)=0,IFERROR(IF(MATCH(B1103&amp;"|*",M$3:M1102,0),"-",""),B1103&amp;"|"&amp;C1103&amp;"|"),"-"))</f>
        <v/>
      </c>
      <c r="N1103" s="183" t="str">
        <f t="shared" si="56"/>
        <v/>
      </c>
      <c r="O1103" s="81" t="str">
        <f t="shared" si="57"/>
        <v/>
      </c>
    </row>
    <row r="1104" spans="12:15" x14ac:dyDescent="0.35">
      <c r="L1104" s="81" t="str">
        <f t="shared" si="55"/>
        <v/>
      </c>
      <c r="M1104" s="82" t="str">
        <f>IF(EXACT(B1104,""),"",IF(COUNTIFS(B:B,B1104,J:J,"&gt;"&amp;J1104)=0,IFERROR(IF(MATCH(B1104&amp;"|*",M$3:M1103,0),"-",""),B1104&amp;"|"&amp;C1104&amp;"|"),"-"))</f>
        <v/>
      </c>
      <c r="N1104" s="183" t="str">
        <f t="shared" si="56"/>
        <v/>
      </c>
      <c r="O1104" s="81" t="str">
        <f t="shared" si="57"/>
        <v/>
      </c>
    </row>
    <row r="1105" spans="12:15" x14ac:dyDescent="0.35">
      <c r="L1105" s="81" t="str">
        <f t="shared" si="55"/>
        <v/>
      </c>
      <c r="M1105" s="82" t="str">
        <f>IF(EXACT(B1105,""),"",IF(COUNTIFS(B:B,B1105,J:J,"&gt;"&amp;J1105)=0,IFERROR(IF(MATCH(B1105&amp;"|*",M$3:M1104,0),"-",""),B1105&amp;"|"&amp;C1105&amp;"|"),"-"))</f>
        <v/>
      </c>
      <c r="N1105" s="183" t="str">
        <f t="shared" si="56"/>
        <v/>
      </c>
      <c r="O1105" s="81" t="str">
        <f t="shared" si="57"/>
        <v/>
      </c>
    </row>
    <row r="1106" spans="12:15" x14ac:dyDescent="0.35">
      <c r="L1106" s="81" t="str">
        <f t="shared" si="55"/>
        <v/>
      </c>
      <c r="M1106" s="82" t="str">
        <f>IF(EXACT(B1106,""),"",IF(COUNTIFS(B:B,B1106,J:J,"&gt;"&amp;J1106)=0,IFERROR(IF(MATCH(B1106&amp;"|*",M$3:M1105,0),"-",""),B1106&amp;"|"&amp;C1106&amp;"|"),"-"))</f>
        <v/>
      </c>
      <c r="N1106" s="183" t="str">
        <f t="shared" si="56"/>
        <v/>
      </c>
      <c r="O1106" s="81" t="str">
        <f t="shared" si="57"/>
        <v/>
      </c>
    </row>
    <row r="1107" spans="12:15" x14ac:dyDescent="0.35">
      <c r="L1107" s="81" t="str">
        <f t="shared" si="55"/>
        <v/>
      </c>
      <c r="M1107" s="82" t="str">
        <f>IF(EXACT(B1107,""),"",IF(COUNTIFS(B:B,B1107,J:J,"&gt;"&amp;J1107)=0,IFERROR(IF(MATCH(B1107&amp;"|*",M$3:M1106,0),"-",""),B1107&amp;"|"&amp;C1107&amp;"|"),"-"))</f>
        <v/>
      </c>
      <c r="N1107" s="183" t="str">
        <f t="shared" si="56"/>
        <v/>
      </c>
      <c r="O1107" s="81" t="str">
        <f t="shared" si="57"/>
        <v/>
      </c>
    </row>
    <row r="1108" spans="12:15" x14ac:dyDescent="0.35">
      <c r="L1108" s="81" t="str">
        <f t="shared" si="55"/>
        <v/>
      </c>
      <c r="M1108" s="82" t="str">
        <f>IF(EXACT(B1108,""),"",IF(COUNTIFS(B:B,B1108,J:J,"&gt;"&amp;J1108)=0,IFERROR(IF(MATCH(B1108&amp;"|*",M$3:M1107,0),"-",""),B1108&amp;"|"&amp;C1108&amp;"|"),"-"))</f>
        <v/>
      </c>
      <c r="N1108" s="183" t="str">
        <f t="shared" si="56"/>
        <v/>
      </c>
      <c r="O1108" s="81" t="str">
        <f t="shared" si="57"/>
        <v/>
      </c>
    </row>
    <row r="1109" spans="12:15" x14ac:dyDescent="0.35">
      <c r="L1109" s="81" t="str">
        <f t="shared" si="55"/>
        <v/>
      </c>
      <c r="M1109" s="82" t="str">
        <f>IF(EXACT(B1109,""),"",IF(COUNTIFS(B:B,B1109,J:J,"&gt;"&amp;J1109)=0,IFERROR(IF(MATCH(B1109&amp;"|*",M$3:M1108,0),"-",""),B1109&amp;"|"&amp;C1109&amp;"|"),"-"))</f>
        <v/>
      </c>
      <c r="N1109" s="183" t="str">
        <f t="shared" si="56"/>
        <v/>
      </c>
      <c r="O1109" s="81" t="str">
        <f t="shared" si="57"/>
        <v/>
      </c>
    </row>
    <row r="1110" spans="12:15" x14ac:dyDescent="0.35">
      <c r="L1110" s="81" t="str">
        <f t="shared" si="55"/>
        <v/>
      </c>
      <c r="M1110" s="82" t="str">
        <f>IF(EXACT(B1110,""),"",IF(COUNTIFS(B:B,B1110,J:J,"&gt;"&amp;J1110)=0,IFERROR(IF(MATCH(B1110&amp;"|*",M$3:M1109,0),"-",""),B1110&amp;"|"&amp;C1110&amp;"|"),"-"))</f>
        <v/>
      </c>
      <c r="N1110" s="183" t="str">
        <f t="shared" si="56"/>
        <v/>
      </c>
      <c r="O1110" s="81" t="str">
        <f t="shared" si="57"/>
        <v/>
      </c>
    </row>
    <row r="1111" spans="12:15" x14ac:dyDescent="0.35">
      <c r="L1111" s="81" t="str">
        <f t="shared" si="55"/>
        <v/>
      </c>
      <c r="M1111" s="82" t="str">
        <f>IF(EXACT(B1111,""),"",IF(COUNTIFS(B:B,B1111,J:J,"&gt;"&amp;J1111)=0,IFERROR(IF(MATCH(B1111&amp;"|*",M$3:M1110,0),"-",""),B1111&amp;"|"&amp;C1111&amp;"|"),"-"))</f>
        <v/>
      </c>
      <c r="N1111" s="183" t="str">
        <f t="shared" si="56"/>
        <v/>
      </c>
      <c r="O1111" s="81" t="str">
        <f t="shared" si="57"/>
        <v/>
      </c>
    </row>
    <row r="1112" spans="12:15" x14ac:dyDescent="0.35">
      <c r="L1112" s="81" t="str">
        <f t="shared" si="55"/>
        <v/>
      </c>
      <c r="M1112" s="82" t="str">
        <f>IF(EXACT(B1112,""),"",IF(COUNTIFS(B:B,B1112,J:J,"&gt;"&amp;J1112)=0,IFERROR(IF(MATCH(B1112&amp;"|*",M$3:M1111,0),"-",""),B1112&amp;"|"&amp;C1112&amp;"|"),"-"))</f>
        <v/>
      </c>
      <c r="N1112" s="183" t="str">
        <f t="shared" si="56"/>
        <v/>
      </c>
      <c r="O1112" s="81" t="str">
        <f t="shared" si="57"/>
        <v/>
      </c>
    </row>
    <row r="1113" spans="12:15" x14ac:dyDescent="0.35">
      <c r="L1113" s="81" t="str">
        <f t="shared" si="55"/>
        <v/>
      </c>
      <c r="M1113" s="82" t="str">
        <f>IF(EXACT(B1113,""),"",IF(COUNTIFS(B:B,B1113,J:J,"&gt;"&amp;J1113)=0,IFERROR(IF(MATCH(B1113&amp;"|*",M$3:M1112,0),"-",""),B1113&amp;"|"&amp;C1113&amp;"|"),"-"))</f>
        <v/>
      </c>
      <c r="N1113" s="183" t="str">
        <f t="shared" si="56"/>
        <v/>
      </c>
      <c r="O1113" s="81" t="str">
        <f t="shared" si="57"/>
        <v/>
      </c>
    </row>
    <row r="1114" spans="12:15" x14ac:dyDescent="0.35">
      <c r="L1114" s="81" t="str">
        <f t="shared" si="55"/>
        <v/>
      </c>
      <c r="M1114" s="82" t="str">
        <f>IF(EXACT(B1114,""),"",IF(COUNTIFS(B:B,B1114,J:J,"&gt;"&amp;J1114)=0,IFERROR(IF(MATCH(B1114&amp;"|*",M$3:M1113,0),"-",""),B1114&amp;"|"&amp;C1114&amp;"|"),"-"))</f>
        <v/>
      </c>
      <c r="N1114" s="183" t="str">
        <f t="shared" si="56"/>
        <v/>
      </c>
      <c r="O1114" s="81" t="str">
        <f t="shared" si="57"/>
        <v/>
      </c>
    </row>
    <row r="1115" spans="12:15" x14ac:dyDescent="0.35">
      <c r="L1115" s="81" t="str">
        <f t="shared" si="55"/>
        <v/>
      </c>
      <c r="M1115" s="82" t="str">
        <f>IF(EXACT(B1115,""),"",IF(COUNTIFS(B:B,B1115,J:J,"&gt;"&amp;J1115)=0,IFERROR(IF(MATCH(B1115&amp;"|*",M$3:M1114,0),"-",""),B1115&amp;"|"&amp;C1115&amp;"|"),"-"))</f>
        <v/>
      </c>
      <c r="N1115" s="183" t="str">
        <f t="shared" si="56"/>
        <v/>
      </c>
      <c r="O1115" s="81" t="str">
        <f t="shared" si="57"/>
        <v/>
      </c>
    </row>
    <row r="1116" spans="12:15" x14ac:dyDescent="0.35">
      <c r="L1116" s="81" t="str">
        <f t="shared" si="55"/>
        <v/>
      </c>
      <c r="M1116" s="82" t="str">
        <f>IF(EXACT(B1116,""),"",IF(COUNTIFS(B:B,B1116,J:J,"&gt;"&amp;J1116)=0,IFERROR(IF(MATCH(B1116&amp;"|*",M$3:M1115,0),"-",""),B1116&amp;"|"&amp;C1116&amp;"|"),"-"))</f>
        <v/>
      </c>
      <c r="N1116" s="183" t="str">
        <f t="shared" si="56"/>
        <v/>
      </c>
      <c r="O1116" s="81" t="str">
        <f t="shared" si="57"/>
        <v/>
      </c>
    </row>
    <row r="1117" spans="12:15" x14ac:dyDescent="0.35">
      <c r="L1117" s="81" t="str">
        <f t="shared" si="55"/>
        <v/>
      </c>
      <c r="M1117" s="82" t="str">
        <f>IF(EXACT(B1117,""),"",IF(COUNTIFS(B:B,B1117,J:J,"&gt;"&amp;J1117)=0,IFERROR(IF(MATCH(B1117&amp;"|*",M$3:M1116,0),"-",""),B1117&amp;"|"&amp;C1117&amp;"|"),"-"))</f>
        <v/>
      </c>
      <c r="N1117" s="183" t="str">
        <f t="shared" si="56"/>
        <v/>
      </c>
      <c r="O1117" s="81" t="str">
        <f t="shared" si="57"/>
        <v/>
      </c>
    </row>
    <row r="1118" spans="12:15" x14ac:dyDescent="0.35">
      <c r="L1118" s="81" t="str">
        <f t="shared" si="55"/>
        <v/>
      </c>
      <c r="M1118" s="82" t="str">
        <f>IF(EXACT(B1118,""),"",IF(COUNTIFS(B:B,B1118,J:J,"&gt;"&amp;J1118)=0,IFERROR(IF(MATCH(B1118&amp;"|*",M$3:M1117,0),"-",""),B1118&amp;"|"&amp;C1118&amp;"|"),"-"))</f>
        <v/>
      </c>
      <c r="N1118" s="183" t="str">
        <f t="shared" si="56"/>
        <v/>
      </c>
      <c r="O1118" s="81" t="str">
        <f t="shared" si="57"/>
        <v/>
      </c>
    </row>
    <row r="1119" spans="12:15" x14ac:dyDescent="0.35">
      <c r="L1119" s="81" t="str">
        <f t="shared" si="55"/>
        <v/>
      </c>
      <c r="M1119" s="82" t="str">
        <f>IF(EXACT(B1119,""),"",IF(COUNTIFS(B:B,B1119,J:J,"&gt;"&amp;J1119)=0,IFERROR(IF(MATCH(B1119&amp;"|*",M$3:M1118,0),"-",""),B1119&amp;"|"&amp;C1119&amp;"|"),"-"))</f>
        <v/>
      </c>
      <c r="N1119" s="183" t="str">
        <f t="shared" si="56"/>
        <v/>
      </c>
      <c r="O1119" s="81" t="str">
        <f t="shared" si="57"/>
        <v/>
      </c>
    </row>
    <row r="1120" spans="12:15" x14ac:dyDescent="0.35">
      <c r="L1120" s="81" t="str">
        <f t="shared" si="55"/>
        <v/>
      </c>
      <c r="M1120" s="82" t="str">
        <f>IF(EXACT(B1120,""),"",IF(COUNTIFS(B:B,B1120,J:J,"&gt;"&amp;J1120)=0,IFERROR(IF(MATCH(B1120&amp;"|*",M$3:M1119,0),"-",""),B1120&amp;"|"&amp;C1120&amp;"|"),"-"))</f>
        <v/>
      </c>
      <c r="N1120" s="183" t="str">
        <f t="shared" si="56"/>
        <v/>
      </c>
      <c r="O1120" s="81" t="str">
        <f t="shared" si="57"/>
        <v/>
      </c>
    </row>
    <row r="1121" spans="12:15" x14ac:dyDescent="0.35">
      <c r="L1121" s="81" t="str">
        <f t="shared" si="55"/>
        <v/>
      </c>
      <c r="M1121" s="82" t="str">
        <f>IF(EXACT(B1121,""),"",IF(COUNTIFS(B:B,B1121,J:J,"&gt;"&amp;J1121)=0,IFERROR(IF(MATCH(B1121&amp;"|*",M$3:M1120,0),"-",""),B1121&amp;"|"&amp;C1121&amp;"|"),"-"))</f>
        <v/>
      </c>
      <c r="N1121" s="183" t="str">
        <f t="shared" si="56"/>
        <v/>
      </c>
      <c r="O1121" s="81" t="str">
        <f t="shared" si="57"/>
        <v/>
      </c>
    </row>
    <row r="1122" spans="12:15" x14ac:dyDescent="0.35">
      <c r="L1122" s="81" t="str">
        <f t="shared" si="55"/>
        <v/>
      </c>
      <c r="M1122" s="82" t="str">
        <f>IF(EXACT(B1122,""),"",IF(COUNTIFS(B:B,B1122,J:J,"&gt;"&amp;J1122)=0,IFERROR(IF(MATCH(B1122&amp;"|*",M$3:M1121,0),"-",""),B1122&amp;"|"&amp;C1122&amp;"|"),"-"))</f>
        <v/>
      </c>
      <c r="N1122" s="183" t="str">
        <f t="shared" si="56"/>
        <v/>
      </c>
      <c r="O1122" s="81" t="str">
        <f t="shared" si="57"/>
        <v/>
      </c>
    </row>
    <row r="1123" spans="12:15" x14ac:dyDescent="0.35">
      <c r="L1123" s="81" t="str">
        <f t="shared" si="55"/>
        <v/>
      </c>
      <c r="M1123" s="82" t="str">
        <f>IF(EXACT(B1123,""),"",IF(COUNTIFS(B:B,B1123,J:J,"&gt;"&amp;J1123)=0,IFERROR(IF(MATCH(B1123&amp;"|*",M$3:M1122,0),"-",""),B1123&amp;"|"&amp;C1123&amp;"|"),"-"))</f>
        <v/>
      </c>
      <c r="N1123" s="183" t="str">
        <f t="shared" si="56"/>
        <v/>
      </c>
      <c r="O1123" s="81" t="str">
        <f t="shared" si="57"/>
        <v/>
      </c>
    </row>
    <row r="1124" spans="12:15" x14ac:dyDescent="0.35">
      <c r="L1124" s="81" t="str">
        <f t="shared" si="55"/>
        <v/>
      </c>
      <c r="M1124" s="82" t="str">
        <f>IF(EXACT(B1124,""),"",IF(COUNTIFS(B:B,B1124,J:J,"&gt;"&amp;J1124)=0,IFERROR(IF(MATCH(B1124&amp;"|*",M$3:M1123,0),"-",""),B1124&amp;"|"&amp;C1124&amp;"|"),"-"))</f>
        <v/>
      </c>
      <c r="N1124" s="183" t="str">
        <f t="shared" si="56"/>
        <v/>
      </c>
      <c r="O1124" s="81" t="str">
        <f t="shared" si="57"/>
        <v/>
      </c>
    </row>
    <row r="1125" spans="12:15" x14ac:dyDescent="0.35">
      <c r="L1125" s="81" t="str">
        <f t="shared" si="55"/>
        <v/>
      </c>
      <c r="M1125" s="82" t="str">
        <f>IF(EXACT(B1125,""),"",IF(COUNTIFS(B:B,B1125,J:J,"&gt;"&amp;J1125)=0,IFERROR(IF(MATCH(B1125&amp;"|*",M$3:M1124,0),"-",""),B1125&amp;"|"&amp;C1125&amp;"|"),"-"))</f>
        <v/>
      </c>
      <c r="N1125" s="183" t="str">
        <f t="shared" si="56"/>
        <v/>
      </c>
      <c r="O1125" s="81" t="str">
        <f t="shared" si="57"/>
        <v/>
      </c>
    </row>
    <row r="1126" spans="12:15" x14ac:dyDescent="0.35">
      <c r="L1126" s="81" t="str">
        <f t="shared" si="55"/>
        <v/>
      </c>
      <c r="M1126" s="82" t="str">
        <f>IF(EXACT(B1126,""),"",IF(COUNTIFS(B:B,B1126,J:J,"&gt;"&amp;J1126)=0,IFERROR(IF(MATCH(B1126&amp;"|*",M$3:M1125,0),"-",""),B1126&amp;"|"&amp;C1126&amp;"|"),"-"))</f>
        <v/>
      </c>
      <c r="N1126" s="183" t="str">
        <f t="shared" si="56"/>
        <v/>
      </c>
      <c r="O1126" s="81" t="str">
        <f t="shared" si="57"/>
        <v/>
      </c>
    </row>
    <row r="1127" spans="12:15" x14ac:dyDescent="0.35">
      <c r="L1127" s="81" t="str">
        <f t="shared" si="55"/>
        <v/>
      </c>
      <c r="M1127" s="82" t="str">
        <f>IF(EXACT(B1127,""),"",IF(COUNTIFS(B:B,B1127,J:J,"&gt;"&amp;J1127)=0,IFERROR(IF(MATCH(B1127&amp;"|*",M$3:M1126,0),"-",""),B1127&amp;"|"&amp;C1127&amp;"|"),"-"))</f>
        <v/>
      </c>
      <c r="N1127" s="183" t="str">
        <f t="shared" si="56"/>
        <v/>
      </c>
      <c r="O1127" s="81" t="str">
        <f t="shared" si="57"/>
        <v/>
      </c>
    </row>
    <row r="1128" spans="12:15" x14ac:dyDescent="0.35">
      <c r="L1128" s="81" t="str">
        <f t="shared" si="55"/>
        <v/>
      </c>
      <c r="M1128" s="82" t="str">
        <f>IF(EXACT(B1128,""),"",IF(COUNTIFS(B:B,B1128,J:J,"&gt;"&amp;J1128)=0,IFERROR(IF(MATCH(B1128&amp;"|*",M$3:M1127,0),"-",""),B1128&amp;"|"&amp;C1128&amp;"|"),"-"))</f>
        <v/>
      </c>
      <c r="N1128" s="183" t="str">
        <f t="shared" si="56"/>
        <v/>
      </c>
      <c r="O1128" s="81" t="str">
        <f t="shared" si="57"/>
        <v/>
      </c>
    </row>
    <row r="1129" spans="12:15" x14ac:dyDescent="0.35">
      <c r="L1129" s="81" t="str">
        <f t="shared" si="55"/>
        <v/>
      </c>
      <c r="M1129" s="82" t="str">
        <f>IF(EXACT(B1129,""),"",IF(COUNTIFS(B:B,B1129,J:J,"&gt;"&amp;J1129)=0,IFERROR(IF(MATCH(B1129&amp;"|*",M$3:M1128,0),"-",""),B1129&amp;"|"&amp;C1129&amp;"|"),"-"))</f>
        <v/>
      </c>
      <c r="N1129" s="183" t="str">
        <f t="shared" si="56"/>
        <v/>
      </c>
      <c r="O1129" s="81" t="str">
        <f t="shared" si="57"/>
        <v/>
      </c>
    </row>
    <row r="1130" spans="12:15" x14ac:dyDescent="0.35">
      <c r="L1130" s="81" t="str">
        <f t="shared" si="55"/>
        <v/>
      </c>
      <c r="M1130" s="82" t="str">
        <f>IF(EXACT(B1130,""),"",IF(COUNTIFS(B:B,B1130,J:J,"&gt;"&amp;J1130)=0,IFERROR(IF(MATCH(B1130&amp;"|*",M$3:M1129,0),"-",""),B1130&amp;"|"&amp;C1130&amp;"|"),"-"))</f>
        <v/>
      </c>
      <c r="N1130" s="183" t="str">
        <f t="shared" si="56"/>
        <v/>
      </c>
      <c r="O1130" s="81" t="str">
        <f t="shared" si="57"/>
        <v/>
      </c>
    </row>
    <row r="1131" spans="12:15" x14ac:dyDescent="0.35">
      <c r="L1131" s="81" t="str">
        <f t="shared" si="55"/>
        <v/>
      </c>
      <c r="M1131" s="82" t="str">
        <f>IF(EXACT(B1131,""),"",IF(COUNTIFS(B:B,B1131,J:J,"&gt;"&amp;J1131)=0,IFERROR(IF(MATCH(B1131&amp;"|*",M$3:M1130,0),"-",""),B1131&amp;"|"&amp;C1131&amp;"|"),"-"))</f>
        <v/>
      </c>
      <c r="N1131" s="183" t="str">
        <f t="shared" si="56"/>
        <v/>
      </c>
      <c r="O1131" s="81" t="str">
        <f t="shared" si="57"/>
        <v/>
      </c>
    </row>
    <row r="1132" spans="12:15" x14ac:dyDescent="0.35">
      <c r="L1132" s="81" t="str">
        <f t="shared" si="55"/>
        <v/>
      </c>
      <c r="M1132" s="82" t="str">
        <f>IF(EXACT(B1132,""),"",IF(COUNTIFS(B:B,B1132,J:J,"&gt;"&amp;J1132)=0,IFERROR(IF(MATCH(B1132&amp;"|*",M$3:M1131,0),"-",""),B1132&amp;"|"&amp;C1132&amp;"|"),"-"))</f>
        <v/>
      </c>
      <c r="N1132" s="183" t="str">
        <f t="shared" si="56"/>
        <v/>
      </c>
      <c r="O1132" s="81" t="str">
        <f t="shared" si="57"/>
        <v/>
      </c>
    </row>
    <row r="1133" spans="12:15" x14ac:dyDescent="0.35">
      <c r="L1133" s="81" t="str">
        <f t="shared" si="55"/>
        <v/>
      </c>
      <c r="M1133" s="82" t="str">
        <f>IF(EXACT(B1133,""),"",IF(COUNTIFS(B:B,B1133,J:J,"&gt;"&amp;J1133)=0,IFERROR(IF(MATCH(B1133&amp;"|*",M$3:M1132,0),"-",""),B1133&amp;"|"&amp;C1133&amp;"|"),"-"))</f>
        <v/>
      </c>
      <c r="N1133" s="183" t="str">
        <f t="shared" si="56"/>
        <v/>
      </c>
      <c r="O1133" s="81" t="str">
        <f t="shared" si="57"/>
        <v/>
      </c>
    </row>
    <row r="1134" spans="12:15" x14ac:dyDescent="0.35">
      <c r="L1134" s="81" t="str">
        <f t="shared" si="55"/>
        <v/>
      </c>
      <c r="M1134" s="82" t="str">
        <f>IF(EXACT(B1134,""),"",IF(COUNTIFS(B:B,B1134,J:J,"&gt;"&amp;J1134)=0,IFERROR(IF(MATCH(B1134&amp;"|*",M$3:M1133,0),"-",""),B1134&amp;"|"&amp;C1134&amp;"|"),"-"))</f>
        <v/>
      </c>
      <c r="N1134" s="183" t="str">
        <f t="shared" si="56"/>
        <v/>
      </c>
      <c r="O1134" s="81" t="str">
        <f t="shared" si="57"/>
        <v/>
      </c>
    </row>
    <row r="1135" spans="12:15" x14ac:dyDescent="0.35">
      <c r="L1135" s="81" t="str">
        <f t="shared" si="55"/>
        <v/>
      </c>
      <c r="M1135" s="82" t="str">
        <f>IF(EXACT(B1135,""),"",IF(COUNTIFS(B:B,B1135,J:J,"&gt;"&amp;J1135)=0,IFERROR(IF(MATCH(B1135&amp;"|*",M$3:M1134,0),"-",""),B1135&amp;"|"&amp;C1135&amp;"|"),"-"))</f>
        <v/>
      </c>
      <c r="N1135" s="183" t="str">
        <f t="shared" si="56"/>
        <v/>
      </c>
      <c r="O1135" s="81" t="str">
        <f t="shared" si="57"/>
        <v/>
      </c>
    </row>
    <row r="1136" spans="12:15" x14ac:dyDescent="0.35">
      <c r="L1136" s="81" t="str">
        <f t="shared" si="55"/>
        <v/>
      </c>
      <c r="M1136" s="82" t="str">
        <f>IF(EXACT(B1136,""),"",IF(COUNTIFS(B:B,B1136,J:J,"&gt;"&amp;J1136)=0,IFERROR(IF(MATCH(B1136&amp;"|*",M$3:M1135,0),"-",""),B1136&amp;"|"&amp;C1136&amp;"|"),"-"))</f>
        <v/>
      </c>
      <c r="N1136" s="183" t="str">
        <f t="shared" si="56"/>
        <v/>
      </c>
      <c r="O1136" s="81" t="str">
        <f t="shared" si="57"/>
        <v/>
      </c>
    </row>
    <row r="1137" spans="12:15" x14ac:dyDescent="0.35">
      <c r="L1137" s="81" t="str">
        <f t="shared" si="55"/>
        <v/>
      </c>
      <c r="M1137" s="82" t="str">
        <f>IF(EXACT(B1137,""),"",IF(COUNTIFS(B:B,B1137,J:J,"&gt;"&amp;J1137)=0,IFERROR(IF(MATCH(B1137&amp;"|*",M$3:M1136,0),"-",""),B1137&amp;"|"&amp;C1137&amp;"|"),"-"))</f>
        <v/>
      </c>
      <c r="N1137" s="183" t="str">
        <f t="shared" si="56"/>
        <v/>
      </c>
      <c r="O1137" s="81" t="str">
        <f t="shared" si="57"/>
        <v/>
      </c>
    </row>
    <row r="1138" spans="12:15" x14ac:dyDescent="0.35">
      <c r="L1138" s="81" t="str">
        <f t="shared" si="55"/>
        <v/>
      </c>
      <c r="M1138" s="82" t="str">
        <f>IF(EXACT(B1138,""),"",IF(COUNTIFS(B:B,B1138,J:J,"&gt;"&amp;J1138)=0,IFERROR(IF(MATCH(B1138&amp;"|*",M$3:M1137,0),"-",""),B1138&amp;"|"&amp;C1138&amp;"|"),"-"))</f>
        <v/>
      </c>
      <c r="N1138" s="183" t="str">
        <f t="shared" si="56"/>
        <v/>
      </c>
      <c r="O1138" s="81" t="str">
        <f t="shared" si="57"/>
        <v/>
      </c>
    </row>
    <row r="1139" spans="12:15" x14ac:dyDescent="0.35">
      <c r="L1139" s="81" t="str">
        <f t="shared" si="55"/>
        <v/>
      </c>
      <c r="M1139" s="82" t="str">
        <f>IF(EXACT(B1139,""),"",IF(COUNTIFS(B:B,B1139,J:J,"&gt;"&amp;J1139)=0,IFERROR(IF(MATCH(B1139&amp;"|*",M$3:M1138,0),"-",""),B1139&amp;"|"&amp;C1139&amp;"|"),"-"))</f>
        <v/>
      </c>
      <c r="N1139" s="183" t="str">
        <f t="shared" si="56"/>
        <v/>
      </c>
      <c r="O1139" s="81" t="str">
        <f t="shared" si="57"/>
        <v/>
      </c>
    </row>
    <row r="1140" spans="12:15" x14ac:dyDescent="0.35">
      <c r="L1140" s="81" t="str">
        <f t="shared" si="55"/>
        <v/>
      </c>
      <c r="M1140" s="82" t="str">
        <f>IF(EXACT(B1140,""),"",IF(COUNTIFS(B:B,B1140,J:J,"&gt;"&amp;J1140)=0,IFERROR(IF(MATCH(B1140&amp;"|*",M$3:M1139,0),"-",""),B1140&amp;"|"&amp;C1140&amp;"|"),"-"))</f>
        <v/>
      </c>
      <c r="N1140" s="183" t="str">
        <f t="shared" si="56"/>
        <v/>
      </c>
      <c r="O1140" s="81" t="str">
        <f t="shared" si="57"/>
        <v/>
      </c>
    </row>
    <row r="1141" spans="12:15" x14ac:dyDescent="0.35">
      <c r="L1141" s="81" t="str">
        <f t="shared" si="55"/>
        <v/>
      </c>
      <c r="M1141" s="82" t="str">
        <f>IF(EXACT(B1141,""),"",IF(COUNTIFS(B:B,B1141,J:J,"&gt;"&amp;J1141)=0,IFERROR(IF(MATCH(B1141&amp;"|*",M$3:M1140,0),"-",""),B1141&amp;"|"&amp;C1141&amp;"|"),"-"))</f>
        <v/>
      </c>
      <c r="N1141" s="183" t="str">
        <f t="shared" si="56"/>
        <v/>
      </c>
      <c r="O1141" s="81" t="str">
        <f t="shared" si="57"/>
        <v/>
      </c>
    </row>
    <row r="1142" spans="12:15" x14ac:dyDescent="0.35">
      <c r="L1142" s="81" t="str">
        <f t="shared" si="55"/>
        <v/>
      </c>
      <c r="M1142" s="82" t="str">
        <f>IF(EXACT(B1142,""),"",IF(COUNTIFS(B:B,B1142,J:J,"&gt;"&amp;J1142)=0,IFERROR(IF(MATCH(B1142&amp;"|*",M$3:M1141,0),"-",""),B1142&amp;"|"&amp;C1142&amp;"|"),"-"))</f>
        <v/>
      </c>
      <c r="N1142" s="183" t="str">
        <f t="shared" si="56"/>
        <v/>
      </c>
      <c r="O1142" s="81" t="str">
        <f t="shared" si="57"/>
        <v/>
      </c>
    </row>
    <row r="1143" spans="12:15" x14ac:dyDescent="0.35">
      <c r="L1143" s="81" t="str">
        <f t="shared" si="55"/>
        <v/>
      </c>
      <c r="M1143" s="82" t="str">
        <f>IF(EXACT(B1143,""),"",IF(COUNTIFS(B:B,B1143,J:J,"&gt;"&amp;J1143)=0,IFERROR(IF(MATCH(B1143&amp;"|*",M$3:M1142,0),"-",""),B1143&amp;"|"&amp;C1143&amp;"|"),"-"))</f>
        <v/>
      </c>
      <c r="N1143" s="183" t="str">
        <f t="shared" si="56"/>
        <v/>
      </c>
      <c r="O1143" s="81" t="str">
        <f t="shared" si="57"/>
        <v/>
      </c>
    </row>
    <row r="1144" spans="12:15" x14ac:dyDescent="0.35">
      <c r="L1144" s="81" t="str">
        <f t="shared" si="55"/>
        <v/>
      </c>
      <c r="M1144" s="82" t="str">
        <f>IF(EXACT(B1144,""),"",IF(COUNTIFS(B:B,B1144,J:J,"&gt;"&amp;J1144)=0,IFERROR(IF(MATCH(B1144&amp;"|*",M$3:M1143,0),"-",""),B1144&amp;"|"&amp;C1144&amp;"|"),"-"))</f>
        <v/>
      </c>
      <c r="N1144" s="183" t="str">
        <f t="shared" si="56"/>
        <v/>
      </c>
      <c r="O1144" s="81" t="str">
        <f t="shared" si="57"/>
        <v/>
      </c>
    </row>
    <row r="1145" spans="12:15" x14ac:dyDescent="0.35">
      <c r="L1145" s="81" t="str">
        <f t="shared" si="55"/>
        <v/>
      </c>
      <c r="M1145" s="82" t="str">
        <f>IF(EXACT(B1145,""),"",IF(COUNTIFS(B:B,B1145,J:J,"&gt;"&amp;J1145)=0,IFERROR(IF(MATCH(B1145&amp;"|*",M$3:M1144,0),"-",""),B1145&amp;"|"&amp;C1145&amp;"|"),"-"))</f>
        <v/>
      </c>
      <c r="N1145" s="183" t="str">
        <f t="shared" si="56"/>
        <v/>
      </c>
      <c r="O1145" s="81" t="str">
        <f t="shared" si="57"/>
        <v/>
      </c>
    </row>
    <row r="1146" spans="12:15" x14ac:dyDescent="0.35">
      <c r="L1146" s="81" t="str">
        <f t="shared" si="55"/>
        <v/>
      </c>
      <c r="M1146" s="82" t="str">
        <f>IF(EXACT(B1146,""),"",IF(COUNTIFS(B:B,B1146,J:J,"&gt;"&amp;J1146)=0,IFERROR(IF(MATCH(B1146&amp;"|*",M$3:M1145,0),"-",""),B1146&amp;"|"&amp;C1146&amp;"|"),"-"))</f>
        <v/>
      </c>
      <c r="N1146" s="183" t="str">
        <f t="shared" si="56"/>
        <v/>
      </c>
      <c r="O1146" s="81" t="str">
        <f t="shared" si="57"/>
        <v/>
      </c>
    </row>
    <row r="1147" spans="12:15" x14ac:dyDescent="0.35">
      <c r="L1147" s="81" t="str">
        <f t="shared" si="55"/>
        <v/>
      </c>
      <c r="M1147" s="82" t="str">
        <f>IF(EXACT(B1147,""),"",IF(COUNTIFS(B:B,B1147,J:J,"&gt;"&amp;J1147)=0,IFERROR(IF(MATCH(B1147&amp;"|*",M$3:M1146,0),"-",""),B1147&amp;"|"&amp;C1147&amp;"|"),"-"))</f>
        <v/>
      </c>
      <c r="N1147" s="183" t="str">
        <f t="shared" si="56"/>
        <v/>
      </c>
      <c r="O1147" s="81" t="str">
        <f t="shared" si="57"/>
        <v/>
      </c>
    </row>
    <row r="1148" spans="12:15" x14ac:dyDescent="0.35">
      <c r="L1148" s="81" t="str">
        <f t="shared" si="55"/>
        <v/>
      </c>
      <c r="M1148" s="82" t="str">
        <f>IF(EXACT(B1148,""),"",IF(COUNTIFS(B:B,B1148,J:J,"&gt;"&amp;J1148)=0,IFERROR(IF(MATCH(B1148&amp;"|*",M$3:M1147,0),"-",""),B1148&amp;"|"&amp;C1148&amp;"|"),"-"))</f>
        <v/>
      </c>
      <c r="N1148" s="183" t="str">
        <f t="shared" si="56"/>
        <v/>
      </c>
      <c r="O1148" s="81" t="str">
        <f t="shared" si="57"/>
        <v/>
      </c>
    </row>
    <row r="1149" spans="12:15" x14ac:dyDescent="0.35">
      <c r="L1149" s="81" t="str">
        <f t="shared" si="55"/>
        <v/>
      </c>
      <c r="M1149" s="82" t="str">
        <f>IF(EXACT(B1149,""),"",IF(COUNTIFS(B:B,B1149,J:J,"&gt;"&amp;J1149)=0,IFERROR(IF(MATCH(B1149&amp;"|*",M$3:M1148,0),"-",""),B1149&amp;"|"&amp;C1149&amp;"|"),"-"))</f>
        <v/>
      </c>
      <c r="N1149" s="183" t="str">
        <f t="shared" si="56"/>
        <v/>
      </c>
      <c r="O1149" s="81" t="str">
        <f t="shared" si="57"/>
        <v/>
      </c>
    </row>
    <row r="1150" spans="12:15" x14ac:dyDescent="0.35">
      <c r="L1150" s="81" t="str">
        <f t="shared" si="55"/>
        <v/>
      </c>
      <c r="M1150" s="82" t="str">
        <f>IF(EXACT(B1150,""),"",IF(COUNTIFS(B:B,B1150,J:J,"&gt;"&amp;J1150)=0,IFERROR(IF(MATCH(B1150&amp;"|*",M$3:M1149,0),"-",""),B1150&amp;"|"&amp;C1150&amp;"|"),"-"))</f>
        <v/>
      </c>
      <c r="N1150" s="183" t="str">
        <f t="shared" si="56"/>
        <v/>
      </c>
      <c r="O1150" s="81" t="str">
        <f t="shared" si="57"/>
        <v/>
      </c>
    </row>
    <row r="1151" spans="12:15" x14ac:dyDescent="0.35">
      <c r="L1151" s="81" t="str">
        <f t="shared" si="55"/>
        <v/>
      </c>
      <c r="M1151" s="82" t="str">
        <f>IF(EXACT(B1151,""),"",IF(COUNTIFS(B:B,B1151,J:J,"&gt;"&amp;J1151)=0,IFERROR(IF(MATCH(B1151&amp;"|*",M$3:M1150,0),"-",""),B1151&amp;"|"&amp;C1151&amp;"|"),"-"))</f>
        <v/>
      </c>
      <c r="N1151" s="183" t="str">
        <f t="shared" si="56"/>
        <v/>
      </c>
      <c r="O1151" s="81" t="str">
        <f t="shared" si="57"/>
        <v/>
      </c>
    </row>
    <row r="1152" spans="12:15" x14ac:dyDescent="0.35">
      <c r="L1152" s="81" t="str">
        <f t="shared" si="55"/>
        <v/>
      </c>
      <c r="M1152" s="82" t="str">
        <f>IF(EXACT(B1152,""),"",IF(COUNTIFS(B:B,B1152,J:J,"&gt;"&amp;J1152)=0,IFERROR(IF(MATCH(B1152&amp;"|*",M$3:M1151,0),"-",""),B1152&amp;"|"&amp;C1152&amp;"|"),"-"))</f>
        <v/>
      </c>
      <c r="N1152" s="183" t="str">
        <f t="shared" si="56"/>
        <v/>
      </c>
      <c r="O1152" s="81" t="str">
        <f t="shared" si="57"/>
        <v/>
      </c>
    </row>
    <row r="1153" spans="12:15" x14ac:dyDescent="0.35">
      <c r="L1153" s="81" t="str">
        <f t="shared" si="55"/>
        <v/>
      </c>
      <c r="M1153" s="82" t="str">
        <f>IF(EXACT(B1153,""),"",IF(COUNTIFS(B:B,B1153,J:J,"&gt;"&amp;J1153)=0,IFERROR(IF(MATCH(B1153&amp;"|*",M$3:M1152,0),"-",""),B1153&amp;"|"&amp;C1153&amp;"|"),"-"))</f>
        <v/>
      </c>
      <c r="N1153" s="183" t="str">
        <f t="shared" si="56"/>
        <v/>
      </c>
      <c r="O1153" s="81" t="str">
        <f t="shared" si="57"/>
        <v/>
      </c>
    </row>
    <row r="1154" spans="12:15" x14ac:dyDescent="0.35">
      <c r="L1154" s="81" t="str">
        <f t="shared" si="55"/>
        <v/>
      </c>
      <c r="M1154" s="82" t="str">
        <f>IF(EXACT(B1154,""),"",IF(COUNTIFS(B:B,B1154,J:J,"&gt;"&amp;J1154)=0,IFERROR(IF(MATCH(B1154&amp;"|*",M$3:M1153,0),"-",""),B1154&amp;"|"&amp;C1154&amp;"|"),"-"))</f>
        <v/>
      </c>
      <c r="N1154" s="183" t="str">
        <f t="shared" si="56"/>
        <v/>
      </c>
      <c r="O1154" s="81" t="str">
        <f t="shared" si="57"/>
        <v/>
      </c>
    </row>
    <row r="1155" spans="12:15" x14ac:dyDescent="0.35">
      <c r="L1155" s="81" t="str">
        <f t="shared" si="55"/>
        <v/>
      </c>
      <c r="M1155" s="82" t="str">
        <f>IF(EXACT(B1155,""),"",IF(COUNTIFS(B:B,B1155,J:J,"&gt;"&amp;J1155)=0,IFERROR(IF(MATCH(B1155&amp;"|*",M$3:M1154,0),"-",""),B1155&amp;"|"&amp;C1155&amp;"|"),"-"))</f>
        <v/>
      </c>
      <c r="N1155" s="183" t="str">
        <f t="shared" si="56"/>
        <v/>
      </c>
      <c r="O1155" s="81" t="str">
        <f t="shared" si="57"/>
        <v/>
      </c>
    </row>
    <row r="1156" spans="12:15" x14ac:dyDescent="0.35">
      <c r="L1156" s="81" t="str">
        <f t="shared" ref="L1156:L1219" si="58">IF(EXACT(B1156,""),"",IF(COUNTIFS(B:B,B1156,D:D,D1156,E:E,E1156,J:J,"&gt;"&amp;J1156)=0,B1156&amp;"|"&amp;D1156&amp;":"&amp;E1156&amp;"|","-"))</f>
        <v/>
      </c>
      <c r="M1156" s="82" t="str">
        <f>IF(EXACT(B1156,""),"",IF(COUNTIFS(B:B,B1156,J:J,"&gt;"&amp;J1156)=0,IFERROR(IF(MATCH(B1156&amp;"|*",M$3:M1155,0),"-",""),B1156&amp;"|"&amp;C1156&amp;"|"),"-"))</f>
        <v/>
      </c>
      <c r="N1156" s="183" t="str">
        <f t="shared" ref="N1156:N1219" si="59">IF(OR(EXACT(M1156,""),EXACT(M1156,"-")),"",COUNTIFS(M$4:M$4000,"&gt;-",M$4:M$4000,"&lt;="&amp;M1156))</f>
        <v/>
      </c>
      <c r="O1156" s="81" t="str">
        <f t="shared" si="57"/>
        <v/>
      </c>
    </row>
    <row r="1157" spans="12:15" x14ac:dyDescent="0.35">
      <c r="L1157" s="81" t="str">
        <f t="shared" si="58"/>
        <v/>
      </c>
      <c r="M1157" s="82" t="str">
        <f>IF(EXACT(B1157,""),"",IF(COUNTIFS(B:B,B1157,J:J,"&gt;"&amp;J1157)=0,IFERROR(IF(MATCH(B1157&amp;"|*",M$3:M1156,0),"-",""),B1157&amp;"|"&amp;C1157&amp;"|"),"-"))</f>
        <v/>
      </c>
      <c r="N1157" s="183" t="str">
        <f t="shared" si="59"/>
        <v/>
      </c>
      <c r="O1157" s="81" t="str">
        <f t="shared" ref="O1157:O1220" si="60">IF(EXACT(B1157,""),"",IF(COUNTIFS(B:B,B1157,D:D,D1157,E:E,E1157,J:J,"&gt;"&amp;J1157)=0,B1157&amp;"|"&amp;D1157&amp;":"&amp;E1157&amp;"|","-"))</f>
        <v/>
      </c>
    </row>
    <row r="1158" spans="12:15" x14ac:dyDescent="0.35">
      <c r="L1158" s="81" t="str">
        <f t="shared" si="58"/>
        <v/>
      </c>
      <c r="M1158" s="82" t="str">
        <f>IF(EXACT(B1158,""),"",IF(COUNTIFS(B:B,B1158,J:J,"&gt;"&amp;J1158)=0,IFERROR(IF(MATCH(B1158&amp;"|*",M$3:M1157,0),"-",""),B1158&amp;"|"&amp;C1158&amp;"|"),"-"))</f>
        <v/>
      </c>
      <c r="N1158" s="183" t="str">
        <f t="shared" si="59"/>
        <v/>
      </c>
      <c r="O1158" s="81" t="str">
        <f t="shared" si="60"/>
        <v/>
      </c>
    </row>
    <row r="1159" spans="12:15" x14ac:dyDescent="0.35">
      <c r="L1159" s="81" t="str">
        <f t="shared" si="58"/>
        <v/>
      </c>
      <c r="M1159" s="82" t="str">
        <f>IF(EXACT(B1159,""),"",IF(COUNTIFS(B:B,B1159,J:J,"&gt;"&amp;J1159)=0,IFERROR(IF(MATCH(B1159&amp;"|*",M$3:M1158,0),"-",""),B1159&amp;"|"&amp;C1159&amp;"|"),"-"))</f>
        <v/>
      </c>
      <c r="N1159" s="183" t="str">
        <f t="shared" si="59"/>
        <v/>
      </c>
      <c r="O1159" s="81" t="str">
        <f t="shared" si="60"/>
        <v/>
      </c>
    </row>
    <row r="1160" spans="12:15" x14ac:dyDescent="0.35">
      <c r="L1160" s="81" t="str">
        <f t="shared" si="58"/>
        <v/>
      </c>
      <c r="M1160" s="82" t="str">
        <f>IF(EXACT(B1160,""),"",IF(COUNTIFS(B:B,B1160,J:J,"&gt;"&amp;J1160)=0,IFERROR(IF(MATCH(B1160&amp;"|*",M$3:M1159,0),"-",""),B1160&amp;"|"&amp;C1160&amp;"|"),"-"))</f>
        <v/>
      </c>
      <c r="N1160" s="183" t="str">
        <f t="shared" si="59"/>
        <v/>
      </c>
      <c r="O1160" s="81" t="str">
        <f t="shared" si="60"/>
        <v/>
      </c>
    </row>
    <row r="1161" spans="12:15" x14ac:dyDescent="0.35">
      <c r="L1161" s="81" t="str">
        <f t="shared" si="58"/>
        <v/>
      </c>
      <c r="M1161" s="82" t="str">
        <f>IF(EXACT(B1161,""),"",IF(COUNTIFS(B:B,B1161,J:J,"&gt;"&amp;J1161)=0,IFERROR(IF(MATCH(B1161&amp;"|*",M$3:M1160,0),"-",""),B1161&amp;"|"&amp;C1161&amp;"|"),"-"))</f>
        <v/>
      </c>
      <c r="N1161" s="183" t="str">
        <f t="shared" si="59"/>
        <v/>
      </c>
      <c r="O1161" s="81" t="str">
        <f t="shared" si="60"/>
        <v/>
      </c>
    </row>
    <row r="1162" spans="12:15" x14ac:dyDescent="0.35">
      <c r="L1162" s="81" t="str">
        <f t="shared" si="58"/>
        <v/>
      </c>
      <c r="M1162" s="82" t="str">
        <f>IF(EXACT(B1162,""),"",IF(COUNTIFS(B:B,B1162,J:J,"&gt;"&amp;J1162)=0,IFERROR(IF(MATCH(B1162&amp;"|*",M$3:M1161,0),"-",""),B1162&amp;"|"&amp;C1162&amp;"|"),"-"))</f>
        <v/>
      </c>
      <c r="N1162" s="183" t="str">
        <f t="shared" si="59"/>
        <v/>
      </c>
      <c r="O1162" s="81" t="str">
        <f t="shared" si="60"/>
        <v/>
      </c>
    </row>
    <row r="1163" spans="12:15" x14ac:dyDescent="0.35">
      <c r="L1163" s="81" t="str">
        <f t="shared" si="58"/>
        <v/>
      </c>
      <c r="M1163" s="82" t="str">
        <f>IF(EXACT(B1163,""),"",IF(COUNTIFS(B:B,B1163,J:J,"&gt;"&amp;J1163)=0,IFERROR(IF(MATCH(B1163&amp;"|*",M$3:M1162,0),"-",""),B1163&amp;"|"&amp;C1163&amp;"|"),"-"))</f>
        <v/>
      </c>
      <c r="N1163" s="183" t="str">
        <f t="shared" si="59"/>
        <v/>
      </c>
      <c r="O1163" s="81" t="str">
        <f t="shared" si="60"/>
        <v/>
      </c>
    </row>
    <row r="1164" spans="12:15" x14ac:dyDescent="0.35">
      <c r="L1164" s="81" t="str">
        <f t="shared" si="58"/>
        <v/>
      </c>
      <c r="M1164" s="82" t="str">
        <f>IF(EXACT(B1164,""),"",IF(COUNTIFS(B:B,B1164,J:J,"&gt;"&amp;J1164)=0,IFERROR(IF(MATCH(B1164&amp;"|*",M$3:M1163,0),"-",""),B1164&amp;"|"&amp;C1164&amp;"|"),"-"))</f>
        <v/>
      </c>
      <c r="N1164" s="183" t="str">
        <f t="shared" si="59"/>
        <v/>
      </c>
      <c r="O1164" s="81" t="str">
        <f t="shared" si="60"/>
        <v/>
      </c>
    </row>
    <row r="1165" spans="12:15" x14ac:dyDescent="0.35">
      <c r="L1165" s="81" t="str">
        <f t="shared" si="58"/>
        <v/>
      </c>
      <c r="M1165" s="82" t="str">
        <f>IF(EXACT(B1165,""),"",IF(COUNTIFS(B:B,B1165,J:J,"&gt;"&amp;J1165)=0,IFERROR(IF(MATCH(B1165&amp;"|*",M$3:M1164,0),"-",""),B1165&amp;"|"&amp;C1165&amp;"|"),"-"))</f>
        <v/>
      </c>
      <c r="N1165" s="183" t="str">
        <f t="shared" si="59"/>
        <v/>
      </c>
      <c r="O1165" s="81" t="str">
        <f t="shared" si="60"/>
        <v/>
      </c>
    </row>
    <row r="1166" spans="12:15" x14ac:dyDescent="0.35">
      <c r="L1166" s="81" t="str">
        <f t="shared" si="58"/>
        <v/>
      </c>
      <c r="M1166" s="82" t="str">
        <f>IF(EXACT(B1166,""),"",IF(COUNTIFS(B:B,B1166,J:J,"&gt;"&amp;J1166)=0,IFERROR(IF(MATCH(B1166&amp;"|*",M$3:M1165,0),"-",""),B1166&amp;"|"&amp;C1166&amp;"|"),"-"))</f>
        <v/>
      </c>
      <c r="N1166" s="183" t="str">
        <f t="shared" si="59"/>
        <v/>
      </c>
      <c r="O1166" s="81" t="str">
        <f t="shared" si="60"/>
        <v/>
      </c>
    </row>
    <row r="1167" spans="12:15" x14ac:dyDescent="0.35">
      <c r="L1167" s="81" t="str">
        <f t="shared" si="58"/>
        <v/>
      </c>
      <c r="M1167" s="82" t="str">
        <f>IF(EXACT(B1167,""),"",IF(COUNTIFS(B:B,B1167,J:J,"&gt;"&amp;J1167)=0,IFERROR(IF(MATCH(B1167&amp;"|*",M$3:M1166,0),"-",""),B1167&amp;"|"&amp;C1167&amp;"|"),"-"))</f>
        <v/>
      </c>
      <c r="N1167" s="183" t="str">
        <f t="shared" si="59"/>
        <v/>
      </c>
      <c r="O1167" s="81" t="str">
        <f t="shared" si="60"/>
        <v/>
      </c>
    </row>
    <row r="1168" spans="12:15" x14ac:dyDescent="0.35">
      <c r="L1168" s="81" t="str">
        <f t="shared" si="58"/>
        <v/>
      </c>
      <c r="M1168" s="82" t="str">
        <f>IF(EXACT(B1168,""),"",IF(COUNTIFS(B:B,B1168,J:J,"&gt;"&amp;J1168)=0,IFERROR(IF(MATCH(B1168&amp;"|*",M$3:M1167,0),"-",""),B1168&amp;"|"&amp;C1168&amp;"|"),"-"))</f>
        <v/>
      </c>
      <c r="N1168" s="183" t="str">
        <f t="shared" si="59"/>
        <v/>
      </c>
      <c r="O1168" s="81" t="str">
        <f t="shared" si="60"/>
        <v/>
      </c>
    </row>
    <row r="1169" spans="12:15" x14ac:dyDescent="0.35">
      <c r="L1169" s="81" t="str">
        <f t="shared" si="58"/>
        <v/>
      </c>
      <c r="M1169" s="82" t="str">
        <f>IF(EXACT(B1169,""),"",IF(COUNTIFS(B:B,B1169,J:J,"&gt;"&amp;J1169)=0,IFERROR(IF(MATCH(B1169&amp;"|*",M$3:M1168,0),"-",""),B1169&amp;"|"&amp;C1169&amp;"|"),"-"))</f>
        <v/>
      </c>
      <c r="N1169" s="183" t="str">
        <f t="shared" si="59"/>
        <v/>
      </c>
      <c r="O1169" s="81" t="str">
        <f t="shared" si="60"/>
        <v/>
      </c>
    </row>
    <row r="1170" spans="12:15" x14ac:dyDescent="0.35">
      <c r="L1170" s="81" t="str">
        <f t="shared" si="58"/>
        <v/>
      </c>
      <c r="M1170" s="82" t="str">
        <f>IF(EXACT(B1170,""),"",IF(COUNTIFS(B:B,B1170,J:J,"&gt;"&amp;J1170)=0,IFERROR(IF(MATCH(B1170&amp;"|*",M$3:M1169,0),"-",""),B1170&amp;"|"&amp;C1170&amp;"|"),"-"))</f>
        <v/>
      </c>
      <c r="N1170" s="183" t="str">
        <f t="shared" si="59"/>
        <v/>
      </c>
      <c r="O1170" s="81" t="str">
        <f t="shared" si="60"/>
        <v/>
      </c>
    </row>
    <row r="1171" spans="12:15" x14ac:dyDescent="0.35">
      <c r="L1171" s="81" t="str">
        <f t="shared" si="58"/>
        <v/>
      </c>
      <c r="M1171" s="82" t="str">
        <f>IF(EXACT(B1171,""),"",IF(COUNTIFS(B:B,B1171,J:J,"&gt;"&amp;J1171)=0,IFERROR(IF(MATCH(B1171&amp;"|*",M$3:M1170,0),"-",""),B1171&amp;"|"&amp;C1171&amp;"|"),"-"))</f>
        <v/>
      </c>
      <c r="N1171" s="183" t="str">
        <f t="shared" si="59"/>
        <v/>
      </c>
      <c r="O1171" s="81" t="str">
        <f t="shared" si="60"/>
        <v/>
      </c>
    </row>
    <row r="1172" spans="12:15" x14ac:dyDescent="0.35">
      <c r="L1172" s="81" t="str">
        <f t="shared" si="58"/>
        <v/>
      </c>
      <c r="M1172" s="82" t="str">
        <f>IF(EXACT(B1172,""),"",IF(COUNTIFS(B:B,B1172,J:J,"&gt;"&amp;J1172)=0,IFERROR(IF(MATCH(B1172&amp;"|*",M$3:M1171,0),"-",""),B1172&amp;"|"&amp;C1172&amp;"|"),"-"))</f>
        <v/>
      </c>
      <c r="N1172" s="183" t="str">
        <f t="shared" si="59"/>
        <v/>
      </c>
      <c r="O1172" s="81" t="str">
        <f t="shared" si="60"/>
        <v/>
      </c>
    </row>
    <row r="1173" spans="12:15" x14ac:dyDescent="0.35">
      <c r="L1173" s="81" t="str">
        <f t="shared" si="58"/>
        <v/>
      </c>
      <c r="M1173" s="82" t="str">
        <f>IF(EXACT(B1173,""),"",IF(COUNTIFS(B:B,B1173,J:J,"&gt;"&amp;J1173)=0,IFERROR(IF(MATCH(B1173&amp;"|*",M$3:M1172,0),"-",""),B1173&amp;"|"&amp;C1173&amp;"|"),"-"))</f>
        <v/>
      </c>
      <c r="N1173" s="183" t="str">
        <f t="shared" si="59"/>
        <v/>
      </c>
      <c r="O1173" s="81" t="str">
        <f t="shared" si="60"/>
        <v/>
      </c>
    </row>
    <row r="1174" spans="12:15" x14ac:dyDescent="0.35">
      <c r="L1174" s="81" t="str">
        <f t="shared" si="58"/>
        <v/>
      </c>
      <c r="M1174" s="82" t="str">
        <f>IF(EXACT(B1174,""),"",IF(COUNTIFS(B:B,B1174,J:J,"&gt;"&amp;J1174)=0,IFERROR(IF(MATCH(B1174&amp;"|*",M$3:M1173,0),"-",""),B1174&amp;"|"&amp;C1174&amp;"|"),"-"))</f>
        <v/>
      </c>
      <c r="N1174" s="183" t="str">
        <f t="shared" si="59"/>
        <v/>
      </c>
      <c r="O1174" s="81" t="str">
        <f t="shared" si="60"/>
        <v/>
      </c>
    </row>
    <row r="1175" spans="12:15" x14ac:dyDescent="0.35">
      <c r="L1175" s="81" t="str">
        <f t="shared" si="58"/>
        <v/>
      </c>
      <c r="M1175" s="82" t="str">
        <f>IF(EXACT(B1175,""),"",IF(COUNTIFS(B:B,B1175,J:J,"&gt;"&amp;J1175)=0,IFERROR(IF(MATCH(B1175&amp;"|*",M$3:M1174,0),"-",""),B1175&amp;"|"&amp;C1175&amp;"|"),"-"))</f>
        <v/>
      </c>
      <c r="N1175" s="183" t="str">
        <f t="shared" si="59"/>
        <v/>
      </c>
      <c r="O1175" s="81" t="str">
        <f t="shared" si="60"/>
        <v/>
      </c>
    </row>
    <row r="1176" spans="12:15" x14ac:dyDescent="0.35">
      <c r="L1176" s="81" t="str">
        <f t="shared" si="58"/>
        <v/>
      </c>
      <c r="M1176" s="82" t="str">
        <f>IF(EXACT(B1176,""),"",IF(COUNTIFS(B:B,B1176,J:J,"&gt;"&amp;J1176)=0,IFERROR(IF(MATCH(B1176&amp;"|*",M$3:M1175,0),"-",""),B1176&amp;"|"&amp;C1176&amp;"|"),"-"))</f>
        <v/>
      </c>
      <c r="N1176" s="183" t="str">
        <f t="shared" si="59"/>
        <v/>
      </c>
      <c r="O1176" s="81" t="str">
        <f t="shared" si="60"/>
        <v/>
      </c>
    </row>
    <row r="1177" spans="12:15" x14ac:dyDescent="0.35">
      <c r="L1177" s="81" t="str">
        <f t="shared" si="58"/>
        <v/>
      </c>
      <c r="M1177" s="82" t="str">
        <f>IF(EXACT(B1177,""),"",IF(COUNTIFS(B:B,B1177,J:J,"&gt;"&amp;J1177)=0,IFERROR(IF(MATCH(B1177&amp;"|*",M$3:M1176,0),"-",""),B1177&amp;"|"&amp;C1177&amp;"|"),"-"))</f>
        <v/>
      </c>
      <c r="N1177" s="183" t="str">
        <f t="shared" si="59"/>
        <v/>
      </c>
      <c r="O1177" s="81" t="str">
        <f t="shared" si="60"/>
        <v/>
      </c>
    </row>
    <row r="1178" spans="12:15" x14ac:dyDescent="0.35">
      <c r="L1178" s="81" t="str">
        <f t="shared" si="58"/>
        <v/>
      </c>
      <c r="M1178" s="82" t="str">
        <f>IF(EXACT(B1178,""),"",IF(COUNTIFS(B:B,B1178,J:J,"&gt;"&amp;J1178)=0,IFERROR(IF(MATCH(B1178&amp;"|*",M$3:M1177,0),"-",""),B1178&amp;"|"&amp;C1178&amp;"|"),"-"))</f>
        <v/>
      </c>
      <c r="N1178" s="183" t="str">
        <f t="shared" si="59"/>
        <v/>
      </c>
      <c r="O1178" s="81" t="str">
        <f t="shared" si="60"/>
        <v/>
      </c>
    </row>
    <row r="1179" spans="12:15" x14ac:dyDescent="0.35">
      <c r="L1179" s="81" t="str">
        <f t="shared" si="58"/>
        <v/>
      </c>
      <c r="M1179" s="82" t="str">
        <f>IF(EXACT(B1179,""),"",IF(COUNTIFS(B:B,B1179,J:J,"&gt;"&amp;J1179)=0,IFERROR(IF(MATCH(B1179&amp;"|*",M$3:M1178,0),"-",""),B1179&amp;"|"&amp;C1179&amp;"|"),"-"))</f>
        <v/>
      </c>
      <c r="N1179" s="183" t="str">
        <f t="shared" si="59"/>
        <v/>
      </c>
      <c r="O1179" s="81" t="str">
        <f t="shared" si="60"/>
        <v/>
      </c>
    </row>
    <row r="1180" spans="12:15" x14ac:dyDescent="0.35">
      <c r="L1180" s="81" t="str">
        <f t="shared" si="58"/>
        <v/>
      </c>
      <c r="M1180" s="82" t="str">
        <f>IF(EXACT(B1180,""),"",IF(COUNTIFS(B:B,B1180,J:J,"&gt;"&amp;J1180)=0,IFERROR(IF(MATCH(B1180&amp;"|*",M$3:M1179,0),"-",""),B1180&amp;"|"&amp;C1180&amp;"|"),"-"))</f>
        <v/>
      </c>
      <c r="N1180" s="183" t="str">
        <f t="shared" si="59"/>
        <v/>
      </c>
      <c r="O1180" s="81" t="str">
        <f t="shared" si="60"/>
        <v/>
      </c>
    </row>
    <row r="1181" spans="12:15" x14ac:dyDescent="0.35">
      <c r="L1181" s="81" t="str">
        <f t="shared" si="58"/>
        <v/>
      </c>
      <c r="M1181" s="82" t="str">
        <f>IF(EXACT(B1181,""),"",IF(COUNTIFS(B:B,B1181,J:J,"&gt;"&amp;J1181)=0,IFERROR(IF(MATCH(B1181&amp;"|*",M$3:M1180,0),"-",""),B1181&amp;"|"&amp;C1181&amp;"|"),"-"))</f>
        <v/>
      </c>
      <c r="N1181" s="183" t="str">
        <f t="shared" si="59"/>
        <v/>
      </c>
      <c r="O1181" s="81" t="str">
        <f t="shared" si="60"/>
        <v/>
      </c>
    </row>
    <row r="1182" spans="12:15" x14ac:dyDescent="0.35">
      <c r="L1182" s="81" t="str">
        <f t="shared" si="58"/>
        <v/>
      </c>
      <c r="M1182" s="82" t="str">
        <f>IF(EXACT(B1182,""),"",IF(COUNTIFS(B:B,B1182,J:J,"&gt;"&amp;J1182)=0,IFERROR(IF(MATCH(B1182&amp;"|*",M$3:M1181,0),"-",""),B1182&amp;"|"&amp;C1182&amp;"|"),"-"))</f>
        <v/>
      </c>
      <c r="N1182" s="183" t="str">
        <f t="shared" si="59"/>
        <v/>
      </c>
      <c r="O1182" s="81" t="str">
        <f t="shared" si="60"/>
        <v/>
      </c>
    </row>
    <row r="1183" spans="12:15" x14ac:dyDescent="0.35">
      <c r="L1183" s="81" t="str">
        <f t="shared" si="58"/>
        <v/>
      </c>
      <c r="M1183" s="82" t="str">
        <f>IF(EXACT(B1183,""),"",IF(COUNTIFS(B:B,B1183,J:J,"&gt;"&amp;J1183)=0,IFERROR(IF(MATCH(B1183&amp;"|*",M$3:M1182,0),"-",""),B1183&amp;"|"&amp;C1183&amp;"|"),"-"))</f>
        <v/>
      </c>
      <c r="N1183" s="183" t="str">
        <f t="shared" si="59"/>
        <v/>
      </c>
      <c r="O1183" s="81" t="str">
        <f t="shared" si="60"/>
        <v/>
      </c>
    </row>
    <row r="1184" spans="12:15" x14ac:dyDescent="0.35">
      <c r="L1184" s="81" t="str">
        <f t="shared" si="58"/>
        <v/>
      </c>
      <c r="M1184" s="82" t="str">
        <f>IF(EXACT(B1184,""),"",IF(COUNTIFS(B:B,B1184,J:J,"&gt;"&amp;J1184)=0,IFERROR(IF(MATCH(B1184&amp;"|*",M$3:M1183,0),"-",""),B1184&amp;"|"&amp;C1184&amp;"|"),"-"))</f>
        <v/>
      </c>
      <c r="N1184" s="183" t="str">
        <f t="shared" si="59"/>
        <v/>
      </c>
      <c r="O1184" s="81" t="str">
        <f t="shared" si="60"/>
        <v/>
      </c>
    </row>
    <row r="1185" spans="12:15" x14ac:dyDescent="0.35">
      <c r="L1185" s="81" t="str">
        <f t="shared" si="58"/>
        <v/>
      </c>
      <c r="M1185" s="82" t="str">
        <f>IF(EXACT(B1185,""),"",IF(COUNTIFS(B:B,B1185,J:J,"&gt;"&amp;J1185)=0,IFERROR(IF(MATCH(B1185&amp;"|*",M$3:M1184,0),"-",""),B1185&amp;"|"&amp;C1185&amp;"|"),"-"))</f>
        <v/>
      </c>
      <c r="N1185" s="183" t="str">
        <f t="shared" si="59"/>
        <v/>
      </c>
      <c r="O1185" s="81" t="str">
        <f t="shared" si="60"/>
        <v/>
      </c>
    </row>
    <row r="1186" spans="12:15" x14ac:dyDescent="0.35">
      <c r="L1186" s="81" t="str">
        <f t="shared" si="58"/>
        <v/>
      </c>
      <c r="M1186" s="82" t="str">
        <f>IF(EXACT(B1186,""),"",IF(COUNTIFS(B:B,B1186,J:J,"&gt;"&amp;J1186)=0,IFERROR(IF(MATCH(B1186&amp;"|*",M$3:M1185,0),"-",""),B1186&amp;"|"&amp;C1186&amp;"|"),"-"))</f>
        <v/>
      </c>
      <c r="N1186" s="183" t="str">
        <f t="shared" si="59"/>
        <v/>
      </c>
      <c r="O1186" s="81" t="str">
        <f t="shared" si="60"/>
        <v/>
      </c>
    </row>
    <row r="1187" spans="12:15" x14ac:dyDescent="0.35">
      <c r="L1187" s="81" t="str">
        <f t="shared" si="58"/>
        <v/>
      </c>
      <c r="M1187" s="82" t="str">
        <f>IF(EXACT(B1187,""),"",IF(COUNTIFS(B:B,B1187,J:J,"&gt;"&amp;J1187)=0,IFERROR(IF(MATCH(B1187&amp;"|*",M$3:M1186,0),"-",""),B1187&amp;"|"&amp;C1187&amp;"|"),"-"))</f>
        <v/>
      </c>
      <c r="N1187" s="183" t="str">
        <f t="shared" si="59"/>
        <v/>
      </c>
      <c r="O1187" s="81" t="str">
        <f t="shared" si="60"/>
        <v/>
      </c>
    </row>
    <row r="1188" spans="12:15" x14ac:dyDescent="0.35">
      <c r="L1188" s="81" t="str">
        <f t="shared" si="58"/>
        <v/>
      </c>
      <c r="M1188" s="82" t="str">
        <f>IF(EXACT(B1188,""),"",IF(COUNTIFS(B:B,B1188,J:J,"&gt;"&amp;J1188)=0,IFERROR(IF(MATCH(B1188&amp;"|*",M$3:M1187,0),"-",""),B1188&amp;"|"&amp;C1188&amp;"|"),"-"))</f>
        <v/>
      </c>
      <c r="N1188" s="183" t="str">
        <f t="shared" si="59"/>
        <v/>
      </c>
      <c r="O1188" s="81" t="str">
        <f t="shared" si="60"/>
        <v/>
      </c>
    </row>
    <row r="1189" spans="12:15" x14ac:dyDescent="0.35">
      <c r="L1189" s="81" t="str">
        <f t="shared" si="58"/>
        <v/>
      </c>
      <c r="M1189" s="82" t="str">
        <f>IF(EXACT(B1189,""),"",IF(COUNTIFS(B:B,B1189,J:J,"&gt;"&amp;J1189)=0,IFERROR(IF(MATCH(B1189&amp;"|*",M$3:M1188,0),"-",""),B1189&amp;"|"&amp;C1189&amp;"|"),"-"))</f>
        <v/>
      </c>
      <c r="N1189" s="183" t="str">
        <f t="shared" si="59"/>
        <v/>
      </c>
      <c r="O1189" s="81" t="str">
        <f t="shared" si="60"/>
        <v/>
      </c>
    </row>
    <row r="1190" spans="12:15" x14ac:dyDescent="0.35">
      <c r="L1190" s="81" t="str">
        <f t="shared" si="58"/>
        <v/>
      </c>
      <c r="M1190" s="82" t="str">
        <f>IF(EXACT(B1190,""),"",IF(COUNTIFS(B:B,B1190,J:J,"&gt;"&amp;J1190)=0,IFERROR(IF(MATCH(B1190&amp;"|*",M$3:M1189,0),"-",""),B1190&amp;"|"&amp;C1190&amp;"|"),"-"))</f>
        <v/>
      </c>
      <c r="N1190" s="183" t="str">
        <f t="shared" si="59"/>
        <v/>
      </c>
      <c r="O1190" s="81" t="str">
        <f t="shared" si="60"/>
        <v/>
      </c>
    </row>
    <row r="1191" spans="12:15" x14ac:dyDescent="0.35">
      <c r="L1191" s="81" t="str">
        <f t="shared" si="58"/>
        <v/>
      </c>
      <c r="M1191" s="82" t="str">
        <f>IF(EXACT(B1191,""),"",IF(COUNTIFS(B:B,B1191,J:J,"&gt;"&amp;J1191)=0,IFERROR(IF(MATCH(B1191&amp;"|*",M$3:M1190,0),"-",""),B1191&amp;"|"&amp;C1191&amp;"|"),"-"))</f>
        <v/>
      </c>
      <c r="N1191" s="183" t="str">
        <f t="shared" si="59"/>
        <v/>
      </c>
      <c r="O1191" s="81" t="str">
        <f t="shared" si="60"/>
        <v/>
      </c>
    </row>
    <row r="1192" spans="12:15" x14ac:dyDescent="0.35">
      <c r="L1192" s="81" t="str">
        <f t="shared" si="58"/>
        <v/>
      </c>
      <c r="M1192" s="82" t="str">
        <f>IF(EXACT(B1192,""),"",IF(COUNTIFS(B:B,B1192,J:J,"&gt;"&amp;J1192)=0,IFERROR(IF(MATCH(B1192&amp;"|*",M$3:M1191,0),"-",""),B1192&amp;"|"&amp;C1192&amp;"|"),"-"))</f>
        <v/>
      </c>
      <c r="N1192" s="183" t="str">
        <f t="shared" si="59"/>
        <v/>
      </c>
      <c r="O1192" s="81" t="str">
        <f t="shared" si="60"/>
        <v/>
      </c>
    </row>
    <row r="1193" spans="12:15" x14ac:dyDescent="0.35">
      <c r="L1193" s="81" t="str">
        <f t="shared" si="58"/>
        <v/>
      </c>
      <c r="M1193" s="82" t="str">
        <f>IF(EXACT(B1193,""),"",IF(COUNTIFS(B:B,B1193,J:J,"&gt;"&amp;J1193)=0,IFERROR(IF(MATCH(B1193&amp;"|*",M$3:M1192,0),"-",""),B1193&amp;"|"&amp;C1193&amp;"|"),"-"))</f>
        <v/>
      </c>
      <c r="N1193" s="183" t="str">
        <f t="shared" si="59"/>
        <v/>
      </c>
      <c r="O1193" s="81" t="str">
        <f t="shared" si="60"/>
        <v/>
      </c>
    </row>
    <row r="1194" spans="12:15" x14ac:dyDescent="0.35">
      <c r="L1194" s="81" t="str">
        <f t="shared" si="58"/>
        <v/>
      </c>
      <c r="M1194" s="82" t="str">
        <f>IF(EXACT(B1194,""),"",IF(COUNTIFS(B:B,B1194,J:J,"&gt;"&amp;J1194)=0,IFERROR(IF(MATCH(B1194&amp;"|*",M$3:M1193,0),"-",""),B1194&amp;"|"&amp;C1194&amp;"|"),"-"))</f>
        <v/>
      </c>
      <c r="N1194" s="183" t="str">
        <f t="shared" si="59"/>
        <v/>
      </c>
      <c r="O1194" s="81" t="str">
        <f t="shared" si="60"/>
        <v/>
      </c>
    </row>
    <row r="1195" spans="12:15" x14ac:dyDescent="0.35">
      <c r="L1195" s="81" t="str">
        <f t="shared" si="58"/>
        <v/>
      </c>
      <c r="M1195" s="82" t="str">
        <f>IF(EXACT(B1195,""),"",IF(COUNTIFS(B:B,B1195,J:J,"&gt;"&amp;J1195)=0,IFERROR(IF(MATCH(B1195&amp;"|*",M$3:M1194,0),"-",""),B1195&amp;"|"&amp;C1195&amp;"|"),"-"))</f>
        <v/>
      </c>
      <c r="N1195" s="183" t="str">
        <f t="shared" si="59"/>
        <v/>
      </c>
      <c r="O1195" s="81" t="str">
        <f t="shared" si="60"/>
        <v/>
      </c>
    </row>
    <row r="1196" spans="12:15" x14ac:dyDescent="0.35">
      <c r="L1196" s="81" t="str">
        <f t="shared" si="58"/>
        <v/>
      </c>
      <c r="M1196" s="82" t="str">
        <f>IF(EXACT(B1196,""),"",IF(COUNTIFS(B:B,B1196,J:J,"&gt;"&amp;J1196)=0,IFERROR(IF(MATCH(B1196&amp;"|*",M$3:M1195,0),"-",""),B1196&amp;"|"&amp;C1196&amp;"|"),"-"))</f>
        <v/>
      </c>
      <c r="N1196" s="183" t="str">
        <f t="shared" si="59"/>
        <v/>
      </c>
      <c r="O1196" s="81" t="str">
        <f t="shared" si="60"/>
        <v/>
      </c>
    </row>
    <row r="1197" spans="12:15" x14ac:dyDescent="0.35">
      <c r="L1197" s="81" t="str">
        <f t="shared" si="58"/>
        <v/>
      </c>
      <c r="M1197" s="82" t="str">
        <f>IF(EXACT(B1197,""),"",IF(COUNTIFS(B:B,B1197,J:J,"&gt;"&amp;J1197)=0,IFERROR(IF(MATCH(B1197&amp;"|*",M$3:M1196,0),"-",""),B1197&amp;"|"&amp;C1197&amp;"|"),"-"))</f>
        <v/>
      </c>
      <c r="N1197" s="183" t="str">
        <f t="shared" si="59"/>
        <v/>
      </c>
      <c r="O1197" s="81" t="str">
        <f t="shared" si="60"/>
        <v/>
      </c>
    </row>
    <row r="1198" spans="12:15" x14ac:dyDescent="0.35">
      <c r="L1198" s="81" t="str">
        <f t="shared" si="58"/>
        <v/>
      </c>
      <c r="M1198" s="82" t="str">
        <f>IF(EXACT(B1198,""),"",IF(COUNTIFS(B:B,B1198,J:J,"&gt;"&amp;J1198)=0,IFERROR(IF(MATCH(B1198&amp;"|*",M$3:M1197,0),"-",""),B1198&amp;"|"&amp;C1198&amp;"|"),"-"))</f>
        <v/>
      </c>
      <c r="N1198" s="183" t="str">
        <f t="shared" si="59"/>
        <v/>
      </c>
      <c r="O1198" s="81" t="str">
        <f t="shared" si="60"/>
        <v/>
      </c>
    </row>
    <row r="1199" spans="12:15" x14ac:dyDescent="0.35">
      <c r="L1199" s="81" t="str">
        <f t="shared" si="58"/>
        <v/>
      </c>
      <c r="M1199" s="82" t="str">
        <f>IF(EXACT(B1199,""),"",IF(COUNTIFS(B:B,B1199,J:J,"&gt;"&amp;J1199)=0,IFERROR(IF(MATCH(B1199&amp;"|*",M$3:M1198,0),"-",""),B1199&amp;"|"&amp;C1199&amp;"|"),"-"))</f>
        <v/>
      </c>
      <c r="N1199" s="183" t="str">
        <f t="shared" si="59"/>
        <v/>
      </c>
      <c r="O1199" s="81" t="str">
        <f t="shared" si="60"/>
        <v/>
      </c>
    </row>
    <row r="1200" spans="12:15" x14ac:dyDescent="0.35">
      <c r="L1200" s="81" t="str">
        <f t="shared" si="58"/>
        <v/>
      </c>
      <c r="M1200" s="82" t="str">
        <f>IF(EXACT(B1200,""),"",IF(COUNTIFS(B:B,B1200,J:J,"&gt;"&amp;J1200)=0,IFERROR(IF(MATCH(B1200&amp;"|*",M$3:M1199,0),"-",""),B1200&amp;"|"&amp;C1200&amp;"|"),"-"))</f>
        <v/>
      </c>
      <c r="N1200" s="183" t="str">
        <f t="shared" si="59"/>
        <v/>
      </c>
      <c r="O1200" s="81" t="str">
        <f t="shared" si="60"/>
        <v/>
      </c>
    </row>
    <row r="1201" spans="12:15" x14ac:dyDescent="0.35">
      <c r="L1201" s="81" t="str">
        <f t="shared" si="58"/>
        <v/>
      </c>
      <c r="M1201" s="82" t="str">
        <f>IF(EXACT(B1201,""),"",IF(COUNTIFS(B:B,B1201,J:J,"&gt;"&amp;J1201)=0,IFERROR(IF(MATCH(B1201&amp;"|*",M$3:M1200,0),"-",""),B1201&amp;"|"&amp;C1201&amp;"|"),"-"))</f>
        <v/>
      </c>
      <c r="N1201" s="183" t="str">
        <f t="shared" si="59"/>
        <v/>
      </c>
      <c r="O1201" s="81" t="str">
        <f t="shared" si="60"/>
        <v/>
      </c>
    </row>
    <row r="1202" spans="12:15" x14ac:dyDescent="0.35">
      <c r="L1202" s="81" t="str">
        <f t="shared" si="58"/>
        <v/>
      </c>
      <c r="M1202" s="82" t="str">
        <f>IF(EXACT(B1202,""),"",IF(COUNTIFS(B:B,B1202,J:J,"&gt;"&amp;J1202)=0,IFERROR(IF(MATCH(B1202&amp;"|*",M$3:M1201,0),"-",""),B1202&amp;"|"&amp;C1202&amp;"|"),"-"))</f>
        <v/>
      </c>
      <c r="N1202" s="183" t="str">
        <f t="shared" si="59"/>
        <v/>
      </c>
      <c r="O1202" s="81" t="str">
        <f t="shared" si="60"/>
        <v/>
      </c>
    </row>
    <row r="1203" spans="12:15" x14ac:dyDescent="0.35">
      <c r="L1203" s="81" t="str">
        <f t="shared" si="58"/>
        <v/>
      </c>
      <c r="M1203" s="82" t="str">
        <f>IF(EXACT(B1203,""),"",IF(COUNTIFS(B:B,B1203,J:J,"&gt;"&amp;J1203)=0,IFERROR(IF(MATCH(B1203&amp;"|*",M$3:M1202,0),"-",""),B1203&amp;"|"&amp;C1203&amp;"|"),"-"))</f>
        <v/>
      </c>
      <c r="N1203" s="183" t="str">
        <f t="shared" si="59"/>
        <v/>
      </c>
      <c r="O1203" s="81" t="str">
        <f t="shared" si="60"/>
        <v/>
      </c>
    </row>
    <row r="1204" spans="12:15" x14ac:dyDescent="0.35">
      <c r="L1204" s="81" t="str">
        <f t="shared" si="58"/>
        <v/>
      </c>
      <c r="M1204" s="82" t="str">
        <f>IF(EXACT(B1204,""),"",IF(COUNTIFS(B:B,B1204,J:J,"&gt;"&amp;J1204)=0,IFERROR(IF(MATCH(B1204&amp;"|*",M$3:M1203,0),"-",""),B1204&amp;"|"&amp;C1204&amp;"|"),"-"))</f>
        <v/>
      </c>
      <c r="N1204" s="183" t="str">
        <f t="shared" si="59"/>
        <v/>
      </c>
      <c r="O1204" s="81" t="str">
        <f t="shared" si="60"/>
        <v/>
      </c>
    </row>
    <row r="1205" spans="12:15" x14ac:dyDescent="0.35">
      <c r="L1205" s="81" t="str">
        <f t="shared" si="58"/>
        <v/>
      </c>
      <c r="M1205" s="82" t="str">
        <f>IF(EXACT(B1205,""),"",IF(COUNTIFS(B:B,B1205,J:J,"&gt;"&amp;J1205)=0,IFERROR(IF(MATCH(B1205&amp;"|*",M$3:M1204,0),"-",""),B1205&amp;"|"&amp;C1205&amp;"|"),"-"))</f>
        <v/>
      </c>
      <c r="N1205" s="183" t="str">
        <f t="shared" si="59"/>
        <v/>
      </c>
      <c r="O1205" s="81" t="str">
        <f t="shared" si="60"/>
        <v/>
      </c>
    </row>
    <row r="1206" spans="12:15" x14ac:dyDescent="0.35">
      <c r="L1206" s="81" t="str">
        <f t="shared" si="58"/>
        <v/>
      </c>
      <c r="M1206" s="82" t="str">
        <f>IF(EXACT(B1206,""),"",IF(COUNTIFS(B:B,B1206,J:J,"&gt;"&amp;J1206)=0,IFERROR(IF(MATCH(B1206&amp;"|*",M$3:M1205,0),"-",""),B1206&amp;"|"&amp;C1206&amp;"|"),"-"))</f>
        <v/>
      </c>
      <c r="N1206" s="183" t="str">
        <f t="shared" si="59"/>
        <v/>
      </c>
      <c r="O1206" s="81" t="str">
        <f t="shared" si="60"/>
        <v/>
      </c>
    </row>
    <row r="1207" spans="12:15" x14ac:dyDescent="0.35">
      <c r="L1207" s="81" t="str">
        <f t="shared" si="58"/>
        <v/>
      </c>
      <c r="M1207" s="82" t="str">
        <f>IF(EXACT(B1207,""),"",IF(COUNTIFS(B:B,B1207,J:J,"&gt;"&amp;J1207)=0,IFERROR(IF(MATCH(B1207&amp;"|*",M$3:M1206,0),"-",""),B1207&amp;"|"&amp;C1207&amp;"|"),"-"))</f>
        <v/>
      </c>
      <c r="N1207" s="183" t="str">
        <f t="shared" si="59"/>
        <v/>
      </c>
      <c r="O1207" s="81" t="str">
        <f t="shared" si="60"/>
        <v/>
      </c>
    </row>
    <row r="1208" spans="12:15" x14ac:dyDescent="0.35">
      <c r="L1208" s="81" t="str">
        <f t="shared" si="58"/>
        <v/>
      </c>
      <c r="M1208" s="82" t="str">
        <f>IF(EXACT(B1208,""),"",IF(COUNTIFS(B:B,B1208,J:J,"&gt;"&amp;J1208)=0,IFERROR(IF(MATCH(B1208&amp;"|*",M$3:M1207,0),"-",""),B1208&amp;"|"&amp;C1208&amp;"|"),"-"))</f>
        <v/>
      </c>
      <c r="N1208" s="183" t="str">
        <f t="shared" si="59"/>
        <v/>
      </c>
      <c r="O1208" s="81" t="str">
        <f t="shared" si="60"/>
        <v/>
      </c>
    </row>
    <row r="1209" spans="12:15" x14ac:dyDescent="0.35">
      <c r="L1209" s="81" t="str">
        <f t="shared" si="58"/>
        <v/>
      </c>
      <c r="M1209" s="82" t="str">
        <f>IF(EXACT(B1209,""),"",IF(COUNTIFS(B:B,B1209,J:J,"&gt;"&amp;J1209)=0,IFERROR(IF(MATCH(B1209&amp;"|*",M$3:M1208,0),"-",""),B1209&amp;"|"&amp;C1209&amp;"|"),"-"))</f>
        <v/>
      </c>
      <c r="N1209" s="183" t="str">
        <f t="shared" si="59"/>
        <v/>
      </c>
      <c r="O1209" s="81" t="str">
        <f t="shared" si="60"/>
        <v/>
      </c>
    </row>
    <row r="1210" spans="12:15" x14ac:dyDescent="0.35">
      <c r="L1210" s="81" t="str">
        <f t="shared" si="58"/>
        <v/>
      </c>
      <c r="M1210" s="82" t="str">
        <f>IF(EXACT(B1210,""),"",IF(COUNTIFS(B:B,B1210,J:J,"&gt;"&amp;J1210)=0,IFERROR(IF(MATCH(B1210&amp;"|*",M$3:M1209,0),"-",""),B1210&amp;"|"&amp;C1210&amp;"|"),"-"))</f>
        <v/>
      </c>
      <c r="N1210" s="183" t="str">
        <f t="shared" si="59"/>
        <v/>
      </c>
      <c r="O1210" s="81" t="str">
        <f t="shared" si="60"/>
        <v/>
      </c>
    </row>
    <row r="1211" spans="12:15" x14ac:dyDescent="0.35">
      <c r="L1211" s="81" t="str">
        <f t="shared" si="58"/>
        <v/>
      </c>
      <c r="M1211" s="82" t="str">
        <f>IF(EXACT(B1211,""),"",IF(COUNTIFS(B:B,B1211,J:J,"&gt;"&amp;J1211)=0,IFERROR(IF(MATCH(B1211&amp;"|*",M$3:M1210,0),"-",""),B1211&amp;"|"&amp;C1211&amp;"|"),"-"))</f>
        <v/>
      </c>
      <c r="N1211" s="183" t="str">
        <f t="shared" si="59"/>
        <v/>
      </c>
      <c r="O1211" s="81" t="str">
        <f t="shared" si="60"/>
        <v/>
      </c>
    </row>
    <row r="1212" spans="12:15" x14ac:dyDescent="0.35">
      <c r="L1212" s="81" t="str">
        <f t="shared" si="58"/>
        <v/>
      </c>
      <c r="M1212" s="82" t="str">
        <f>IF(EXACT(B1212,""),"",IF(COUNTIFS(B:B,B1212,J:J,"&gt;"&amp;J1212)=0,IFERROR(IF(MATCH(B1212&amp;"|*",M$3:M1211,0),"-",""),B1212&amp;"|"&amp;C1212&amp;"|"),"-"))</f>
        <v/>
      </c>
      <c r="N1212" s="183" t="str">
        <f t="shared" si="59"/>
        <v/>
      </c>
      <c r="O1212" s="81" t="str">
        <f t="shared" si="60"/>
        <v/>
      </c>
    </row>
    <row r="1213" spans="12:15" x14ac:dyDescent="0.35">
      <c r="L1213" s="81" t="str">
        <f t="shared" si="58"/>
        <v/>
      </c>
      <c r="M1213" s="82" t="str">
        <f>IF(EXACT(B1213,""),"",IF(COUNTIFS(B:B,B1213,J:J,"&gt;"&amp;J1213)=0,IFERROR(IF(MATCH(B1213&amp;"|*",M$3:M1212,0),"-",""),B1213&amp;"|"&amp;C1213&amp;"|"),"-"))</f>
        <v/>
      </c>
      <c r="N1213" s="183" t="str">
        <f t="shared" si="59"/>
        <v/>
      </c>
      <c r="O1213" s="81" t="str">
        <f t="shared" si="60"/>
        <v/>
      </c>
    </row>
    <row r="1214" spans="12:15" x14ac:dyDescent="0.35">
      <c r="L1214" s="81" t="str">
        <f t="shared" si="58"/>
        <v/>
      </c>
      <c r="M1214" s="82" t="str">
        <f>IF(EXACT(B1214,""),"",IF(COUNTIFS(B:B,B1214,J:J,"&gt;"&amp;J1214)=0,IFERROR(IF(MATCH(B1214&amp;"|*",M$3:M1213,0),"-",""),B1214&amp;"|"&amp;C1214&amp;"|"),"-"))</f>
        <v/>
      </c>
      <c r="N1214" s="183" t="str">
        <f t="shared" si="59"/>
        <v/>
      </c>
      <c r="O1214" s="81" t="str">
        <f t="shared" si="60"/>
        <v/>
      </c>
    </row>
    <row r="1215" spans="12:15" x14ac:dyDescent="0.35">
      <c r="L1215" s="81" t="str">
        <f t="shared" si="58"/>
        <v/>
      </c>
      <c r="M1215" s="82" t="str">
        <f>IF(EXACT(B1215,""),"",IF(COUNTIFS(B:B,B1215,J:J,"&gt;"&amp;J1215)=0,IFERROR(IF(MATCH(B1215&amp;"|*",M$3:M1214,0),"-",""),B1215&amp;"|"&amp;C1215&amp;"|"),"-"))</f>
        <v/>
      </c>
      <c r="N1215" s="183" t="str">
        <f t="shared" si="59"/>
        <v/>
      </c>
      <c r="O1215" s="81" t="str">
        <f t="shared" si="60"/>
        <v/>
      </c>
    </row>
    <row r="1216" spans="12:15" x14ac:dyDescent="0.35">
      <c r="L1216" s="81" t="str">
        <f t="shared" si="58"/>
        <v/>
      </c>
      <c r="M1216" s="82" t="str">
        <f>IF(EXACT(B1216,""),"",IF(COUNTIFS(B:B,B1216,J:J,"&gt;"&amp;J1216)=0,IFERROR(IF(MATCH(B1216&amp;"|*",M$3:M1215,0),"-",""),B1216&amp;"|"&amp;C1216&amp;"|"),"-"))</f>
        <v/>
      </c>
      <c r="N1216" s="183" t="str">
        <f t="shared" si="59"/>
        <v/>
      </c>
      <c r="O1216" s="81" t="str">
        <f t="shared" si="60"/>
        <v/>
      </c>
    </row>
    <row r="1217" spans="12:15" x14ac:dyDescent="0.35">
      <c r="L1217" s="81" t="str">
        <f t="shared" si="58"/>
        <v/>
      </c>
      <c r="M1217" s="82" t="str">
        <f>IF(EXACT(B1217,""),"",IF(COUNTIFS(B:B,B1217,J:J,"&gt;"&amp;J1217)=0,IFERROR(IF(MATCH(B1217&amp;"|*",M$3:M1216,0),"-",""),B1217&amp;"|"&amp;C1217&amp;"|"),"-"))</f>
        <v/>
      </c>
      <c r="N1217" s="183" t="str">
        <f t="shared" si="59"/>
        <v/>
      </c>
      <c r="O1217" s="81" t="str">
        <f t="shared" si="60"/>
        <v/>
      </c>
    </row>
    <row r="1218" spans="12:15" x14ac:dyDescent="0.35">
      <c r="L1218" s="81" t="str">
        <f t="shared" si="58"/>
        <v/>
      </c>
      <c r="M1218" s="82" t="str">
        <f>IF(EXACT(B1218,""),"",IF(COUNTIFS(B:B,B1218,J:J,"&gt;"&amp;J1218)=0,IFERROR(IF(MATCH(B1218&amp;"|*",M$3:M1217,0),"-",""),B1218&amp;"|"&amp;C1218&amp;"|"),"-"))</f>
        <v/>
      </c>
      <c r="N1218" s="183" t="str">
        <f t="shared" si="59"/>
        <v/>
      </c>
      <c r="O1218" s="81" t="str">
        <f t="shared" si="60"/>
        <v/>
      </c>
    </row>
    <row r="1219" spans="12:15" x14ac:dyDescent="0.35">
      <c r="L1219" s="81" t="str">
        <f t="shared" si="58"/>
        <v/>
      </c>
      <c r="M1219" s="82" t="str">
        <f>IF(EXACT(B1219,""),"",IF(COUNTIFS(B:B,B1219,J:J,"&gt;"&amp;J1219)=0,IFERROR(IF(MATCH(B1219&amp;"|*",M$3:M1218,0),"-",""),B1219&amp;"|"&amp;C1219&amp;"|"),"-"))</f>
        <v/>
      </c>
      <c r="N1219" s="183" t="str">
        <f t="shared" si="59"/>
        <v/>
      </c>
      <c r="O1219" s="81" t="str">
        <f t="shared" si="60"/>
        <v/>
      </c>
    </row>
    <row r="1220" spans="12:15" x14ac:dyDescent="0.35">
      <c r="L1220" s="81" t="str">
        <f t="shared" ref="L1220:L1283" si="61">IF(EXACT(B1220,""),"",IF(COUNTIFS(B:B,B1220,D:D,D1220,E:E,E1220,J:J,"&gt;"&amp;J1220)=0,B1220&amp;"|"&amp;D1220&amp;":"&amp;E1220&amp;"|","-"))</f>
        <v/>
      </c>
      <c r="M1220" s="82" t="str">
        <f>IF(EXACT(B1220,""),"",IF(COUNTIFS(B:B,B1220,J:J,"&gt;"&amp;J1220)=0,IFERROR(IF(MATCH(B1220&amp;"|*",M$3:M1219,0),"-",""),B1220&amp;"|"&amp;C1220&amp;"|"),"-"))</f>
        <v/>
      </c>
      <c r="N1220" s="183" t="str">
        <f t="shared" ref="N1220:N1283" si="62">IF(OR(EXACT(M1220,""),EXACT(M1220,"-")),"",COUNTIFS(M$4:M$4000,"&gt;-",M$4:M$4000,"&lt;="&amp;M1220))</f>
        <v/>
      </c>
      <c r="O1220" s="81" t="str">
        <f t="shared" si="60"/>
        <v/>
      </c>
    </row>
    <row r="1221" spans="12:15" x14ac:dyDescent="0.35">
      <c r="L1221" s="81" t="str">
        <f t="shared" si="61"/>
        <v/>
      </c>
      <c r="M1221" s="82" t="str">
        <f>IF(EXACT(B1221,""),"",IF(COUNTIFS(B:B,B1221,J:J,"&gt;"&amp;J1221)=0,IFERROR(IF(MATCH(B1221&amp;"|*",M$3:M1220,0),"-",""),B1221&amp;"|"&amp;C1221&amp;"|"),"-"))</f>
        <v/>
      </c>
      <c r="N1221" s="183" t="str">
        <f t="shared" si="62"/>
        <v/>
      </c>
      <c r="O1221" s="81" t="str">
        <f t="shared" ref="O1221:O1284" si="63">IF(EXACT(B1221,""),"",IF(COUNTIFS(B:B,B1221,D:D,D1221,E:E,E1221,J:J,"&gt;"&amp;J1221)=0,B1221&amp;"|"&amp;D1221&amp;":"&amp;E1221&amp;"|","-"))</f>
        <v/>
      </c>
    </row>
    <row r="1222" spans="12:15" x14ac:dyDescent="0.35">
      <c r="L1222" s="81" t="str">
        <f t="shared" si="61"/>
        <v/>
      </c>
      <c r="M1222" s="82" t="str">
        <f>IF(EXACT(B1222,""),"",IF(COUNTIFS(B:B,B1222,J:J,"&gt;"&amp;J1222)=0,IFERROR(IF(MATCH(B1222&amp;"|*",M$3:M1221,0),"-",""),B1222&amp;"|"&amp;C1222&amp;"|"),"-"))</f>
        <v/>
      </c>
      <c r="N1222" s="183" t="str">
        <f t="shared" si="62"/>
        <v/>
      </c>
      <c r="O1222" s="81" t="str">
        <f t="shared" si="63"/>
        <v/>
      </c>
    </row>
    <row r="1223" spans="12:15" x14ac:dyDescent="0.35">
      <c r="L1223" s="81" t="str">
        <f t="shared" si="61"/>
        <v/>
      </c>
      <c r="M1223" s="82" t="str">
        <f>IF(EXACT(B1223,""),"",IF(COUNTIFS(B:B,B1223,J:J,"&gt;"&amp;J1223)=0,IFERROR(IF(MATCH(B1223&amp;"|*",M$3:M1222,0),"-",""),B1223&amp;"|"&amp;C1223&amp;"|"),"-"))</f>
        <v/>
      </c>
      <c r="N1223" s="183" t="str">
        <f t="shared" si="62"/>
        <v/>
      </c>
      <c r="O1223" s="81" t="str">
        <f t="shared" si="63"/>
        <v/>
      </c>
    </row>
    <row r="1224" spans="12:15" x14ac:dyDescent="0.35">
      <c r="L1224" s="81" t="str">
        <f t="shared" si="61"/>
        <v/>
      </c>
      <c r="M1224" s="82" t="str">
        <f>IF(EXACT(B1224,""),"",IF(COUNTIFS(B:B,B1224,J:J,"&gt;"&amp;J1224)=0,IFERROR(IF(MATCH(B1224&amp;"|*",M$3:M1223,0),"-",""),B1224&amp;"|"&amp;C1224&amp;"|"),"-"))</f>
        <v/>
      </c>
      <c r="N1224" s="183" t="str">
        <f t="shared" si="62"/>
        <v/>
      </c>
      <c r="O1224" s="81" t="str">
        <f t="shared" si="63"/>
        <v/>
      </c>
    </row>
    <row r="1225" spans="12:15" x14ac:dyDescent="0.35">
      <c r="L1225" s="81" t="str">
        <f t="shared" si="61"/>
        <v/>
      </c>
      <c r="M1225" s="82" t="str">
        <f>IF(EXACT(B1225,""),"",IF(COUNTIFS(B:B,B1225,J:J,"&gt;"&amp;J1225)=0,IFERROR(IF(MATCH(B1225&amp;"|*",M$3:M1224,0),"-",""),B1225&amp;"|"&amp;C1225&amp;"|"),"-"))</f>
        <v/>
      </c>
      <c r="N1225" s="183" t="str">
        <f t="shared" si="62"/>
        <v/>
      </c>
      <c r="O1225" s="81" t="str">
        <f t="shared" si="63"/>
        <v/>
      </c>
    </row>
    <row r="1226" spans="12:15" x14ac:dyDescent="0.35">
      <c r="L1226" s="81" t="str">
        <f t="shared" si="61"/>
        <v/>
      </c>
      <c r="M1226" s="82" t="str">
        <f>IF(EXACT(B1226,""),"",IF(COUNTIFS(B:B,B1226,J:J,"&gt;"&amp;J1226)=0,IFERROR(IF(MATCH(B1226&amp;"|*",M$3:M1225,0),"-",""),B1226&amp;"|"&amp;C1226&amp;"|"),"-"))</f>
        <v/>
      </c>
      <c r="N1226" s="183" t="str">
        <f t="shared" si="62"/>
        <v/>
      </c>
      <c r="O1226" s="81" t="str">
        <f t="shared" si="63"/>
        <v/>
      </c>
    </row>
    <row r="1227" spans="12:15" x14ac:dyDescent="0.35">
      <c r="L1227" s="81" t="str">
        <f t="shared" si="61"/>
        <v/>
      </c>
      <c r="M1227" s="82" t="str">
        <f>IF(EXACT(B1227,""),"",IF(COUNTIFS(B:B,B1227,J:J,"&gt;"&amp;J1227)=0,IFERROR(IF(MATCH(B1227&amp;"|*",M$3:M1226,0),"-",""),B1227&amp;"|"&amp;C1227&amp;"|"),"-"))</f>
        <v/>
      </c>
      <c r="N1227" s="183" t="str">
        <f t="shared" si="62"/>
        <v/>
      </c>
      <c r="O1227" s="81" t="str">
        <f t="shared" si="63"/>
        <v/>
      </c>
    </row>
    <row r="1228" spans="12:15" x14ac:dyDescent="0.35">
      <c r="L1228" s="81" t="str">
        <f t="shared" si="61"/>
        <v/>
      </c>
      <c r="M1228" s="82" t="str">
        <f>IF(EXACT(B1228,""),"",IF(COUNTIFS(B:B,B1228,J:J,"&gt;"&amp;J1228)=0,IFERROR(IF(MATCH(B1228&amp;"|*",M$3:M1227,0),"-",""),B1228&amp;"|"&amp;C1228&amp;"|"),"-"))</f>
        <v/>
      </c>
      <c r="N1228" s="183" t="str">
        <f t="shared" si="62"/>
        <v/>
      </c>
      <c r="O1228" s="81" t="str">
        <f t="shared" si="63"/>
        <v/>
      </c>
    </row>
    <row r="1229" spans="12:15" x14ac:dyDescent="0.35">
      <c r="L1229" s="81" t="str">
        <f t="shared" si="61"/>
        <v/>
      </c>
      <c r="M1229" s="82" t="str">
        <f>IF(EXACT(B1229,""),"",IF(COUNTIFS(B:B,B1229,J:J,"&gt;"&amp;J1229)=0,IFERROR(IF(MATCH(B1229&amp;"|*",M$3:M1228,0),"-",""),B1229&amp;"|"&amp;C1229&amp;"|"),"-"))</f>
        <v/>
      </c>
      <c r="N1229" s="183" t="str">
        <f t="shared" si="62"/>
        <v/>
      </c>
      <c r="O1229" s="81" t="str">
        <f t="shared" si="63"/>
        <v/>
      </c>
    </row>
    <row r="1230" spans="12:15" x14ac:dyDescent="0.35">
      <c r="L1230" s="81" t="str">
        <f t="shared" si="61"/>
        <v/>
      </c>
      <c r="M1230" s="82" t="str">
        <f>IF(EXACT(B1230,""),"",IF(COUNTIFS(B:B,B1230,J:J,"&gt;"&amp;J1230)=0,IFERROR(IF(MATCH(B1230&amp;"|*",M$3:M1229,0),"-",""),B1230&amp;"|"&amp;C1230&amp;"|"),"-"))</f>
        <v/>
      </c>
      <c r="N1230" s="183" t="str">
        <f t="shared" si="62"/>
        <v/>
      </c>
      <c r="O1230" s="81" t="str">
        <f t="shared" si="63"/>
        <v/>
      </c>
    </row>
    <row r="1231" spans="12:15" x14ac:dyDescent="0.35">
      <c r="L1231" s="81" t="str">
        <f t="shared" si="61"/>
        <v/>
      </c>
      <c r="M1231" s="82" t="str">
        <f>IF(EXACT(B1231,""),"",IF(COUNTIFS(B:B,B1231,J:J,"&gt;"&amp;J1231)=0,IFERROR(IF(MATCH(B1231&amp;"|*",M$3:M1230,0),"-",""),B1231&amp;"|"&amp;C1231&amp;"|"),"-"))</f>
        <v/>
      </c>
      <c r="N1231" s="183" t="str">
        <f t="shared" si="62"/>
        <v/>
      </c>
      <c r="O1231" s="81" t="str">
        <f t="shared" si="63"/>
        <v/>
      </c>
    </row>
    <row r="1232" spans="12:15" x14ac:dyDescent="0.35">
      <c r="L1232" s="81" t="str">
        <f t="shared" si="61"/>
        <v/>
      </c>
      <c r="M1232" s="82" t="str">
        <f>IF(EXACT(B1232,""),"",IF(COUNTIFS(B:B,B1232,J:J,"&gt;"&amp;J1232)=0,IFERROR(IF(MATCH(B1232&amp;"|*",M$3:M1231,0),"-",""),B1232&amp;"|"&amp;C1232&amp;"|"),"-"))</f>
        <v/>
      </c>
      <c r="N1232" s="183" t="str">
        <f t="shared" si="62"/>
        <v/>
      </c>
      <c r="O1232" s="81" t="str">
        <f t="shared" si="63"/>
        <v/>
      </c>
    </row>
    <row r="1233" spans="12:15" x14ac:dyDescent="0.35">
      <c r="L1233" s="81" t="str">
        <f t="shared" si="61"/>
        <v/>
      </c>
      <c r="M1233" s="82" t="str">
        <f>IF(EXACT(B1233,""),"",IF(COUNTIFS(B:B,B1233,J:J,"&gt;"&amp;J1233)=0,IFERROR(IF(MATCH(B1233&amp;"|*",M$3:M1232,0),"-",""),B1233&amp;"|"&amp;C1233&amp;"|"),"-"))</f>
        <v/>
      </c>
      <c r="N1233" s="183" t="str">
        <f t="shared" si="62"/>
        <v/>
      </c>
      <c r="O1233" s="81" t="str">
        <f t="shared" si="63"/>
        <v/>
      </c>
    </row>
    <row r="1234" spans="12:15" x14ac:dyDescent="0.35">
      <c r="L1234" s="81" t="str">
        <f t="shared" si="61"/>
        <v/>
      </c>
      <c r="M1234" s="82" t="str">
        <f>IF(EXACT(B1234,""),"",IF(COUNTIFS(B:B,B1234,J:J,"&gt;"&amp;J1234)=0,IFERROR(IF(MATCH(B1234&amp;"|*",M$3:M1233,0),"-",""),B1234&amp;"|"&amp;C1234&amp;"|"),"-"))</f>
        <v/>
      </c>
      <c r="N1234" s="183" t="str">
        <f t="shared" si="62"/>
        <v/>
      </c>
      <c r="O1234" s="81" t="str">
        <f t="shared" si="63"/>
        <v/>
      </c>
    </row>
    <row r="1235" spans="12:15" x14ac:dyDescent="0.35">
      <c r="L1235" s="81" t="str">
        <f t="shared" si="61"/>
        <v/>
      </c>
      <c r="M1235" s="82" t="str">
        <f>IF(EXACT(B1235,""),"",IF(COUNTIFS(B:B,B1235,J:J,"&gt;"&amp;J1235)=0,IFERROR(IF(MATCH(B1235&amp;"|*",M$3:M1234,0),"-",""),B1235&amp;"|"&amp;C1235&amp;"|"),"-"))</f>
        <v/>
      </c>
      <c r="N1235" s="183" t="str">
        <f t="shared" si="62"/>
        <v/>
      </c>
      <c r="O1235" s="81" t="str">
        <f t="shared" si="63"/>
        <v/>
      </c>
    </row>
    <row r="1236" spans="12:15" x14ac:dyDescent="0.35">
      <c r="L1236" s="81" t="str">
        <f t="shared" si="61"/>
        <v/>
      </c>
      <c r="M1236" s="82" t="str">
        <f>IF(EXACT(B1236,""),"",IF(COUNTIFS(B:B,B1236,J:J,"&gt;"&amp;J1236)=0,IFERROR(IF(MATCH(B1236&amp;"|*",M$3:M1235,0),"-",""),B1236&amp;"|"&amp;C1236&amp;"|"),"-"))</f>
        <v/>
      </c>
      <c r="N1236" s="183" t="str">
        <f t="shared" si="62"/>
        <v/>
      </c>
      <c r="O1236" s="81" t="str">
        <f t="shared" si="63"/>
        <v/>
      </c>
    </row>
    <row r="1237" spans="12:15" x14ac:dyDescent="0.35">
      <c r="L1237" s="81" t="str">
        <f t="shared" si="61"/>
        <v/>
      </c>
      <c r="M1237" s="82" t="str">
        <f>IF(EXACT(B1237,""),"",IF(COUNTIFS(B:B,B1237,J:J,"&gt;"&amp;J1237)=0,IFERROR(IF(MATCH(B1237&amp;"|*",M$3:M1236,0),"-",""),B1237&amp;"|"&amp;C1237&amp;"|"),"-"))</f>
        <v/>
      </c>
      <c r="N1237" s="183" t="str">
        <f t="shared" si="62"/>
        <v/>
      </c>
      <c r="O1237" s="81" t="str">
        <f t="shared" si="63"/>
        <v/>
      </c>
    </row>
    <row r="1238" spans="12:15" x14ac:dyDescent="0.35">
      <c r="L1238" s="81" t="str">
        <f t="shared" si="61"/>
        <v/>
      </c>
      <c r="M1238" s="82" t="str">
        <f>IF(EXACT(B1238,""),"",IF(COUNTIFS(B:B,B1238,J:J,"&gt;"&amp;J1238)=0,IFERROR(IF(MATCH(B1238&amp;"|*",M$3:M1237,0),"-",""),B1238&amp;"|"&amp;C1238&amp;"|"),"-"))</f>
        <v/>
      </c>
      <c r="N1238" s="183" t="str">
        <f t="shared" si="62"/>
        <v/>
      </c>
      <c r="O1238" s="81" t="str">
        <f t="shared" si="63"/>
        <v/>
      </c>
    </row>
    <row r="1239" spans="12:15" x14ac:dyDescent="0.35">
      <c r="L1239" s="81" t="str">
        <f t="shared" si="61"/>
        <v/>
      </c>
      <c r="M1239" s="82" t="str">
        <f>IF(EXACT(B1239,""),"",IF(COUNTIFS(B:B,B1239,J:J,"&gt;"&amp;J1239)=0,IFERROR(IF(MATCH(B1239&amp;"|*",M$3:M1238,0),"-",""),B1239&amp;"|"&amp;C1239&amp;"|"),"-"))</f>
        <v/>
      </c>
      <c r="N1239" s="183" t="str">
        <f t="shared" si="62"/>
        <v/>
      </c>
      <c r="O1239" s="81" t="str">
        <f t="shared" si="63"/>
        <v/>
      </c>
    </row>
    <row r="1240" spans="12:15" x14ac:dyDescent="0.35">
      <c r="L1240" s="81" t="str">
        <f t="shared" si="61"/>
        <v/>
      </c>
      <c r="M1240" s="82" t="str">
        <f>IF(EXACT(B1240,""),"",IF(COUNTIFS(B:B,B1240,J:J,"&gt;"&amp;J1240)=0,IFERROR(IF(MATCH(B1240&amp;"|*",M$3:M1239,0),"-",""),B1240&amp;"|"&amp;C1240&amp;"|"),"-"))</f>
        <v/>
      </c>
      <c r="N1240" s="183" t="str">
        <f t="shared" si="62"/>
        <v/>
      </c>
      <c r="O1240" s="81" t="str">
        <f t="shared" si="63"/>
        <v/>
      </c>
    </row>
    <row r="1241" spans="12:15" x14ac:dyDescent="0.35">
      <c r="L1241" s="81" t="str">
        <f t="shared" si="61"/>
        <v/>
      </c>
      <c r="M1241" s="82" t="str">
        <f>IF(EXACT(B1241,""),"",IF(COUNTIFS(B:B,B1241,J:J,"&gt;"&amp;J1241)=0,IFERROR(IF(MATCH(B1241&amp;"|*",M$3:M1240,0),"-",""),B1241&amp;"|"&amp;C1241&amp;"|"),"-"))</f>
        <v/>
      </c>
      <c r="N1241" s="183" t="str">
        <f t="shared" si="62"/>
        <v/>
      </c>
      <c r="O1241" s="81" t="str">
        <f t="shared" si="63"/>
        <v/>
      </c>
    </row>
    <row r="1242" spans="12:15" x14ac:dyDescent="0.35">
      <c r="L1242" s="81" t="str">
        <f t="shared" si="61"/>
        <v/>
      </c>
      <c r="M1242" s="82" t="str">
        <f>IF(EXACT(B1242,""),"",IF(COUNTIFS(B:B,B1242,J:J,"&gt;"&amp;J1242)=0,IFERROR(IF(MATCH(B1242&amp;"|*",M$3:M1241,0),"-",""),B1242&amp;"|"&amp;C1242&amp;"|"),"-"))</f>
        <v/>
      </c>
      <c r="N1242" s="183" t="str">
        <f t="shared" si="62"/>
        <v/>
      </c>
      <c r="O1242" s="81" t="str">
        <f t="shared" si="63"/>
        <v/>
      </c>
    </row>
    <row r="1243" spans="12:15" x14ac:dyDescent="0.35">
      <c r="L1243" s="81" t="str">
        <f t="shared" si="61"/>
        <v/>
      </c>
      <c r="M1243" s="82" t="str">
        <f>IF(EXACT(B1243,""),"",IF(COUNTIFS(B:B,B1243,J:J,"&gt;"&amp;J1243)=0,IFERROR(IF(MATCH(B1243&amp;"|*",M$3:M1242,0),"-",""),B1243&amp;"|"&amp;C1243&amp;"|"),"-"))</f>
        <v/>
      </c>
      <c r="N1243" s="183" t="str">
        <f t="shared" si="62"/>
        <v/>
      </c>
      <c r="O1243" s="81" t="str">
        <f t="shared" si="63"/>
        <v/>
      </c>
    </row>
    <row r="1244" spans="12:15" x14ac:dyDescent="0.35">
      <c r="L1244" s="81" t="str">
        <f t="shared" si="61"/>
        <v/>
      </c>
      <c r="M1244" s="82" t="str">
        <f>IF(EXACT(B1244,""),"",IF(COUNTIFS(B:B,B1244,J:J,"&gt;"&amp;J1244)=0,IFERROR(IF(MATCH(B1244&amp;"|*",M$3:M1243,0),"-",""),B1244&amp;"|"&amp;C1244&amp;"|"),"-"))</f>
        <v/>
      </c>
      <c r="N1244" s="183" t="str">
        <f t="shared" si="62"/>
        <v/>
      </c>
      <c r="O1244" s="81" t="str">
        <f t="shared" si="63"/>
        <v/>
      </c>
    </row>
    <row r="1245" spans="12:15" x14ac:dyDescent="0.35">
      <c r="L1245" s="81" t="str">
        <f t="shared" si="61"/>
        <v/>
      </c>
      <c r="M1245" s="82" t="str">
        <f>IF(EXACT(B1245,""),"",IF(COUNTIFS(B:B,B1245,J:J,"&gt;"&amp;J1245)=0,IFERROR(IF(MATCH(B1245&amp;"|*",M$3:M1244,0),"-",""),B1245&amp;"|"&amp;C1245&amp;"|"),"-"))</f>
        <v/>
      </c>
      <c r="N1245" s="183" t="str">
        <f t="shared" si="62"/>
        <v/>
      </c>
      <c r="O1245" s="81" t="str">
        <f t="shared" si="63"/>
        <v/>
      </c>
    </row>
    <row r="1246" spans="12:15" x14ac:dyDescent="0.35">
      <c r="L1246" s="81" t="str">
        <f t="shared" si="61"/>
        <v/>
      </c>
      <c r="M1246" s="82" t="str">
        <f>IF(EXACT(B1246,""),"",IF(COUNTIFS(B:B,B1246,J:J,"&gt;"&amp;J1246)=0,IFERROR(IF(MATCH(B1246&amp;"|*",M$3:M1245,0),"-",""),B1246&amp;"|"&amp;C1246&amp;"|"),"-"))</f>
        <v/>
      </c>
      <c r="N1246" s="183" t="str">
        <f t="shared" si="62"/>
        <v/>
      </c>
      <c r="O1246" s="81" t="str">
        <f t="shared" si="63"/>
        <v/>
      </c>
    </row>
    <row r="1247" spans="12:15" x14ac:dyDescent="0.35">
      <c r="L1247" s="81" t="str">
        <f t="shared" si="61"/>
        <v/>
      </c>
      <c r="M1247" s="82" t="str">
        <f>IF(EXACT(B1247,""),"",IF(COUNTIFS(B:B,B1247,J:J,"&gt;"&amp;J1247)=0,IFERROR(IF(MATCH(B1247&amp;"|*",M$3:M1246,0),"-",""),B1247&amp;"|"&amp;C1247&amp;"|"),"-"))</f>
        <v/>
      </c>
      <c r="N1247" s="183" t="str">
        <f t="shared" si="62"/>
        <v/>
      </c>
      <c r="O1247" s="81" t="str">
        <f t="shared" si="63"/>
        <v/>
      </c>
    </row>
    <row r="1248" spans="12:15" x14ac:dyDescent="0.35">
      <c r="L1248" s="81" t="str">
        <f t="shared" si="61"/>
        <v/>
      </c>
      <c r="M1248" s="82" t="str">
        <f>IF(EXACT(B1248,""),"",IF(COUNTIFS(B:B,B1248,J:J,"&gt;"&amp;J1248)=0,IFERROR(IF(MATCH(B1248&amp;"|*",M$3:M1247,0),"-",""),B1248&amp;"|"&amp;C1248&amp;"|"),"-"))</f>
        <v/>
      </c>
      <c r="N1248" s="183" t="str">
        <f t="shared" si="62"/>
        <v/>
      </c>
      <c r="O1248" s="81" t="str">
        <f t="shared" si="63"/>
        <v/>
      </c>
    </row>
    <row r="1249" spans="12:15" x14ac:dyDescent="0.35">
      <c r="L1249" s="81" t="str">
        <f t="shared" si="61"/>
        <v/>
      </c>
      <c r="M1249" s="82" t="str">
        <f>IF(EXACT(B1249,""),"",IF(COUNTIFS(B:B,B1249,J:J,"&gt;"&amp;J1249)=0,IFERROR(IF(MATCH(B1249&amp;"|*",M$3:M1248,0),"-",""),B1249&amp;"|"&amp;C1249&amp;"|"),"-"))</f>
        <v/>
      </c>
      <c r="N1249" s="183" t="str">
        <f t="shared" si="62"/>
        <v/>
      </c>
      <c r="O1249" s="81" t="str">
        <f t="shared" si="63"/>
        <v/>
      </c>
    </row>
    <row r="1250" spans="12:15" x14ac:dyDescent="0.35">
      <c r="L1250" s="81" t="str">
        <f t="shared" si="61"/>
        <v/>
      </c>
      <c r="M1250" s="82" t="str">
        <f>IF(EXACT(B1250,""),"",IF(COUNTIFS(B:B,B1250,J:J,"&gt;"&amp;J1250)=0,IFERROR(IF(MATCH(B1250&amp;"|*",M$3:M1249,0),"-",""),B1250&amp;"|"&amp;C1250&amp;"|"),"-"))</f>
        <v/>
      </c>
      <c r="N1250" s="183" t="str">
        <f t="shared" si="62"/>
        <v/>
      </c>
      <c r="O1250" s="81" t="str">
        <f t="shared" si="63"/>
        <v/>
      </c>
    </row>
    <row r="1251" spans="12:15" x14ac:dyDescent="0.35">
      <c r="L1251" s="81" t="str">
        <f t="shared" si="61"/>
        <v/>
      </c>
      <c r="M1251" s="82" t="str">
        <f>IF(EXACT(B1251,""),"",IF(COUNTIFS(B:B,B1251,J:J,"&gt;"&amp;J1251)=0,IFERROR(IF(MATCH(B1251&amp;"|*",M$3:M1250,0),"-",""),B1251&amp;"|"&amp;C1251&amp;"|"),"-"))</f>
        <v/>
      </c>
      <c r="N1251" s="183" t="str">
        <f t="shared" si="62"/>
        <v/>
      </c>
      <c r="O1251" s="81" t="str">
        <f t="shared" si="63"/>
        <v/>
      </c>
    </row>
    <row r="1252" spans="12:15" x14ac:dyDescent="0.35">
      <c r="L1252" s="81" t="str">
        <f t="shared" si="61"/>
        <v/>
      </c>
      <c r="M1252" s="82" t="str">
        <f>IF(EXACT(B1252,""),"",IF(COUNTIFS(B:B,B1252,J:J,"&gt;"&amp;J1252)=0,IFERROR(IF(MATCH(B1252&amp;"|*",M$3:M1251,0),"-",""),B1252&amp;"|"&amp;C1252&amp;"|"),"-"))</f>
        <v/>
      </c>
      <c r="N1252" s="183" t="str">
        <f t="shared" si="62"/>
        <v/>
      </c>
      <c r="O1252" s="81" t="str">
        <f t="shared" si="63"/>
        <v/>
      </c>
    </row>
    <row r="1253" spans="12:15" x14ac:dyDescent="0.35">
      <c r="L1253" s="81" t="str">
        <f t="shared" si="61"/>
        <v/>
      </c>
      <c r="M1253" s="82" t="str">
        <f>IF(EXACT(B1253,""),"",IF(COUNTIFS(B:B,B1253,J:J,"&gt;"&amp;J1253)=0,IFERROR(IF(MATCH(B1253&amp;"|*",M$3:M1252,0),"-",""),B1253&amp;"|"&amp;C1253&amp;"|"),"-"))</f>
        <v/>
      </c>
      <c r="N1253" s="183" t="str">
        <f t="shared" si="62"/>
        <v/>
      </c>
      <c r="O1253" s="81" t="str">
        <f t="shared" si="63"/>
        <v/>
      </c>
    </row>
    <row r="1254" spans="12:15" x14ac:dyDescent="0.35">
      <c r="L1254" s="81" t="str">
        <f t="shared" si="61"/>
        <v/>
      </c>
      <c r="M1254" s="82" t="str">
        <f>IF(EXACT(B1254,""),"",IF(COUNTIFS(B:B,B1254,J:J,"&gt;"&amp;J1254)=0,IFERROR(IF(MATCH(B1254&amp;"|*",M$3:M1253,0),"-",""),B1254&amp;"|"&amp;C1254&amp;"|"),"-"))</f>
        <v/>
      </c>
      <c r="N1254" s="183" t="str">
        <f t="shared" si="62"/>
        <v/>
      </c>
      <c r="O1254" s="81" t="str">
        <f t="shared" si="63"/>
        <v/>
      </c>
    </row>
    <row r="1255" spans="12:15" x14ac:dyDescent="0.35">
      <c r="L1255" s="81" t="str">
        <f t="shared" si="61"/>
        <v/>
      </c>
      <c r="M1255" s="82" t="str">
        <f>IF(EXACT(B1255,""),"",IF(COUNTIFS(B:B,B1255,J:J,"&gt;"&amp;J1255)=0,IFERROR(IF(MATCH(B1255&amp;"|*",M$3:M1254,0),"-",""),B1255&amp;"|"&amp;C1255&amp;"|"),"-"))</f>
        <v/>
      </c>
      <c r="N1255" s="183" t="str">
        <f t="shared" si="62"/>
        <v/>
      </c>
      <c r="O1255" s="81" t="str">
        <f t="shared" si="63"/>
        <v/>
      </c>
    </row>
    <row r="1256" spans="12:15" x14ac:dyDescent="0.35">
      <c r="L1256" s="81" t="str">
        <f t="shared" si="61"/>
        <v/>
      </c>
      <c r="M1256" s="82" t="str">
        <f>IF(EXACT(B1256,""),"",IF(COUNTIFS(B:B,B1256,J:J,"&gt;"&amp;J1256)=0,IFERROR(IF(MATCH(B1256&amp;"|*",M$3:M1255,0),"-",""),B1256&amp;"|"&amp;C1256&amp;"|"),"-"))</f>
        <v/>
      </c>
      <c r="N1256" s="183" t="str">
        <f t="shared" si="62"/>
        <v/>
      </c>
      <c r="O1256" s="81" t="str">
        <f t="shared" si="63"/>
        <v/>
      </c>
    </row>
    <row r="1257" spans="12:15" x14ac:dyDescent="0.35">
      <c r="L1257" s="81" t="str">
        <f t="shared" si="61"/>
        <v/>
      </c>
      <c r="M1257" s="82" t="str">
        <f>IF(EXACT(B1257,""),"",IF(COUNTIFS(B:B,B1257,J:J,"&gt;"&amp;J1257)=0,IFERROR(IF(MATCH(B1257&amp;"|*",M$3:M1256,0),"-",""),B1257&amp;"|"&amp;C1257&amp;"|"),"-"))</f>
        <v/>
      </c>
      <c r="N1257" s="183" t="str">
        <f t="shared" si="62"/>
        <v/>
      </c>
      <c r="O1257" s="81" t="str">
        <f t="shared" si="63"/>
        <v/>
      </c>
    </row>
    <row r="1258" spans="12:15" x14ac:dyDescent="0.35">
      <c r="L1258" s="81" t="str">
        <f t="shared" si="61"/>
        <v/>
      </c>
      <c r="M1258" s="82" t="str">
        <f>IF(EXACT(B1258,""),"",IF(COUNTIFS(B:B,B1258,J:J,"&gt;"&amp;J1258)=0,IFERROR(IF(MATCH(B1258&amp;"|*",M$3:M1257,0),"-",""),B1258&amp;"|"&amp;C1258&amp;"|"),"-"))</f>
        <v/>
      </c>
      <c r="N1258" s="183" t="str">
        <f t="shared" si="62"/>
        <v/>
      </c>
      <c r="O1258" s="81" t="str">
        <f t="shared" si="63"/>
        <v/>
      </c>
    </row>
    <row r="1259" spans="12:15" x14ac:dyDescent="0.35">
      <c r="L1259" s="81" t="str">
        <f t="shared" si="61"/>
        <v/>
      </c>
      <c r="M1259" s="82" t="str">
        <f>IF(EXACT(B1259,""),"",IF(COUNTIFS(B:B,B1259,J:J,"&gt;"&amp;J1259)=0,IFERROR(IF(MATCH(B1259&amp;"|*",M$3:M1258,0),"-",""),B1259&amp;"|"&amp;C1259&amp;"|"),"-"))</f>
        <v/>
      </c>
      <c r="N1259" s="183" t="str">
        <f t="shared" si="62"/>
        <v/>
      </c>
      <c r="O1259" s="81" t="str">
        <f t="shared" si="63"/>
        <v/>
      </c>
    </row>
    <row r="1260" spans="12:15" x14ac:dyDescent="0.35">
      <c r="L1260" s="81" t="str">
        <f t="shared" si="61"/>
        <v/>
      </c>
      <c r="M1260" s="82" t="str">
        <f>IF(EXACT(B1260,""),"",IF(COUNTIFS(B:B,B1260,J:J,"&gt;"&amp;J1260)=0,IFERROR(IF(MATCH(B1260&amp;"|*",M$3:M1259,0),"-",""),B1260&amp;"|"&amp;C1260&amp;"|"),"-"))</f>
        <v/>
      </c>
      <c r="N1260" s="183" t="str">
        <f t="shared" si="62"/>
        <v/>
      </c>
      <c r="O1260" s="81" t="str">
        <f t="shared" si="63"/>
        <v/>
      </c>
    </row>
    <row r="1261" spans="12:15" x14ac:dyDescent="0.35">
      <c r="L1261" s="81" t="str">
        <f t="shared" si="61"/>
        <v/>
      </c>
      <c r="M1261" s="82" t="str">
        <f>IF(EXACT(B1261,""),"",IF(COUNTIFS(B:B,B1261,J:J,"&gt;"&amp;J1261)=0,IFERROR(IF(MATCH(B1261&amp;"|*",M$3:M1260,0),"-",""),B1261&amp;"|"&amp;C1261&amp;"|"),"-"))</f>
        <v/>
      </c>
      <c r="N1261" s="183" t="str">
        <f t="shared" si="62"/>
        <v/>
      </c>
      <c r="O1261" s="81" t="str">
        <f t="shared" si="63"/>
        <v/>
      </c>
    </row>
    <row r="1262" spans="12:15" x14ac:dyDescent="0.35">
      <c r="L1262" s="81" t="str">
        <f t="shared" si="61"/>
        <v/>
      </c>
      <c r="M1262" s="82" t="str">
        <f>IF(EXACT(B1262,""),"",IF(COUNTIFS(B:B,B1262,J:J,"&gt;"&amp;J1262)=0,IFERROR(IF(MATCH(B1262&amp;"|*",M$3:M1261,0),"-",""),B1262&amp;"|"&amp;C1262&amp;"|"),"-"))</f>
        <v/>
      </c>
      <c r="N1262" s="183" t="str">
        <f t="shared" si="62"/>
        <v/>
      </c>
      <c r="O1262" s="81" t="str">
        <f t="shared" si="63"/>
        <v/>
      </c>
    </row>
    <row r="1263" spans="12:15" x14ac:dyDescent="0.35">
      <c r="L1263" s="81" t="str">
        <f t="shared" si="61"/>
        <v/>
      </c>
      <c r="M1263" s="82" t="str">
        <f>IF(EXACT(B1263,""),"",IF(COUNTIFS(B:B,B1263,J:J,"&gt;"&amp;J1263)=0,IFERROR(IF(MATCH(B1263&amp;"|*",M$3:M1262,0),"-",""),B1263&amp;"|"&amp;C1263&amp;"|"),"-"))</f>
        <v/>
      </c>
      <c r="N1263" s="183" t="str">
        <f t="shared" si="62"/>
        <v/>
      </c>
      <c r="O1263" s="81" t="str">
        <f t="shared" si="63"/>
        <v/>
      </c>
    </row>
    <row r="1264" spans="12:15" x14ac:dyDescent="0.35">
      <c r="L1264" s="81" t="str">
        <f t="shared" si="61"/>
        <v/>
      </c>
      <c r="M1264" s="82" t="str">
        <f>IF(EXACT(B1264,""),"",IF(COUNTIFS(B:B,B1264,J:J,"&gt;"&amp;J1264)=0,IFERROR(IF(MATCH(B1264&amp;"|*",M$3:M1263,0),"-",""),B1264&amp;"|"&amp;C1264&amp;"|"),"-"))</f>
        <v/>
      </c>
      <c r="N1264" s="183" t="str">
        <f t="shared" si="62"/>
        <v/>
      </c>
      <c r="O1264" s="81" t="str">
        <f t="shared" si="63"/>
        <v/>
      </c>
    </row>
    <row r="1265" spans="12:15" x14ac:dyDescent="0.35">
      <c r="L1265" s="81" t="str">
        <f t="shared" si="61"/>
        <v/>
      </c>
      <c r="M1265" s="82" t="str">
        <f>IF(EXACT(B1265,""),"",IF(COUNTIFS(B:B,B1265,J:J,"&gt;"&amp;J1265)=0,IFERROR(IF(MATCH(B1265&amp;"|*",M$3:M1264,0),"-",""),B1265&amp;"|"&amp;C1265&amp;"|"),"-"))</f>
        <v/>
      </c>
      <c r="N1265" s="183" t="str">
        <f t="shared" si="62"/>
        <v/>
      </c>
      <c r="O1265" s="81" t="str">
        <f t="shared" si="63"/>
        <v/>
      </c>
    </row>
    <row r="1266" spans="12:15" x14ac:dyDescent="0.35">
      <c r="L1266" s="81" t="str">
        <f t="shared" si="61"/>
        <v/>
      </c>
      <c r="M1266" s="82" t="str">
        <f>IF(EXACT(B1266,""),"",IF(COUNTIFS(B:B,B1266,J:J,"&gt;"&amp;J1266)=0,IFERROR(IF(MATCH(B1266&amp;"|*",M$3:M1265,0),"-",""),B1266&amp;"|"&amp;C1266&amp;"|"),"-"))</f>
        <v/>
      </c>
      <c r="N1266" s="183" t="str">
        <f t="shared" si="62"/>
        <v/>
      </c>
      <c r="O1266" s="81" t="str">
        <f t="shared" si="63"/>
        <v/>
      </c>
    </row>
    <row r="1267" spans="12:15" x14ac:dyDescent="0.35">
      <c r="L1267" s="81" t="str">
        <f t="shared" si="61"/>
        <v/>
      </c>
      <c r="M1267" s="82" t="str">
        <f>IF(EXACT(B1267,""),"",IF(COUNTIFS(B:B,B1267,J:J,"&gt;"&amp;J1267)=0,IFERROR(IF(MATCH(B1267&amp;"|*",M$3:M1266,0),"-",""),B1267&amp;"|"&amp;C1267&amp;"|"),"-"))</f>
        <v/>
      </c>
      <c r="N1267" s="183" t="str">
        <f t="shared" si="62"/>
        <v/>
      </c>
      <c r="O1267" s="81" t="str">
        <f t="shared" si="63"/>
        <v/>
      </c>
    </row>
    <row r="1268" spans="12:15" x14ac:dyDescent="0.35">
      <c r="L1268" s="81" t="str">
        <f t="shared" si="61"/>
        <v/>
      </c>
      <c r="M1268" s="82" t="str">
        <f>IF(EXACT(B1268,""),"",IF(COUNTIFS(B:B,B1268,J:J,"&gt;"&amp;J1268)=0,IFERROR(IF(MATCH(B1268&amp;"|*",M$3:M1267,0),"-",""),B1268&amp;"|"&amp;C1268&amp;"|"),"-"))</f>
        <v/>
      </c>
      <c r="N1268" s="183" t="str">
        <f t="shared" si="62"/>
        <v/>
      </c>
      <c r="O1268" s="81" t="str">
        <f t="shared" si="63"/>
        <v/>
      </c>
    </row>
    <row r="1269" spans="12:15" x14ac:dyDescent="0.35">
      <c r="L1269" s="81" t="str">
        <f t="shared" si="61"/>
        <v/>
      </c>
      <c r="M1269" s="82" t="str">
        <f>IF(EXACT(B1269,""),"",IF(COUNTIFS(B:B,B1269,J:J,"&gt;"&amp;J1269)=0,IFERROR(IF(MATCH(B1269&amp;"|*",M$3:M1268,0),"-",""),B1269&amp;"|"&amp;C1269&amp;"|"),"-"))</f>
        <v/>
      </c>
      <c r="N1269" s="183" t="str">
        <f t="shared" si="62"/>
        <v/>
      </c>
      <c r="O1269" s="81" t="str">
        <f t="shared" si="63"/>
        <v/>
      </c>
    </row>
    <row r="1270" spans="12:15" x14ac:dyDescent="0.35">
      <c r="L1270" s="81" t="str">
        <f t="shared" si="61"/>
        <v/>
      </c>
      <c r="M1270" s="82" t="str">
        <f>IF(EXACT(B1270,""),"",IF(COUNTIFS(B:B,B1270,J:J,"&gt;"&amp;J1270)=0,IFERROR(IF(MATCH(B1270&amp;"|*",M$3:M1269,0),"-",""),B1270&amp;"|"&amp;C1270&amp;"|"),"-"))</f>
        <v/>
      </c>
      <c r="N1270" s="183" t="str">
        <f t="shared" si="62"/>
        <v/>
      </c>
      <c r="O1270" s="81" t="str">
        <f t="shared" si="63"/>
        <v/>
      </c>
    </row>
    <row r="1271" spans="12:15" x14ac:dyDescent="0.35">
      <c r="L1271" s="81" t="str">
        <f t="shared" si="61"/>
        <v/>
      </c>
      <c r="M1271" s="82" t="str">
        <f>IF(EXACT(B1271,""),"",IF(COUNTIFS(B:B,B1271,J:J,"&gt;"&amp;J1271)=0,IFERROR(IF(MATCH(B1271&amp;"|*",M$3:M1270,0),"-",""),B1271&amp;"|"&amp;C1271&amp;"|"),"-"))</f>
        <v/>
      </c>
      <c r="N1271" s="183" t="str">
        <f t="shared" si="62"/>
        <v/>
      </c>
      <c r="O1271" s="81" t="str">
        <f t="shared" si="63"/>
        <v/>
      </c>
    </row>
    <row r="1272" spans="12:15" x14ac:dyDescent="0.35">
      <c r="L1272" s="81" t="str">
        <f t="shared" si="61"/>
        <v/>
      </c>
      <c r="M1272" s="82" t="str">
        <f>IF(EXACT(B1272,""),"",IF(COUNTIFS(B:B,B1272,J:J,"&gt;"&amp;J1272)=0,IFERROR(IF(MATCH(B1272&amp;"|*",M$3:M1271,0),"-",""),B1272&amp;"|"&amp;C1272&amp;"|"),"-"))</f>
        <v/>
      </c>
      <c r="N1272" s="183" t="str">
        <f t="shared" si="62"/>
        <v/>
      </c>
      <c r="O1272" s="81" t="str">
        <f t="shared" si="63"/>
        <v/>
      </c>
    </row>
    <row r="1273" spans="12:15" x14ac:dyDescent="0.35">
      <c r="L1273" s="81" t="str">
        <f t="shared" si="61"/>
        <v/>
      </c>
      <c r="M1273" s="82" t="str">
        <f>IF(EXACT(B1273,""),"",IF(COUNTIFS(B:B,B1273,J:J,"&gt;"&amp;J1273)=0,IFERROR(IF(MATCH(B1273&amp;"|*",M$3:M1272,0),"-",""),B1273&amp;"|"&amp;C1273&amp;"|"),"-"))</f>
        <v/>
      </c>
      <c r="N1273" s="183" t="str">
        <f t="shared" si="62"/>
        <v/>
      </c>
      <c r="O1273" s="81" t="str">
        <f t="shared" si="63"/>
        <v/>
      </c>
    </row>
    <row r="1274" spans="12:15" x14ac:dyDescent="0.35">
      <c r="L1274" s="81" t="str">
        <f t="shared" si="61"/>
        <v/>
      </c>
      <c r="M1274" s="82" t="str">
        <f>IF(EXACT(B1274,""),"",IF(COUNTIFS(B:B,B1274,J:J,"&gt;"&amp;J1274)=0,IFERROR(IF(MATCH(B1274&amp;"|*",M$3:M1273,0),"-",""),B1274&amp;"|"&amp;C1274&amp;"|"),"-"))</f>
        <v/>
      </c>
      <c r="N1274" s="183" t="str">
        <f t="shared" si="62"/>
        <v/>
      </c>
      <c r="O1274" s="81" t="str">
        <f t="shared" si="63"/>
        <v/>
      </c>
    </row>
    <row r="1275" spans="12:15" x14ac:dyDescent="0.35">
      <c r="L1275" s="81" t="str">
        <f t="shared" si="61"/>
        <v/>
      </c>
      <c r="M1275" s="82" t="str">
        <f>IF(EXACT(B1275,""),"",IF(COUNTIFS(B:B,B1275,J:J,"&gt;"&amp;J1275)=0,IFERROR(IF(MATCH(B1275&amp;"|*",M$3:M1274,0),"-",""),B1275&amp;"|"&amp;C1275&amp;"|"),"-"))</f>
        <v/>
      </c>
      <c r="N1275" s="183" t="str">
        <f t="shared" si="62"/>
        <v/>
      </c>
      <c r="O1275" s="81" t="str">
        <f t="shared" si="63"/>
        <v/>
      </c>
    </row>
    <row r="1276" spans="12:15" x14ac:dyDescent="0.35">
      <c r="L1276" s="81" t="str">
        <f t="shared" si="61"/>
        <v/>
      </c>
      <c r="M1276" s="82" t="str">
        <f>IF(EXACT(B1276,""),"",IF(COUNTIFS(B:B,B1276,J:J,"&gt;"&amp;J1276)=0,IFERROR(IF(MATCH(B1276&amp;"|*",M$3:M1275,0),"-",""),B1276&amp;"|"&amp;C1276&amp;"|"),"-"))</f>
        <v/>
      </c>
      <c r="N1276" s="183" t="str">
        <f t="shared" si="62"/>
        <v/>
      </c>
      <c r="O1276" s="81" t="str">
        <f t="shared" si="63"/>
        <v/>
      </c>
    </row>
    <row r="1277" spans="12:15" x14ac:dyDescent="0.35">
      <c r="L1277" s="81" t="str">
        <f t="shared" si="61"/>
        <v/>
      </c>
      <c r="M1277" s="82" t="str">
        <f>IF(EXACT(B1277,""),"",IF(COUNTIFS(B:B,B1277,J:J,"&gt;"&amp;J1277)=0,IFERROR(IF(MATCH(B1277&amp;"|*",M$3:M1276,0),"-",""),B1277&amp;"|"&amp;C1277&amp;"|"),"-"))</f>
        <v/>
      </c>
      <c r="N1277" s="183" t="str">
        <f t="shared" si="62"/>
        <v/>
      </c>
      <c r="O1277" s="81" t="str">
        <f t="shared" si="63"/>
        <v/>
      </c>
    </row>
    <row r="1278" spans="12:15" x14ac:dyDescent="0.35">
      <c r="L1278" s="81" t="str">
        <f t="shared" si="61"/>
        <v/>
      </c>
      <c r="M1278" s="82" t="str">
        <f>IF(EXACT(B1278,""),"",IF(COUNTIFS(B:B,B1278,J:J,"&gt;"&amp;J1278)=0,IFERROR(IF(MATCH(B1278&amp;"|*",M$3:M1277,0),"-",""),B1278&amp;"|"&amp;C1278&amp;"|"),"-"))</f>
        <v/>
      </c>
      <c r="N1278" s="183" t="str">
        <f t="shared" si="62"/>
        <v/>
      </c>
      <c r="O1278" s="81" t="str">
        <f t="shared" si="63"/>
        <v/>
      </c>
    </row>
    <row r="1279" spans="12:15" x14ac:dyDescent="0.35">
      <c r="L1279" s="81" t="str">
        <f t="shared" si="61"/>
        <v/>
      </c>
      <c r="M1279" s="82" t="str">
        <f>IF(EXACT(B1279,""),"",IF(COUNTIFS(B:B,B1279,J:J,"&gt;"&amp;J1279)=0,IFERROR(IF(MATCH(B1279&amp;"|*",M$3:M1278,0),"-",""),B1279&amp;"|"&amp;C1279&amp;"|"),"-"))</f>
        <v/>
      </c>
      <c r="N1279" s="183" t="str">
        <f t="shared" si="62"/>
        <v/>
      </c>
      <c r="O1279" s="81" t="str">
        <f t="shared" si="63"/>
        <v/>
      </c>
    </row>
    <row r="1280" spans="12:15" x14ac:dyDescent="0.35">
      <c r="L1280" s="81" t="str">
        <f t="shared" si="61"/>
        <v/>
      </c>
      <c r="M1280" s="82" t="str">
        <f>IF(EXACT(B1280,""),"",IF(COUNTIFS(B:B,B1280,J:J,"&gt;"&amp;J1280)=0,IFERROR(IF(MATCH(B1280&amp;"|*",M$3:M1279,0),"-",""),B1280&amp;"|"&amp;C1280&amp;"|"),"-"))</f>
        <v/>
      </c>
      <c r="N1280" s="183" t="str">
        <f t="shared" si="62"/>
        <v/>
      </c>
      <c r="O1280" s="81" t="str">
        <f t="shared" si="63"/>
        <v/>
      </c>
    </row>
    <row r="1281" spans="12:15" x14ac:dyDescent="0.35">
      <c r="L1281" s="81" t="str">
        <f t="shared" si="61"/>
        <v/>
      </c>
      <c r="M1281" s="82" t="str">
        <f>IF(EXACT(B1281,""),"",IF(COUNTIFS(B:B,B1281,J:J,"&gt;"&amp;J1281)=0,IFERROR(IF(MATCH(B1281&amp;"|*",M$3:M1280,0),"-",""),B1281&amp;"|"&amp;C1281&amp;"|"),"-"))</f>
        <v/>
      </c>
      <c r="N1281" s="183" t="str">
        <f t="shared" si="62"/>
        <v/>
      </c>
      <c r="O1281" s="81" t="str">
        <f t="shared" si="63"/>
        <v/>
      </c>
    </row>
    <row r="1282" spans="12:15" x14ac:dyDescent="0.35">
      <c r="L1282" s="81" t="str">
        <f t="shared" si="61"/>
        <v/>
      </c>
      <c r="M1282" s="82" t="str">
        <f>IF(EXACT(B1282,""),"",IF(COUNTIFS(B:B,B1282,J:J,"&gt;"&amp;J1282)=0,IFERROR(IF(MATCH(B1282&amp;"|*",M$3:M1281,0),"-",""),B1282&amp;"|"&amp;C1282&amp;"|"),"-"))</f>
        <v/>
      </c>
      <c r="N1282" s="183" t="str">
        <f t="shared" si="62"/>
        <v/>
      </c>
      <c r="O1282" s="81" t="str">
        <f t="shared" si="63"/>
        <v/>
      </c>
    </row>
    <row r="1283" spans="12:15" x14ac:dyDescent="0.35">
      <c r="L1283" s="81" t="str">
        <f t="shared" si="61"/>
        <v/>
      </c>
      <c r="M1283" s="82" t="str">
        <f>IF(EXACT(B1283,""),"",IF(COUNTIFS(B:B,B1283,J:J,"&gt;"&amp;J1283)=0,IFERROR(IF(MATCH(B1283&amp;"|*",M$3:M1282,0),"-",""),B1283&amp;"|"&amp;C1283&amp;"|"),"-"))</f>
        <v/>
      </c>
      <c r="N1283" s="183" t="str">
        <f t="shared" si="62"/>
        <v/>
      </c>
      <c r="O1283" s="81" t="str">
        <f t="shared" si="63"/>
        <v/>
      </c>
    </row>
    <row r="1284" spans="12:15" x14ac:dyDescent="0.35">
      <c r="L1284" s="81" t="str">
        <f t="shared" ref="L1284:L1347" si="64">IF(EXACT(B1284,""),"",IF(COUNTIFS(B:B,B1284,D:D,D1284,E:E,E1284,J:J,"&gt;"&amp;J1284)=0,B1284&amp;"|"&amp;D1284&amp;":"&amp;E1284&amp;"|","-"))</f>
        <v/>
      </c>
      <c r="M1284" s="82" t="str">
        <f>IF(EXACT(B1284,""),"",IF(COUNTIFS(B:B,B1284,J:J,"&gt;"&amp;J1284)=0,IFERROR(IF(MATCH(B1284&amp;"|*",M$3:M1283,0),"-",""),B1284&amp;"|"&amp;C1284&amp;"|"),"-"))</f>
        <v/>
      </c>
      <c r="N1284" s="183" t="str">
        <f t="shared" ref="N1284:N1347" si="65">IF(OR(EXACT(M1284,""),EXACT(M1284,"-")),"",COUNTIFS(M$4:M$4000,"&gt;-",M$4:M$4000,"&lt;="&amp;M1284))</f>
        <v/>
      </c>
      <c r="O1284" s="81" t="str">
        <f t="shared" si="63"/>
        <v/>
      </c>
    </row>
    <row r="1285" spans="12:15" x14ac:dyDescent="0.35">
      <c r="L1285" s="81" t="str">
        <f t="shared" si="64"/>
        <v/>
      </c>
      <c r="M1285" s="82" t="str">
        <f>IF(EXACT(B1285,""),"",IF(COUNTIFS(B:B,B1285,J:J,"&gt;"&amp;J1285)=0,IFERROR(IF(MATCH(B1285&amp;"|*",M$3:M1284,0),"-",""),B1285&amp;"|"&amp;C1285&amp;"|"),"-"))</f>
        <v/>
      </c>
      <c r="N1285" s="183" t="str">
        <f t="shared" si="65"/>
        <v/>
      </c>
      <c r="O1285" s="81" t="str">
        <f t="shared" ref="O1285:O1348" si="66">IF(EXACT(B1285,""),"",IF(COUNTIFS(B:B,B1285,D:D,D1285,E:E,E1285,J:J,"&gt;"&amp;J1285)=0,B1285&amp;"|"&amp;D1285&amp;":"&amp;E1285&amp;"|","-"))</f>
        <v/>
      </c>
    </row>
    <row r="1286" spans="12:15" x14ac:dyDescent="0.35">
      <c r="L1286" s="81" t="str">
        <f t="shared" si="64"/>
        <v/>
      </c>
      <c r="M1286" s="82" t="str">
        <f>IF(EXACT(B1286,""),"",IF(COUNTIFS(B:B,B1286,J:J,"&gt;"&amp;J1286)=0,IFERROR(IF(MATCH(B1286&amp;"|*",M$3:M1285,0),"-",""),B1286&amp;"|"&amp;C1286&amp;"|"),"-"))</f>
        <v/>
      </c>
      <c r="N1286" s="183" t="str">
        <f t="shared" si="65"/>
        <v/>
      </c>
      <c r="O1286" s="81" t="str">
        <f t="shared" si="66"/>
        <v/>
      </c>
    </row>
    <row r="1287" spans="12:15" x14ac:dyDescent="0.35">
      <c r="L1287" s="81" t="str">
        <f t="shared" si="64"/>
        <v/>
      </c>
      <c r="M1287" s="82" t="str">
        <f>IF(EXACT(B1287,""),"",IF(COUNTIFS(B:B,B1287,J:J,"&gt;"&amp;J1287)=0,IFERROR(IF(MATCH(B1287&amp;"|*",M$3:M1286,0),"-",""),B1287&amp;"|"&amp;C1287&amp;"|"),"-"))</f>
        <v/>
      </c>
      <c r="N1287" s="183" t="str">
        <f t="shared" si="65"/>
        <v/>
      </c>
      <c r="O1287" s="81" t="str">
        <f t="shared" si="66"/>
        <v/>
      </c>
    </row>
    <row r="1288" spans="12:15" x14ac:dyDescent="0.35">
      <c r="L1288" s="81" t="str">
        <f t="shared" si="64"/>
        <v/>
      </c>
      <c r="M1288" s="82" t="str">
        <f>IF(EXACT(B1288,""),"",IF(COUNTIFS(B:B,B1288,J:J,"&gt;"&amp;J1288)=0,IFERROR(IF(MATCH(B1288&amp;"|*",M$3:M1287,0),"-",""),B1288&amp;"|"&amp;C1288&amp;"|"),"-"))</f>
        <v/>
      </c>
      <c r="N1288" s="183" t="str">
        <f t="shared" si="65"/>
        <v/>
      </c>
      <c r="O1288" s="81" t="str">
        <f t="shared" si="66"/>
        <v/>
      </c>
    </row>
    <row r="1289" spans="12:15" x14ac:dyDescent="0.35">
      <c r="L1289" s="81" t="str">
        <f t="shared" si="64"/>
        <v/>
      </c>
      <c r="M1289" s="82" t="str">
        <f>IF(EXACT(B1289,""),"",IF(COUNTIFS(B:B,B1289,J:J,"&gt;"&amp;J1289)=0,IFERROR(IF(MATCH(B1289&amp;"|*",M$3:M1288,0),"-",""),B1289&amp;"|"&amp;C1289&amp;"|"),"-"))</f>
        <v/>
      </c>
      <c r="N1289" s="183" t="str">
        <f t="shared" si="65"/>
        <v/>
      </c>
      <c r="O1289" s="81" t="str">
        <f t="shared" si="66"/>
        <v/>
      </c>
    </row>
    <row r="1290" spans="12:15" x14ac:dyDescent="0.35">
      <c r="L1290" s="81" t="str">
        <f t="shared" si="64"/>
        <v/>
      </c>
      <c r="M1290" s="82" t="str">
        <f>IF(EXACT(B1290,""),"",IF(COUNTIFS(B:B,B1290,J:J,"&gt;"&amp;J1290)=0,IFERROR(IF(MATCH(B1290&amp;"|*",M$3:M1289,0),"-",""),B1290&amp;"|"&amp;C1290&amp;"|"),"-"))</f>
        <v/>
      </c>
      <c r="N1290" s="183" t="str">
        <f t="shared" si="65"/>
        <v/>
      </c>
      <c r="O1290" s="81" t="str">
        <f t="shared" si="66"/>
        <v/>
      </c>
    </row>
    <row r="1291" spans="12:15" x14ac:dyDescent="0.35">
      <c r="L1291" s="81" t="str">
        <f t="shared" si="64"/>
        <v/>
      </c>
      <c r="M1291" s="82" t="str">
        <f>IF(EXACT(B1291,""),"",IF(COUNTIFS(B:B,B1291,J:J,"&gt;"&amp;J1291)=0,IFERROR(IF(MATCH(B1291&amp;"|*",M$3:M1290,0),"-",""),B1291&amp;"|"&amp;C1291&amp;"|"),"-"))</f>
        <v/>
      </c>
      <c r="N1291" s="183" t="str">
        <f t="shared" si="65"/>
        <v/>
      </c>
      <c r="O1291" s="81" t="str">
        <f t="shared" si="66"/>
        <v/>
      </c>
    </row>
    <row r="1292" spans="12:15" x14ac:dyDescent="0.35">
      <c r="L1292" s="81" t="str">
        <f t="shared" si="64"/>
        <v/>
      </c>
      <c r="M1292" s="82" t="str">
        <f>IF(EXACT(B1292,""),"",IF(COUNTIFS(B:B,B1292,J:J,"&gt;"&amp;J1292)=0,IFERROR(IF(MATCH(B1292&amp;"|*",M$3:M1291,0),"-",""),B1292&amp;"|"&amp;C1292&amp;"|"),"-"))</f>
        <v/>
      </c>
      <c r="N1292" s="183" t="str">
        <f t="shared" si="65"/>
        <v/>
      </c>
      <c r="O1292" s="81" t="str">
        <f t="shared" si="66"/>
        <v/>
      </c>
    </row>
    <row r="1293" spans="12:15" x14ac:dyDescent="0.35">
      <c r="L1293" s="81" t="str">
        <f t="shared" si="64"/>
        <v/>
      </c>
      <c r="M1293" s="82" t="str">
        <f>IF(EXACT(B1293,""),"",IF(COUNTIFS(B:B,B1293,J:J,"&gt;"&amp;J1293)=0,IFERROR(IF(MATCH(B1293&amp;"|*",M$3:M1292,0),"-",""),B1293&amp;"|"&amp;C1293&amp;"|"),"-"))</f>
        <v/>
      </c>
      <c r="N1293" s="183" t="str">
        <f t="shared" si="65"/>
        <v/>
      </c>
      <c r="O1293" s="81" t="str">
        <f t="shared" si="66"/>
        <v/>
      </c>
    </row>
    <row r="1294" spans="12:15" x14ac:dyDescent="0.35">
      <c r="L1294" s="81" t="str">
        <f t="shared" si="64"/>
        <v/>
      </c>
      <c r="M1294" s="82" t="str">
        <f>IF(EXACT(B1294,""),"",IF(COUNTIFS(B:B,B1294,J:J,"&gt;"&amp;J1294)=0,IFERROR(IF(MATCH(B1294&amp;"|*",M$3:M1293,0),"-",""),B1294&amp;"|"&amp;C1294&amp;"|"),"-"))</f>
        <v/>
      </c>
      <c r="N1294" s="183" t="str">
        <f t="shared" si="65"/>
        <v/>
      </c>
      <c r="O1294" s="81" t="str">
        <f t="shared" si="66"/>
        <v/>
      </c>
    </row>
    <row r="1295" spans="12:15" x14ac:dyDescent="0.35">
      <c r="L1295" s="81" t="str">
        <f t="shared" si="64"/>
        <v/>
      </c>
      <c r="M1295" s="82" t="str">
        <f>IF(EXACT(B1295,""),"",IF(COUNTIFS(B:B,B1295,J:J,"&gt;"&amp;J1295)=0,IFERROR(IF(MATCH(B1295&amp;"|*",M$3:M1294,0),"-",""),B1295&amp;"|"&amp;C1295&amp;"|"),"-"))</f>
        <v/>
      </c>
      <c r="N1295" s="183" t="str">
        <f t="shared" si="65"/>
        <v/>
      </c>
      <c r="O1295" s="81" t="str">
        <f t="shared" si="66"/>
        <v/>
      </c>
    </row>
    <row r="1296" spans="12:15" x14ac:dyDescent="0.35">
      <c r="L1296" s="81" t="str">
        <f t="shared" si="64"/>
        <v/>
      </c>
      <c r="M1296" s="82" t="str">
        <f>IF(EXACT(B1296,""),"",IF(COUNTIFS(B:B,B1296,J:J,"&gt;"&amp;J1296)=0,IFERROR(IF(MATCH(B1296&amp;"|*",M$3:M1295,0),"-",""),B1296&amp;"|"&amp;C1296&amp;"|"),"-"))</f>
        <v/>
      </c>
      <c r="N1296" s="183" t="str">
        <f t="shared" si="65"/>
        <v/>
      </c>
      <c r="O1296" s="81" t="str">
        <f t="shared" si="66"/>
        <v/>
      </c>
    </row>
    <row r="1297" spans="12:15" x14ac:dyDescent="0.35">
      <c r="L1297" s="81" t="str">
        <f t="shared" si="64"/>
        <v/>
      </c>
      <c r="M1297" s="82" t="str">
        <f>IF(EXACT(B1297,""),"",IF(COUNTIFS(B:B,B1297,J:J,"&gt;"&amp;J1297)=0,IFERROR(IF(MATCH(B1297&amp;"|*",M$3:M1296,0),"-",""),B1297&amp;"|"&amp;C1297&amp;"|"),"-"))</f>
        <v/>
      </c>
      <c r="N1297" s="183" t="str">
        <f t="shared" si="65"/>
        <v/>
      </c>
      <c r="O1297" s="81" t="str">
        <f t="shared" si="66"/>
        <v/>
      </c>
    </row>
    <row r="1298" spans="12:15" x14ac:dyDescent="0.35">
      <c r="L1298" s="81" t="str">
        <f t="shared" si="64"/>
        <v/>
      </c>
      <c r="M1298" s="82" t="str">
        <f>IF(EXACT(B1298,""),"",IF(COUNTIFS(B:B,B1298,J:J,"&gt;"&amp;J1298)=0,IFERROR(IF(MATCH(B1298&amp;"|*",M$3:M1297,0),"-",""),B1298&amp;"|"&amp;C1298&amp;"|"),"-"))</f>
        <v/>
      </c>
      <c r="N1298" s="183" t="str">
        <f t="shared" si="65"/>
        <v/>
      </c>
      <c r="O1298" s="81" t="str">
        <f t="shared" si="66"/>
        <v/>
      </c>
    </row>
    <row r="1299" spans="12:15" x14ac:dyDescent="0.35">
      <c r="L1299" s="81" t="str">
        <f t="shared" si="64"/>
        <v/>
      </c>
      <c r="M1299" s="82" t="str">
        <f>IF(EXACT(B1299,""),"",IF(COUNTIFS(B:B,B1299,J:J,"&gt;"&amp;J1299)=0,IFERROR(IF(MATCH(B1299&amp;"|*",M$3:M1298,0),"-",""),B1299&amp;"|"&amp;C1299&amp;"|"),"-"))</f>
        <v/>
      </c>
      <c r="N1299" s="183" t="str">
        <f t="shared" si="65"/>
        <v/>
      </c>
      <c r="O1299" s="81" t="str">
        <f t="shared" si="66"/>
        <v/>
      </c>
    </row>
    <row r="1300" spans="12:15" x14ac:dyDescent="0.35">
      <c r="L1300" s="81" t="str">
        <f t="shared" si="64"/>
        <v/>
      </c>
      <c r="M1300" s="82" t="str">
        <f>IF(EXACT(B1300,""),"",IF(COUNTIFS(B:B,B1300,J:J,"&gt;"&amp;J1300)=0,IFERROR(IF(MATCH(B1300&amp;"|*",M$3:M1299,0),"-",""),B1300&amp;"|"&amp;C1300&amp;"|"),"-"))</f>
        <v/>
      </c>
      <c r="N1300" s="183" t="str">
        <f t="shared" si="65"/>
        <v/>
      </c>
      <c r="O1300" s="81" t="str">
        <f t="shared" si="66"/>
        <v/>
      </c>
    </row>
    <row r="1301" spans="12:15" x14ac:dyDescent="0.35">
      <c r="L1301" s="81" t="str">
        <f t="shared" si="64"/>
        <v/>
      </c>
      <c r="M1301" s="82" t="str">
        <f>IF(EXACT(B1301,""),"",IF(COUNTIFS(B:B,B1301,J:J,"&gt;"&amp;J1301)=0,IFERROR(IF(MATCH(B1301&amp;"|*",M$3:M1300,0),"-",""),B1301&amp;"|"&amp;C1301&amp;"|"),"-"))</f>
        <v/>
      </c>
      <c r="N1301" s="183" t="str">
        <f t="shared" si="65"/>
        <v/>
      </c>
      <c r="O1301" s="81" t="str">
        <f t="shared" si="66"/>
        <v/>
      </c>
    </row>
    <row r="1302" spans="12:15" x14ac:dyDescent="0.35">
      <c r="L1302" s="81" t="str">
        <f t="shared" si="64"/>
        <v/>
      </c>
      <c r="M1302" s="82" t="str">
        <f>IF(EXACT(B1302,""),"",IF(COUNTIFS(B:B,B1302,J:J,"&gt;"&amp;J1302)=0,IFERROR(IF(MATCH(B1302&amp;"|*",M$3:M1301,0),"-",""),B1302&amp;"|"&amp;C1302&amp;"|"),"-"))</f>
        <v/>
      </c>
      <c r="N1302" s="183" t="str">
        <f t="shared" si="65"/>
        <v/>
      </c>
      <c r="O1302" s="81" t="str">
        <f t="shared" si="66"/>
        <v/>
      </c>
    </row>
    <row r="1303" spans="12:15" x14ac:dyDescent="0.35">
      <c r="L1303" s="81" t="str">
        <f t="shared" si="64"/>
        <v/>
      </c>
      <c r="M1303" s="82" t="str">
        <f>IF(EXACT(B1303,""),"",IF(COUNTIFS(B:B,B1303,J:J,"&gt;"&amp;J1303)=0,IFERROR(IF(MATCH(B1303&amp;"|*",M$3:M1302,0),"-",""),B1303&amp;"|"&amp;C1303&amp;"|"),"-"))</f>
        <v/>
      </c>
      <c r="N1303" s="183" t="str">
        <f t="shared" si="65"/>
        <v/>
      </c>
      <c r="O1303" s="81" t="str">
        <f t="shared" si="66"/>
        <v/>
      </c>
    </row>
    <row r="1304" spans="12:15" x14ac:dyDescent="0.35">
      <c r="L1304" s="81" t="str">
        <f t="shared" si="64"/>
        <v/>
      </c>
      <c r="M1304" s="82" t="str">
        <f>IF(EXACT(B1304,""),"",IF(COUNTIFS(B:B,B1304,J:J,"&gt;"&amp;J1304)=0,IFERROR(IF(MATCH(B1304&amp;"|*",M$3:M1303,0),"-",""),B1304&amp;"|"&amp;C1304&amp;"|"),"-"))</f>
        <v/>
      </c>
      <c r="N1304" s="183" t="str">
        <f t="shared" si="65"/>
        <v/>
      </c>
      <c r="O1304" s="81" t="str">
        <f t="shared" si="66"/>
        <v/>
      </c>
    </row>
    <row r="1305" spans="12:15" x14ac:dyDescent="0.35">
      <c r="L1305" s="81" t="str">
        <f t="shared" si="64"/>
        <v/>
      </c>
      <c r="M1305" s="82" t="str">
        <f>IF(EXACT(B1305,""),"",IF(COUNTIFS(B:B,B1305,J:J,"&gt;"&amp;J1305)=0,IFERROR(IF(MATCH(B1305&amp;"|*",M$3:M1304,0),"-",""),B1305&amp;"|"&amp;C1305&amp;"|"),"-"))</f>
        <v/>
      </c>
      <c r="N1305" s="183" t="str">
        <f t="shared" si="65"/>
        <v/>
      </c>
      <c r="O1305" s="81" t="str">
        <f t="shared" si="66"/>
        <v/>
      </c>
    </row>
    <row r="1306" spans="12:15" x14ac:dyDescent="0.35">
      <c r="L1306" s="81" t="str">
        <f t="shared" si="64"/>
        <v/>
      </c>
      <c r="M1306" s="82" t="str">
        <f>IF(EXACT(B1306,""),"",IF(COUNTIFS(B:B,B1306,J:J,"&gt;"&amp;J1306)=0,IFERROR(IF(MATCH(B1306&amp;"|*",M$3:M1305,0),"-",""),B1306&amp;"|"&amp;C1306&amp;"|"),"-"))</f>
        <v/>
      </c>
      <c r="N1306" s="183" t="str">
        <f t="shared" si="65"/>
        <v/>
      </c>
      <c r="O1306" s="81" t="str">
        <f t="shared" si="66"/>
        <v/>
      </c>
    </row>
    <row r="1307" spans="12:15" x14ac:dyDescent="0.35">
      <c r="L1307" s="81" t="str">
        <f t="shared" si="64"/>
        <v/>
      </c>
      <c r="M1307" s="82" t="str">
        <f>IF(EXACT(B1307,""),"",IF(COUNTIFS(B:B,B1307,J:J,"&gt;"&amp;J1307)=0,IFERROR(IF(MATCH(B1307&amp;"|*",M$3:M1306,0),"-",""),B1307&amp;"|"&amp;C1307&amp;"|"),"-"))</f>
        <v/>
      </c>
      <c r="N1307" s="183" t="str">
        <f t="shared" si="65"/>
        <v/>
      </c>
      <c r="O1307" s="81" t="str">
        <f t="shared" si="66"/>
        <v/>
      </c>
    </row>
    <row r="1308" spans="12:15" x14ac:dyDescent="0.35">
      <c r="L1308" s="81" t="str">
        <f t="shared" si="64"/>
        <v/>
      </c>
      <c r="M1308" s="82" t="str">
        <f>IF(EXACT(B1308,""),"",IF(COUNTIFS(B:B,B1308,J:J,"&gt;"&amp;J1308)=0,IFERROR(IF(MATCH(B1308&amp;"|*",M$3:M1307,0),"-",""),B1308&amp;"|"&amp;C1308&amp;"|"),"-"))</f>
        <v/>
      </c>
      <c r="N1308" s="183" t="str">
        <f t="shared" si="65"/>
        <v/>
      </c>
      <c r="O1308" s="81" t="str">
        <f t="shared" si="66"/>
        <v/>
      </c>
    </row>
    <row r="1309" spans="12:15" x14ac:dyDescent="0.35">
      <c r="L1309" s="81" t="str">
        <f t="shared" si="64"/>
        <v/>
      </c>
      <c r="M1309" s="82" t="str">
        <f>IF(EXACT(B1309,""),"",IF(COUNTIFS(B:B,B1309,J:J,"&gt;"&amp;J1309)=0,IFERROR(IF(MATCH(B1309&amp;"|*",M$3:M1308,0),"-",""),B1309&amp;"|"&amp;C1309&amp;"|"),"-"))</f>
        <v/>
      </c>
      <c r="N1309" s="183" t="str">
        <f t="shared" si="65"/>
        <v/>
      </c>
      <c r="O1309" s="81" t="str">
        <f t="shared" si="66"/>
        <v/>
      </c>
    </row>
    <row r="1310" spans="12:15" x14ac:dyDescent="0.35">
      <c r="L1310" s="81" t="str">
        <f t="shared" si="64"/>
        <v/>
      </c>
      <c r="M1310" s="82" t="str">
        <f>IF(EXACT(B1310,""),"",IF(COUNTIFS(B:B,B1310,J:J,"&gt;"&amp;J1310)=0,IFERROR(IF(MATCH(B1310&amp;"|*",M$3:M1309,0),"-",""),B1310&amp;"|"&amp;C1310&amp;"|"),"-"))</f>
        <v/>
      </c>
      <c r="N1310" s="183" t="str">
        <f t="shared" si="65"/>
        <v/>
      </c>
      <c r="O1310" s="81" t="str">
        <f t="shared" si="66"/>
        <v/>
      </c>
    </row>
    <row r="1311" spans="12:15" x14ac:dyDescent="0.35">
      <c r="L1311" s="81" t="str">
        <f t="shared" si="64"/>
        <v/>
      </c>
      <c r="M1311" s="82" t="str">
        <f>IF(EXACT(B1311,""),"",IF(COUNTIFS(B:B,B1311,J:J,"&gt;"&amp;J1311)=0,IFERROR(IF(MATCH(B1311&amp;"|*",M$3:M1310,0),"-",""),B1311&amp;"|"&amp;C1311&amp;"|"),"-"))</f>
        <v/>
      </c>
      <c r="N1311" s="183" t="str">
        <f t="shared" si="65"/>
        <v/>
      </c>
      <c r="O1311" s="81" t="str">
        <f t="shared" si="66"/>
        <v/>
      </c>
    </row>
    <row r="1312" spans="12:15" x14ac:dyDescent="0.35">
      <c r="L1312" s="81" t="str">
        <f t="shared" si="64"/>
        <v/>
      </c>
      <c r="M1312" s="82" t="str">
        <f>IF(EXACT(B1312,""),"",IF(COUNTIFS(B:B,B1312,J:J,"&gt;"&amp;J1312)=0,IFERROR(IF(MATCH(B1312&amp;"|*",M$3:M1311,0),"-",""),B1312&amp;"|"&amp;C1312&amp;"|"),"-"))</f>
        <v/>
      </c>
      <c r="N1312" s="183" t="str">
        <f t="shared" si="65"/>
        <v/>
      </c>
      <c r="O1312" s="81" t="str">
        <f t="shared" si="66"/>
        <v/>
      </c>
    </row>
    <row r="1313" spans="12:15" x14ac:dyDescent="0.35">
      <c r="L1313" s="81" t="str">
        <f t="shared" si="64"/>
        <v/>
      </c>
      <c r="M1313" s="82" t="str">
        <f>IF(EXACT(B1313,""),"",IF(COUNTIFS(B:B,B1313,J:J,"&gt;"&amp;J1313)=0,IFERROR(IF(MATCH(B1313&amp;"|*",M$3:M1312,0),"-",""),B1313&amp;"|"&amp;C1313&amp;"|"),"-"))</f>
        <v/>
      </c>
      <c r="N1313" s="183" t="str">
        <f t="shared" si="65"/>
        <v/>
      </c>
      <c r="O1313" s="81" t="str">
        <f t="shared" si="66"/>
        <v/>
      </c>
    </row>
    <row r="1314" spans="12:15" x14ac:dyDescent="0.35">
      <c r="L1314" s="81" t="str">
        <f t="shared" si="64"/>
        <v/>
      </c>
      <c r="M1314" s="82" t="str">
        <f>IF(EXACT(B1314,""),"",IF(COUNTIFS(B:B,B1314,J:J,"&gt;"&amp;J1314)=0,IFERROR(IF(MATCH(B1314&amp;"|*",M$3:M1313,0),"-",""),B1314&amp;"|"&amp;C1314&amp;"|"),"-"))</f>
        <v/>
      </c>
      <c r="N1314" s="183" t="str">
        <f t="shared" si="65"/>
        <v/>
      </c>
      <c r="O1314" s="81" t="str">
        <f t="shared" si="66"/>
        <v/>
      </c>
    </row>
    <row r="1315" spans="12:15" x14ac:dyDescent="0.35">
      <c r="L1315" s="81" t="str">
        <f t="shared" si="64"/>
        <v/>
      </c>
      <c r="M1315" s="82" t="str">
        <f>IF(EXACT(B1315,""),"",IF(COUNTIFS(B:B,B1315,J:J,"&gt;"&amp;J1315)=0,IFERROR(IF(MATCH(B1315&amp;"|*",M$3:M1314,0),"-",""),B1315&amp;"|"&amp;C1315&amp;"|"),"-"))</f>
        <v/>
      </c>
      <c r="N1315" s="183" t="str">
        <f t="shared" si="65"/>
        <v/>
      </c>
      <c r="O1315" s="81" t="str">
        <f t="shared" si="66"/>
        <v/>
      </c>
    </row>
    <row r="1316" spans="12:15" x14ac:dyDescent="0.35">
      <c r="L1316" s="81" t="str">
        <f t="shared" si="64"/>
        <v/>
      </c>
      <c r="M1316" s="82" t="str">
        <f>IF(EXACT(B1316,""),"",IF(COUNTIFS(B:B,B1316,J:J,"&gt;"&amp;J1316)=0,IFERROR(IF(MATCH(B1316&amp;"|*",M$3:M1315,0),"-",""),B1316&amp;"|"&amp;C1316&amp;"|"),"-"))</f>
        <v/>
      </c>
      <c r="N1316" s="183" t="str">
        <f t="shared" si="65"/>
        <v/>
      </c>
      <c r="O1316" s="81" t="str">
        <f t="shared" si="66"/>
        <v/>
      </c>
    </row>
    <row r="1317" spans="12:15" x14ac:dyDescent="0.35">
      <c r="L1317" s="81" t="str">
        <f t="shared" si="64"/>
        <v/>
      </c>
      <c r="M1317" s="82" t="str">
        <f>IF(EXACT(B1317,""),"",IF(COUNTIFS(B:B,B1317,J:J,"&gt;"&amp;J1317)=0,IFERROR(IF(MATCH(B1317&amp;"|*",M$3:M1316,0),"-",""),B1317&amp;"|"&amp;C1317&amp;"|"),"-"))</f>
        <v/>
      </c>
      <c r="N1317" s="183" t="str">
        <f t="shared" si="65"/>
        <v/>
      </c>
      <c r="O1317" s="81" t="str">
        <f t="shared" si="66"/>
        <v/>
      </c>
    </row>
    <row r="1318" spans="12:15" x14ac:dyDescent="0.35">
      <c r="L1318" s="81" t="str">
        <f t="shared" si="64"/>
        <v/>
      </c>
      <c r="M1318" s="82" t="str">
        <f>IF(EXACT(B1318,""),"",IF(COUNTIFS(B:B,B1318,J:J,"&gt;"&amp;J1318)=0,IFERROR(IF(MATCH(B1318&amp;"|*",M$3:M1317,0),"-",""),B1318&amp;"|"&amp;C1318&amp;"|"),"-"))</f>
        <v/>
      </c>
      <c r="N1318" s="183" t="str">
        <f t="shared" si="65"/>
        <v/>
      </c>
      <c r="O1318" s="81" t="str">
        <f t="shared" si="66"/>
        <v/>
      </c>
    </row>
    <row r="1319" spans="12:15" x14ac:dyDescent="0.35">
      <c r="L1319" s="81" t="str">
        <f t="shared" si="64"/>
        <v/>
      </c>
      <c r="M1319" s="82" t="str">
        <f>IF(EXACT(B1319,""),"",IF(COUNTIFS(B:B,B1319,J:J,"&gt;"&amp;J1319)=0,IFERROR(IF(MATCH(B1319&amp;"|*",M$3:M1318,0),"-",""),B1319&amp;"|"&amp;C1319&amp;"|"),"-"))</f>
        <v/>
      </c>
      <c r="N1319" s="183" t="str">
        <f t="shared" si="65"/>
        <v/>
      </c>
      <c r="O1319" s="81" t="str">
        <f t="shared" si="66"/>
        <v/>
      </c>
    </row>
    <row r="1320" spans="12:15" x14ac:dyDescent="0.35">
      <c r="L1320" s="81" t="str">
        <f t="shared" si="64"/>
        <v/>
      </c>
      <c r="M1320" s="82" t="str">
        <f>IF(EXACT(B1320,""),"",IF(COUNTIFS(B:B,B1320,J:J,"&gt;"&amp;J1320)=0,IFERROR(IF(MATCH(B1320&amp;"|*",M$3:M1319,0),"-",""),B1320&amp;"|"&amp;C1320&amp;"|"),"-"))</f>
        <v/>
      </c>
      <c r="N1320" s="183" t="str">
        <f t="shared" si="65"/>
        <v/>
      </c>
      <c r="O1320" s="81" t="str">
        <f t="shared" si="66"/>
        <v/>
      </c>
    </row>
    <row r="1321" spans="12:15" x14ac:dyDescent="0.35">
      <c r="L1321" s="81" t="str">
        <f t="shared" si="64"/>
        <v/>
      </c>
      <c r="M1321" s="82" t="str">
        <f>IF(EXACT(B1321,""),"",IF(COUNTIFS(B:B,B1321,J:J,"&gt;"&amp;J1321)=0,IFERROR(IF(MATCH(B1321&amp;"|*",M$3:M1320,0),"-",""),B1321&amp;"|"&amp;C1321&amp;"|"),"-"))</f>
        <v/>
      </c>
      <c r="N1321" s="183" t="str">
        <f t="shared" si="65"/>
        <v/>
      </c>
      <c r="O1321" s="81" t="str">
        <f t="shared" si="66"/>
        <v/>
      </c>
    </row>
    <row r="1322" spans="12:15" x14ac:dyDescent="0.35">
      <c r="L1322" s="81" t="str">
        <f t="shared" si="64"/>
        <v/>
      </c>
      <c r="M1322" s="82" t="str">
        <f>IF(EXACT(B1322,""),"",IF(COUNTIFS(B:B,B1322,J:J,"&gt;"&amp;J1322)=0,IFERROR(IF(MATCH(B1322&amp;"|*",M$3:M1321,0),"-",""),B1322&amp;"|"&amp;C1322&amp;"|"),"-"))</f>
        <v/>
      </c>
      <c r="N1322" s="183" t="str">
        <f t="shared" si="65"/>
        <v/>
      </c>
      <c r="O1322" s="81" t="str">
        <f t="shared" si="66"/>
        <v/>
      </c>
    </row>
    <row r="1323" spans="12:15" x14ac:dyDescent="0.35">
      <c r="L1323" s="81" t="str">
        <f t="shared" si="64"/>
        <v/>
      </c>
      <c r="M1323" s="82" t="str">
        <f>IF(EXACT(B1323,""),"",IF(COUNTIFS(B:B,B1323,J:J,"&gt;"&amp;J1323)=0,IFERROR(IF(MATCH(B1323&amp;"|*",M$3:M1322,0),"-",""),B1323&amp;"|"&amp;C1323&amp;"|"),"-"))</f>
        <v/>
      </c>
      <c r="N1323" s="183" t="str">
        <f t="shared" si="65"/>
        <v/>
      </c>
      <c r="O1323" s="81" t="str">
        <f t="shared" si="66"/>
        <v/>
      </c>
    </row>
    <row r="1324" spans="12:15" x14ac:dyDescent="0.35">
      <c r="L1324" s="81" t="str">
        <f t="shared" si="64"/>
        <v/>
      </c>
      <c r="M1324" s="82" t="str">
        <f>IF(EXACT(B1324,""),"",IF(COUNTIFS(B:B,B1324,J:J,"&gt;"&amp;J1324)=0,IFERROR(IF(MATCH(B1324&amp;"|*",M$3:M1323,0),"-",""),B1324&amp;"|"&amp;C1324&amp;"|"),"-"))</f>
        <v/>
      </c>
      <c r="N1324" s="183" t="str">
        <f t="shared" si="65"/>
        <v/>
      </c>
      <c r="O1324" s="81" t="str">
        <f t="shared" si="66"/>
        <v/>
      </c>
    </row>
    <row r="1325" spans="12:15" x14ac:dyDescent="0.35">
      <c r="L1325" s="81" t="str">
        <f t="shared" si="64"/>
        <v/>
      </c>
      <c r="M1325" s="82" t="str">
        <f>IF(EXACT(B1325,""),"",IF(COUNTIFS(B:B,B1325,J:J,"&gt;"&amp;J1325)=0,IFERROR(IF(MATCH(B1325&amp;"|*",M$3:M1324,0),"-",""),B1325&amp;"|"&amp;C1325&amp;"|"),"-"))</f>
        <v/>
      </c>
      <c r="N1325" s="183" t="str">
        <f t="shared" si="65"/>
        <v/>
      </c>
      <c r="O1325" s="81" t="str">
        <f t="shared" si="66"/>
        <v/>
      </c>
    </row>
    <row r="1326" spans="12:15" x14ac:dyDescent="0.35">
      <c r="L1326" s="81" t="str">
        <f t="shared" si="64"/>
        <v/>
      </c>
      <c r="M1326" s="82" t="str">
        <f>IF(EXACT(B1326,""),"",IF(COUNTIFS(B:B,B1326,J:J,"&gt;"&amp;J1326)=0,IFERROR(IF(MATCH(B1326&amp;"|*",M$3:M1325,0),"-",""),B1326&amp;"|"&amp;C1326&amp;"|"),"-"))</f>
        <v/>
      </c>
      <c r="N1326" s="183" t="str">
        <f t="shared" si="65"/>
        <v/>
      </c>
      <c r="O1326" s="81" t="str">
        <f t="shared" si="66"/>
        <v/>
      </c>
    </row>
    <row r="1327" spans="12:15" x14ac:dyDescent="0.35">
      <c r="L1327" s="81" t="str">
        <f t="shared" si="64"/>
        <v/>
      </c>
      <c r="M1327" s="82" t="str">
        <f>IF(EXACT(B1327,""),"",IF(COUNTIFS(B:B,B1327,J:J,"&gt;"&amp;J1327)=0,IFERROR(IF(MATCH(B1327&amp;"|*",M$3:M1326,0),"-",""),B1327&amp;"|"&amp;C1327&amp;"|"),"-"))</f>
        <v/>
      </c>
      <c r="N1327" s="183" t="str">
        <f t="shared" si="65"/>
        <v/>
      </c>
      <c r="O1327" s="81" t="str">
        <f t="shared" si="66"/>
        <v/>
      </c>
    </row>
    <row r="1328" spans="12:15" x14ac:dyDescent="0.35">
      <c r="L1328" s="81" t="str">
        <f t="shared" si="64"/>
        <v/>
      </c>
      <c r="M1328" s="82" t="str">
        <f>IF(EXACT(B1328,""),"",IF(COUNTIFS(B:B,B1328,J:J,"&gt;"&amp;J1328)=0,IFERROR(IF(MATCH(B1328&amp;"|*",M$3:M1327,0),"-",""),B1328&amp;"|"&amp;C1328&amp;"|"),"-"))</f>
        <v/>
      </c>
      <c r="N1328" s="183" t="str">
        <f t="shared" si="65"/>
        <v/>
      </c>
      <c r="O1328" s="81" t="str">
        <f t="shared" si="66"/>
        <v/>
      </c>
    </row>
    <row r="1329" spans="12:15" x14ac:dyDescent="0.35">
      <c r="L1329" s="81" t="str">
        <f t="shared" si="64"/>
        <v/>
      </c>
      <c r="M1329" s="82" t="str">
        <f>IF(EXACT(B1329,""),"",IF(COUNTIFS(B:B,B1329,J:J,"&gt;"&amp;J1329)=0,IFERROR(IF(MATCH(B1329&amp;"|*",M$3:M1328,0),"-",""),B1329&amp;"|"&amp;C1329&amp;"|"),"-"))</f>
        <v/>
      </c>
      <c r="N1329" s="183" t="str">
        <f t="shared" si="65"/>
        <v/>
      </c>
      <c r="O1329" s="81" t="str">
        <f t="shared" si="66"/>
        <v/>
      </c>
    </row>
    <row r="1330" spans="12:15" x14ac:dyDescent="0.35">
      <c r="L1330" s="81" t="str">
        <f t="shared" si="64"/>
        <v/>
      </c>
      <c r="M1330" s="82" t="str">
        <f>IF(EXACT(B1330,""),"",IF(COUNTIFS(B:B,B1330,J:J,"&gt;"&amp;J1330)=0,IFERROR(IF(MATCH(B1330&amp;"|*",M$3:M1329,0),"-",""),B1330&amp;"|"&amp;C1330&amp;"|"),"-"))</f>
        <v/>
      </c>
      <c r="N1330" s="183" t="str">
        <f t="shared" si="65"/>
        <v/>
      </c>
      <c r="O1330" s="81" t="str">
        <f t="shared" si="66"/>
        <v/>
      </c>
    </row>
    <row r="1331" spans="12:15" x14ac:dyDescent="0.35">
      <c r="L1331" s="81" t="str">
        <f t="shared" si="64"/>
        <v/>
      </c>
      <c r="M1331" s="82" t="str">
        <f>IF(EXACT(B1331,""),"",IF(COUNTIFS(B:B,B1331,J:J,"&gt;"&amp;J1331)=0,IFERROR(IF(MATCH(B1331&amp;"|*",M$3:M1330,0),"-",""),B1331&amp;"|"&amp;C1331&amp;"|"),"-"))</f>
        <v/>
      </c>
      <c r="N1331" s="183" t="str">
        <f t="shared" si="65"/>
        <v/>
      </c>
      <c r="O1331" s="81" t="str">
        <f t="shared" si="66"/>
        <v/>
      </c>
    </row>
    <row r="1332" spans="12:15" x14ac:dyDescent="0.35">
      <c r="L1332" s="81" t="str">
        <f t="shared" si="64"/>
        <v/>
      </c>
      <c r="M1332" s="82" t="str">
        <f>IF(EXACT(B1332,""),"",IF(COUNTIFS(B:B,B1332,J:J,"&gt;"&amp;J1332)=0,IFERROR(IF(MATCH(B1332&amp;"|*",M$3:M1331,0),"-",""),B1332&amp;"|"&amp;C1332&amp;"|"),"-"))</f>
        <v/>
      </c>
      <c r="N1332" s="183" t="str">
        <f t="shared" si="65"/>
        <v/>
      </c>
      <c r="O1332" s="81" t="str">
        <f t="shared" si="66"/>
        <v/>
      </c>
    </row>
    <row r="1333" spans="12:15" x14ac:dyDescent="0.35">
      <c r="L1333" s="81" t="str">
        <f t="shared" si="64"/>
        <v/>
      </c>
      <c r="M1333" s="82" t="str">
        <f>IF(EXACT(B1333,""),"",IF(COUNTIFS(B:B,B1333,J:J,"&gt;"&amp;J1333)=0,IFERROR(IF(MATCH(B1333&amp;"|*",M$3:M1332,0),"-",""),B1333&amp;"|"&amp;C1333&amp;"|"),"-"))</f>
        <v/>
      </c>
      <c r="N1333" s="183" t="str">
        <f t="shared" si="65"/>
        <v/>
      </c>
      <c r="O1333" s="81" t="str">
        <f t="shared" si="66"/>
        <v/>
      </c>
    </row>
    <row r="1334" spans="12:15" x14ac:dyDescent="0.35">
      <c r="L1334" s="81" t="str">
        <f t="shared" si="64"/>
        <v/>
      </c>
      <c r="M1334" s="82" t="str">
        <f>IF(EXACT(B1334,""),"",IF(COUNTIFS(B:B,B1334,J:J,"&gt;"&amp;J1334)=0,IFERROR(IF(MATCH(B1334&amp;"|*",M$3:M1333,0),"-",""),B1334&amp;"|"&amp;C1334&amp;"|"),"-"))</f>
        <v/>
      </c>
      <c r="N1334" s="183" t="str">
        <f t="shared" si="65"/>
        <v/>
      </c>
      <c r="O1334" s="81" t="str">
        <f t="shared" si="66"/>
        <v/>
      </c>
    </row>
    <row r="1335" spans="12:15" x14ac:dyDescent="0.35">
      <c r="L1335" s="81" t="str">
        <f t="shared" si="64"/>
        <v/>
      </c>
      <c r="M1335" s="82" t="str">
        <f>IF(EXACT(B1335,""),"",IF(COUNTIFS(B:B,B1335,J:J,"&gt;"&amp;J1335)=0,IFERROR(IF(MATCH(B1335&amp;"|*",M$3:M1334,0),"-",""),B1335&amp;"|"&amp;C1335&amp;"|"),"-"))</f>
        <v/>
      </c>
      <c r="N1335" s="183" t="str">
        <f t="shared" si="65"/>
        <v/>
      </c>
      <c r="O1335" s="81" t="str">
        <f t="shared" si="66"/>
        <v/>
      </c>
    </row>
    <row r="1336" spans="12:15" x14ac:dyDescent="0.35">
      <c r="L1336" s="81" t="str">
        <f t="shared" si="64"/>
        <v/>
      </c>
      <c r="M1336" s="82" t="str">
        <f>IF(EXACT(B1336,""),"",IF(COUNTIFS(B:B,B1336,J:J,"&gt;"&amp;J1336)=0,IFERROR(IF(MATCH(B1336&amp;"|*",M$3:M1335,0),"-",""),B1336&amp;"|"&amp;C1336&amp;"|"),"-"))</f>
        <v/>
      </c>
      <c r="N1336" s="183" t="str">
        <f t="shared" si="65"/>
        <v/>
      </c>
      <c r="O1336" s="81" t="str">
        <f t="shared" si="66"/>
        <v/>
      </c>
    </row>
    <row r="1337" spans="12:15" x14ac:dyDescent="0.35">
      <c r="L1337" s="81" t="str">
        <f t="shared" si="64"/>
        <v/>
      </c>
      <c r="M1337" s="82" t="str">
        <f>IF(EXACT(B1337,""),"",IF(COUNTIFS(B:B,B1337,J:J,"&gt;"&amp;J1337)=0,IFERROR(IF(MATCH(B1337&amp;"|*",M$3:M1336,0),"-",""),B1337&amp;"|"&amp;C1337&amp;"|"),"-"))</f>
        <v/>
      </c>
      <c r="N1337" s="183" t="str">
        <f t="shared" si="65"/>
        <v/>
      </c>
      <c r="O1337" s="81" t="str">
        <f t="shared" si="66"/>
        <v/>
      </c>
    </row>
    <row r="1338" spans="12:15" x14ac:dyDescent="0.35">
      <c r="L1338" s="81" t="str">
        <f t="shared" si="64"/>
        <v/>
      </c>
      <c r="M1338" s="82" t="str">
        <f>IF(EXACT(B1338,""),"",IF(COUNTIFS(B:B,B1338,J:J,"&gt;"&amp;J1338)=0,IFERROR(IF(MATCH(B1338&amp;"|*",M$3:M1337,0),"-",""),B1338&amp;"|"&amp;C1338&amp;"|"),"-"))</f>
        <v/>
      </c>
      <c r="N1338" s="183" t="str">
        <f t="shared" si="65"/>
        <v/>
      </c>
      <c r="O1338" s="81" t="str">
        <f t="shared" si="66"/>
        <v/>
      </c>
    </row>
    <row r="1339" spans="12:15" x14ac:dyDescent="0.35">
      <c r="L1339" s="81" t="str">
        <f t="shared" si="64"/>
        <v/>
      </c>
      <c r="M1339" s="82" t="str">
        <f>IF(EXACT(B1339,""),"",IF(COUNTIFS(B:B,B1339,J:J,"&gt;"&amp;J1339)=0,IFERROR(IF(MATCH(B1339&amp;"|*",M$3:M1338,0),"-",""),B1339&amp;"|"&amp;C1339&amp;"|"),"-"))</f>
        <v/>
      </c>
      <c r="N1339" s="183" t="str">
        <f t="shared" si="65"/>
        <v/>
      </c>
      <c r="O1339" s="81" t="str">
        <f t="shared" si="66"/>
        <v/>
      </c>
    </row>
    <row r="1340" spans="12:15" x14ac:dyDescent="0.35">
      <c r="L1340" s="81" t="str">
        <f t="shared" si="64"/>
        <v/>
      </c>
      <c r="M1340" s="82" t="str">
        <f>IF(EXACT(B1340,""),"",IF(COUNTIFS(B:B,B1340,J:J,"&gt;"&amp;J1340)=0,IFERROR(IF(MATCH(B1340&amp;"|*",M$3:M1339,0),"-",""),B1340&amp;"|"&amp;C1340&amp;"|"),"-"))</f>
        <v/>
      </c>
      <c r="N1340" s="183" t="str">
        <f t="shared" si="65"/>
        <v/>
      </c>
      <c r="O1340" s="81" t="str">
        <f t="shared" si="66"/>
        <v/>
      </c>
    </row>
    <row r="1341" spans="12:15" x14ac:dyDescent="0.35">
      <c r="L1341" s="81" t="str">
        <f t="shared" si="64"/>
        <v/>
      </c>
      <c r="M1341" s="82" t="str">
        <f>IF(EXACT(B1341,""),"",IF(COUNTIFS(B:B,B1341,J:J,"&gt;"&amp;J1341)=0,IFERROR(IF(MATCH(B1341&amp;"|*",M$3:M1340,0),"-",""),B1341&amp;"|"&amp;C1341&amp;"|"),"-"))</f>
        <v/>
      </c>
      <c r="N1341" s="183" t="str">
        <f t="shared" si="65"/>
        <v/>
      </c>
      <c r="O1341" s="81" t="str">
        <f t="shared" si="66"/>
        <v/>
      </c>
    </row>
    <row r="1342" spans="12:15" x14ac:dyDescent="0.35">
      <c r="L1342" s="81" t="str">
        <f t="shared" si="64"/>
        <v/>
      </c>
      <c r="M1342" s="82" t="str">
        <f>IF(EXACT(B1342,""),"",IF(COUNTIFS(B:B,B1342,J:J,"&gt;"&amp;J1342)=0,IFERROR(IF(MATCH(B1342&amp;"|*",M$3:M1341,0),"-",""),B1342&amp;"|"&amp;C1342&amp;"|"),"-"))</f>
        <v/>
      </c>
      <c r="N1342" s="183" t="str">
        <f t="shared" si="65"/>
        <v/>
      </c>
      <c r="O1342" s="81" t="str">
        <f t="shared" si="66"/>
        <v/>
      </c>
    </row>
    <row r="1343" spans="12:15" x14ac:dyDescent="0.35">
      <c r="L1343" s="81" t="str">
        <f t="shared" si="64"/>
        <v/>
      </c>
      <c r="M1343" s="82" t="str">
        <f>IF(EXACT(B1343,""),"",IF(COUNTIFS(B:B,B1343,J:J,"&gt;"&amp;J1343)=0,IFERROR(IF(MATCH(B1343&amp;"|*",M$3:M1342,0),"-",""),B1343&amp;"|"&amp;C1343&amp;"|"),"-"))</f>
        <v/>
      </c>
      <c r="N1343" s="183" t="str">
        <f t="shared" si="65"/>
        <v/>
      </c>
      <c r="O1343" s="81" t="str">
        <f t="shared" si="66"/>
        <v/>
      </c>
    </row>
    <row r="1344" spans="12:15" x14ac:dyDescent="0.35">
      <c r="L1344" s="81" t="str">
        <f t="shared" si="64"/>
        <v/>
      </c>
      <c r="M1344" s="82" t="str">
        <f>IF(EXACT(B1344,""),"",IF(COUNTIFS(B:B,B1344,J:J,"&gt;"&amp;J1344)=0,IFERROR(IF(MATCH(B1344&amp;"|*",M$3:M1343,0),"-",""),B1344&amp;"|"&amp;C1344&amp;"|"),"-"))</f>
        <v/>
      </c>
      <c r="N1344" s="183" t="str">
        <f t="shared" si="65"/>
        <v/>
      </c>
      <c r="O1344" s="81" t="str">
        <f t="shared" si="66"/>
        <v/>
      </c>
    </row>
    <row r="1345" spans="12:15" x14ac:dyDescent="0.35">
      <c r="L1345" s="81" t="str">
        <f t="shared" si="64"/>
        <v/>
      </c>
      <c r="M1345" s="82" t="str">
        <f>IF(EXACT(B1345,""),"",IF(COUNTIFS(B:B,B1345,J:J,"&gt;"&amp;J1345)=0,IFERROR(IF(MATCH(B1345&amp;"|*",M$3:M1344,0),"-",""),B1345&amp;"|"&amp;C1345&amp;"|"),"-"))</f>
        <v/>
      </c>
      <c r="N1345" s="183" t="str">
        <f t="shared" si="65"/>
        <v/>
      </c>
      <c r="O1345" s="81" t="str">
        <f t="shared" si="66"/>
        <v/>
      </c>
    </row>
    <row r="1346" spans="12:15" x14ac:dyDescent="0.35">
      <c r="L1346" s="81" t="str">
        <f t="shared" si="64"/>
        <v/>
      </c>
      <c r="M1346" s="82" t="str">
        <f>IF(EXACT(B1346,""),"",IF(COUNTIFS(B:B,B1346,J:J,"&gt;"&amp;J1346)=0,IFERROR(IF(MATCH(B1346&amp;"|*",M$3:M1345,0),"-",""),B1346&amp;"|"&amp;C1346&amp;"|"),"-"))</f>
        <v/>
      </c>
      <c r="N1346" s="183" t="str">
        <f t="shared" si="65"/>
        <v/>
      </c>
      <c r="O1346" s="81" t="str">
        <f t="shared" si="66"/>
        <v/>
      </c>
    </row>
    <row r="1347" spans="12:15" x14ac:dyDescent="0.35">
      <c r="L1347" s="81" t="str">
        <f t="shared" si="64"/>
        <v/>
      </c>
      <c r="M1347" s="82" t="str">
        <f>IF(EXACT(B1347,""),"",IF(COUNTIFS(B:B,B1347,J:J,"&gt;"&amp;J1347)=0,IFERROR(IF(MATCH(B1347&amp;"|*",M$3:M1346,0),"-",""),B1347&amp;"|"&amp;C1347&amp;"|"),"-"))</f>
        <v/>
      </c>
      <c r="N1347" s="183" t="str">
        <f t="shared" si="65"/>
        <v/>
      </c>
      <c r="O1347" s="81" t="str">
        <f t="shared" si="66"/>
        <v/>
      </c>
    </row>
    <row r="1348" spans="12:15" x14ac:dyDescent="0.35">
      <c r="L1348" s="81" t="str">
        <f t="shared" ref="L1348:L1411" si="67">IF(EXACT(B1348,""),"",IF(COUNTIFS(B:B,B1348,D:D,D1348,E:E,E1348,J:J,"&gt;"&amp;J1348)=0,B1348&amp;"|"&amp;D1348&amp;":"&amp;E1348&amp;"|","-"))</f>
        <v/>
      </c>
      <c r="M1348" s="82" t="str">
        <f>IF(EXACT(B1348,""),"",IF(COUNTIFS(B:B,B1348,J:J,"&gt;"&amp;J1348)=0,IFERROR(IF(MATCH(B1348&amp;"|*",M$3:M1347,0),"-",""),B1348&amp;"|"&amp;C1348&amp;"|"),"-"))</f>
        <v/>
      </c>
      <c r="N1348" s="183" t="str">
        <f t="shared" ref="N1348:N1411" si="68">IF(OR(EXACT(M1348,""),EXACT(M1348,"-")),"",COUNTIFS(M$4:M$4000,"&gt;-",M$4:M$4000,"&lt;="&amp;M1348))</f>
        <v/>
      </c>
      <c r="O1348" s="81" t="str">
        <f t="shared" si="66"/>
        <v/>
      </c>
    </row>
    <row r="1349" spans="12:15" x14ac:dyDescent="0.35">
      <c r="L1349" s="81" t="str">
        <f t="shared" si="67"/>
        <v/>
      </c>
      <c r="M1349" s="82" t="str">
        <f>IF(EXACT(B1349,""),"",IF(COUNTIFS(B:B,B1349,J:J,"&gt;"&amp;J1349)=0,IFERROR(IF(MATCH(B1349&amp;"|*",M$3:M1348,0),"-",""),B1349&amp;"|"&amp;C1349&amp;"|"),"-"))</f>
        <v/>
      </c>
      <c r="N1349" s="183" t="str">
        <f t="shared" si="68"/>
        <v/>
      </c>
      <c r="O1349" s="81" t="str">
        <f t="shared" ref="O1349:O1387" si="69">IF(EXACT(B1349,""),"",IF(COUNTIFS(B:B,B1349,D:D,D1349,E:E,E1349,J:J,"&gt;"&amp;J1349)=0,B1349&amp;"|"&amp;D1349&amp;":"&amp;E1349&amp;"|","-"))</f>
        <v/>
      </c>
    </row>
    <row r="1350" spans="12:15" x14ac:dyDescent="0.35">
      <c r="L1350" s="81" t="str">
        <f t="shared" si="67"/>
        <v/>
      </c>
      <c r="M1350" s="82" t="str">
        <f>IF(EXACT(B1350,""),"",IF(COUNTIFS(B:B,B1350,J:J,"&gt;"&amp;J1350)=0,IFERROR(IF(MATCH(B1350&amp;"|*",M$3:M1349,0),"-",""),B1350&amp;"|"&amp;C1350&amp;"|"),"-"))</f>
        <v/>
      </c>
      <c r="N1350" s="183" t="str">
        <f t="shared" si="68"/>
        <v/>
      </c>
      <c r="O1350" s="81" t="str">
        <f t="shared" si="69"/>
        <v/>
      </c>
    </row>
    <row r="1351" spans="12:15" x14ac:dyDescent="0.35">
      <c r="L1351" s="81" t="str">
        <f t="shared" si="67"/>
        <v/>
      </c>
      <c r="M1351" s="82" t="str">
        <f>IF(EXACT(B1351,""),"",IF(COUNTIFS(B:B,B1351,J:J,"&gt;"&amp;J1351)=0,IFERROR(IF(MATCH(B1351&amp;"|*",M$3:M1350,0),"-",""),B1351&amp;"|"&amp;C1351&amp;"|"),"-"))</f>
        <v/>
      </c>
      <c r="N1351" s="183" t="str">
        <f t="shared" si="68"/>
        <v/>
      </c>
      <c r="O1351" s="81" t="str">
        <f t="shared" si="69"/>
        <v/>
      </c>
    </row>
    <row r="1352" spans="12:15" x14ac:dyDescent="0.35">
      <c r="L1352" s="81" t="str">
        <f t="shared" si="67"/>
        <v/>
      </c>
      <c r="M1352" s="82" t="str">
        <f>IF(EXACT(B1352,""),"",IF(COUNTIFS(B:B,B1352,J:J,"&gt;"&amp;J1352)=0,IFERROR(IF(MATCH(B1352&amp;"|*",M$3:M1351,0),"-",""),B1352&amp;"|"&amp;C1352&amp;"|"),"-"))</f>
        <v/>
      </c>
      <c r="N1352" s="183" t="str">
        <f t="shared" si="68"/>
        <v/>
      </c>
      <c r="O1352" s="81" t="str">
        <f t="shared" si="69"/>
        <v/>
      </c>
    </row>
    <row r="1353" spans="12:15" x14ac:dyDescent="0.35">
      <c r="L1353" s="81" t="str">
        <f t="shared" si="67"/>
        <v/>
      </c>
      <c r="M1353" s="82" t="str">
        <f>IF(EXACT(B1353,""),"",IF(COUNTIFS(B:B,B1353,J:J,"&gt;"&amp;J1353)=0,IFERROR(IF(MATCH(B1353&amp;"|*",M$3:M1352,0),"-",""),B1353&amp;"|"&amp;C1353&amp;"|"),"-"))</f>
        <v/>
      </c>
      <c r="N1353" s="183" t="str">
        <f t="shared" si="68"/>
        <v/>
      </c>
      <c r="O1353" s="81" t="str">
        <f t="shared" si="69"/>
        <v/>
      </c>
    </row>
    <row r="1354" spans="12:15" x14ac:dyDescent="0.35">
      <c r="L1354" s="81" t="str">
        <f t="shared" si="67"/>
        <v/>
      </c>
      <c r="M1354" s="82" t="str">
        <f>IF(EXACT(B1354,""),"",IF(COUNTIFS(B:B,B1354,J:J,"&gt;"&amp;J1354)=0,IFERROR(IF(MATCH(B1354&amp;"|*",M$3:M1353,0),"-",""),B1354&amp;"|"&amp;C1354&amp;"|"),"-"))</f>
        <v/>
      </c>
      <c r="N1354" s="183" t="str">
        <f t="shared" si="68"/>
        <v/>
      </c>
      <c r="O1354" s="81" t="str">
        <f t="shared" si="69"/>
        <v/>
      </c>
    </row>
    <row r="1355" spans="12:15" x14ac:dyDescent="0.35">
      <c r="L1355" s="81" t="str">
        <f t="shared" si="67"/>
        <v/>
      </c>
      <c r="M1355" s="82" t="str">
        <f>IF(EXACT(B1355,""),"",IF(COUNTIFS(B:B,B1355,J:J,"&gt;"&amp;J1355)=0,IFERROR(IF(MATCH(B1355&amp;"|*",M$3:M1354,0),"-",""),B1355&amp;"|"&amp;C1355&amp;"|"),"-"))</f>
        <v/>
      </c>
      <c r="N1355" s="183" t="str">
        <f t="shared" si="68"/>
        <v/>
      </c>
      <c r="O1355" s="81" t="str">
        <f t="shared" si="69"/>
        <v/>
      </c>
    </row>
    <row r="1356" spans="12:15" x14ac:dyDescent="0.35">
      <c r="L1356" s="81" t="str">
        <f t="shared" si="67"/>
        <v/>
      </c>
      <c r="M1356" s="82" t="str">
        <f>IF(EXACT(B1356,""),"",IF(COUNTIFS(B:B,B1356,J:J,"&gt;"&amp;J1356)=0,IFERROR(IF(MATCH(B1356&amp;"|*",M$3:M1355,0),"-",""),B1356&amp;"|"&amp;C1356&amp;"|"),"-"))</f>
        <v/>
      </c>
      <c r="N1356" s="183" t="str">
        <f t="shared" si="68"/>
        <v/>
      </c>
      <c r="O1356" s="81" t="str">
        <f t="shared" si="69"/>
        <v/>
      </c>
    </row>
    <row r="1357" spans="12:15" x14ac:dyDescent="0.35">
      <c r="L1357" s="81" t="str">
        <f t="shared" si="67"/>
        <v/>
      </c>
      <c r="M1357" s="82" t="str">
        <f>IF(EXACT(B1357,""),"",IF(COUNTIFS(B:B,B1357,J:J,"&gt;"&amp;J1357)=0,IFERROR(IF(MATCH(B1357&amp;"|*",M$3:M1356,0),"-",""),B1357&amp;"|"&amp;C1357&amp;"|"),"-"))</f>
        <v/>
      </c>
      <c r="N1357" s="183" t="str">
        <f t="shared" si="68"/>
        <v/>
      </c>
      <c r="O1357" s="81" t="str">
        <f t="shared" si="69"/>
        <v/>
      </c>
    </row>
    <row r="1358" spans="12:15" x14ac:dyDescent="0.35">
      <c r="L1358" s="81" t="str">
        <f t="shared" si="67"/>
        <v/>
      </c>
      <c r="M1358" s="82" t="str">
        <f>IF(EXACT(B1358,""),"",IF(COUNTIFS(B:B,B1358,J:J,"&gt;"&amp;J1358)=0,IFERROR(IF(MATCH(B1358&amp;"|*",M$3:M1357,0),"-",""),B1358&amp;"|"&amp;C1358&amp;"|"),"-"))</f>
        <v/>
      </c>
      <c r="N1358" s="183" t="str">
        <f t="shared" si="68"/>
        <v/>
      </c>
      <c r="O1358" s="81" t="str">
        <f t="shared" si="69"/>
        <v/>
      </c>
    </row>
    <row r="1359" spans="12:15" x14ac:dyDescent="0.35">
      <c r="L1359" s="81" t="str">
        <f t="shared" si="67"/>
        <v/>
      </c>
      <c r="M1359" s="82" t="str">
        <f>IF(EXACT(B1359,""),"",IF(COUNTIFS(B:B,B1359,J:J,"&gt;"&amp;J1359)=0,IFERROR(IF(MATCH(B1359&amp;"|*",M$3:M1358,0),"-",""),B1359&amp;"|"&amp;C1359&amp;"|"),"-"))</f>
        <v/>
      </c>
      <c r="N1359" s="183" t="str">
        <f t="shared" si="68"/>
        <v/>
      </c>
      <c r="O1359" s="81" t="str">
        <f t="shared" si="69"/>
        <v/>
      </c>
    </row>
    <row r="1360" spans="12:15" x14ac:dyDescent="0.35">
      <c r="L1360" s="81" t="str">
        <f t="shared" si="67"/>
        <v/>
      </c>
      <c r="M1360" s="82" t="str">
        <f>IF(EXACT(B1360,""),"",IF(COUNTIFS(B:B,B1360,J:J,"&gt;"&amp;J1360)=0,IFERROR(IF(MATCH(B1360&amp;"|*",M$3:M1359,0),"-",""),B1360&amp;"|"&amp;C1360&amp;"|"),"-"))</f>
        <v/>
      </c>
      <c r="N1360" s="183" t="str">
        <f t="shared" si="68"/>
        <v/>
      </c>
      <c r="O1360" s="81" t="str">
        <f t="shared" si="69"/>
        <v/>
      </c>
    </row>
    <row r="1361" spans="12:15" x14ac:dyDescent="0.35">
      <c r="L1361" s="81" t="str">
        <f t="shared" si="67"/>
        <v/>
      </c>
      <c r="M1361" s="82" t="str">
        <f>IF(EXACT(B1361,""),"",IF(COUNTIFS(B:B,B1361,J:J,"&gt;"&amp;J1361)=0,IFERROR(IF(MATCH(B1361&amp;"|*",M$3:M1360,0),"-",""),B1361&amp;"|"&amp;C1361&amp;"|"),"-"))</f>
        <v/>
      </c>
      <c r="N1361" s="183" t="str">
        <f t="shared" si="68"/>
        <v/>
      </c>
      <c r="O1361" s="81" t="str">
        <f t="shared" si="69"/>
        <v/>
      </c>
    </row>
    <row r="1362" spans="12:15" x14ac:dyDescent="0.35">
      <c r="L1362" s="81" t="str">
        <f t="shared" si="67"/>
        <v/>
      </c>
      <c r="M1362" s="82" t="str">
        <f>IF(EXACT(B1362,""),"",IF(COUNTIFS(B:B,B1362,J:J,"&gt;"&amp;J1362)=0,IFERROR(IF(MATCH(B1362&amp;"|*",M$3:M1361,0),"-",""),B1362&amp;"|"&amp;C1362&amp;"|"),"-"))</f>
        <v/>
      </c>
      <c r="N1362" s="183" t="str">
        <f t="shared" si="68"/>
        <v/>
      </c>
      <c r="O1362" s="81" t="str">
        <f t="shared" si="69"/>
        <v/>
      </c>
    </row>
    <row r="1363" spans="12:15" x14ac:dyDescent="0.35">
      <c r="L1363" s="81" t="str">
        <f t="shared" si="67"/>
        <v/>
      </c>
      <c r="M1363" s="82" t="str">
        <f>IF(EXACT(B1363,""),"",IF(COUNTIFS(B:B,B1363,J:J,"&gt;"&amp;J1363)=0,IFERROR(IF(MATCH(B1363&amp;"|*",M$3:M1362,0),"-",""),B1363&amp;"|"&amp;C1363&amp;"|"),"-"))</f>
        <v/>
      </c>
      <c r="N1363" s="183" t="str">
        <f t="shared" si="68"/>
        <v/>
      </c>
      <c r="O1363" s="81" t="str">
        <f t="shared" si="69"/>
        <v/>
      </c>
    </row>
    <row r="1364" spans="12:15" x14ac:dyDescent="0.35">
      <c r="L1364" s="81" t="str">
        <f t="shared" si="67"/>
        <v/>
      </c>
      <c r="M1364" s="82" t="str">
        <f>IF(EXACT(B1364,""),"",IF(COUNTIFS(B:B,B1364,J:J,"&gt;"&amp;J1364)=0,IFERROR(IF(MATCH(B1364&amp;"|*",M$3:M1363,0),"-",""),B1364&amp;"|"&amp;C1364&amp;"|"),"-"))</f>
        <v/>
      </c>
      <c r="N1364" s="183" t="str">
        <f t="shared" si="68"/>
        <v/>
      </c>
      <c r="O1364" s="81" t="str">
        <f t="shared" si="69"/>
        <v/>
      </c>
    </row>
    <row r="1365" spans="12:15" x14ac:dyDescent="0.35">
      <c r="L1365" s="81" t="str">
        <f t="shared" si="67"/>
        <v/>
      </c>
      <c r="M1365" s="82" t="str">
        <f>IF(EXACT(B1365,""),"",IF(COUNTIFS(B:B,B1365,J:J,"&gt;"&amp;J1365)=0,IFERROR(IF(MATCH(B1365&amp;"|*",M$3:M1364,0),"-",""),B1365&amp;"|"&amp;C1365&amp;"|"),"-"))</f>
        <v/>
      </c>
      <c r="N1365" s="183" t="str">
        <f t="shared" si="68"/>
        <v/>
      </c>
      <c r="O1365" s="81" t="str">
        <f t="shared" si="69"/>
        <v/>
      </c>
    </row>
    <row r="1366" spans="12:15" x14ac:dyDescent="0.35">
      <c r="L1366" s="81" t="str">
        <f t="shared" si="67"/>
        <v/>
      </c>
      <c r="M1366" s="82" t="str">
        <f>IF(EXACT(B1366,""),"",IF(COUNTIFS(B:B,B1366,J:J,"&gt;"&amp;J1366)=0,IFERROR(IF(MATCH(B1366&amp;"|*",M$3:M1365,0),"-",""),B1366&amp;"|"&amp;C1366&amp;"|"),"-"))</f>
        <v/>
      </c>
      <c r="N1366" s="183" t="str">
        <f t="shared" si="68"/>
        <v/>
      </c>
      <c r="O1366" s="81" t="str">
        <f t="shared" si="69"/>
        <v/>
      </c>
    </row>
    <row r="1367" spans="12:15" x14ac:dyDescent="0.35">
      <c r="L1367" s="81" t="str">
        <f t="shared" si="67"/>
        <v/>
      </c>
      <c r="M1367" s="82" t="str">
        <f>IF(EXACT(B1367,""),"",IF(COUNTIFS(B:B,B1367,J:J,"&gt;"&amp;J1367)=0,IFERROR(IF(MATCH(B1367&amp;"|*",M$3:M1366,0),"-",""),B1367&amp;"|"&amp;C1367&amp;"|"),"-"))</f>
        <v/>
      </c>
      <c r="N1367" s="183" t="str">
        <f t="shared" si="68"/>
        <v/>
      </c>
      <c r="O1367" s="81" t="str">
        <f t="shared" si="69"/>
        <v/>
      </c>
    </row>
    <row r="1368" spans="12:15" x14ac:dyDescent="0.35">
      <c r="L1368" s="81" t="str">
        <f t="shared" si="67"/>
        <v/>
      </c>
      <c r="M1368" s="82" t="str">
        <f>IF(EXACT(B1368,""),"",IF(COUNTIFS(B:B,B1368,J:J,"&gt;"&amp;J1368)=0,IFERROR(IF(MATCH(B1368&amp;"|*",M$3:M1367,0),"-",""),B1368&amp;"|"&amp;C1368&amp;"|"),"-"))</f>
        <v/>
      </c>
      <c r="N1368" s="183" t="str">
        <f t="shared" si="68"/>
        <v/>
      </c>
      <c r="O1368" s="81" t="str">
        <f t="shared" si="69"/>
        <v/>
      </c>
    </row>
    <row r="1369" spans="12:15" x14ac:dyDescent="0.35">
      <c r="L1369" s="81" t="str">
        <f t="shared" si="67"/>
        <v/>
      </c>
      <c r="M1369" s="82" t="str">
        <f>IF(EXACT(B1369,""),"",IF(COUNTIFS(B:B,B1369,J:J,"&gt;"&amp;J1369)=0,IFERROR(IF(MATCH(B1369&amp;"|*",M$3:M1368,0),"-",""),B1369&amp;"|"&amp;C1369&amp;"|"),"-"))</f>
        <v/>
      </c>
      <c r="N1369" s="183" t="str">
        <f t="shared" si="68"/>
        <v/>
      </c>
      <c r="O1369" s="81" t="str">
        <f t="shared" si="69"/>
        <v/>
      </c>
    </row>
    <row r="1370" spans="12:15" x14ac:dyDescent="0.35">
      <c r="L1370" s="81" t="str">
        <f t="shared" si="67"/>
        <v/>
      </c>
      <c r="M1370" s="82" t="str">
        <f>IF(EXACT(B1370,""),"",IF(COUNTIFS(B:B,B1370,J:J,"&gt;"&amp;J1370)=0,IFERROR(IF(MATCH(B1370&amp;"|*",M$3:M1369,0),"-",""),B1370&amp;"|"&amp;C1370&amp;"|"),"-"))</f>
        <v/>
      </c>
      <c r="N1370" s="183" t="str">
        <f t="shared" si="68"/>
        <v/>
      </c>
      <c r="O1370" s="81" t="str">
        <f t="shared" si="69"/>
        <v/>
      </c>
    </row>
    <row r="1371" spans="12:15" x14ac:dyDescent="0.35">
      <c r="L1371" s="81" t="str">
        <f t="shared" si="67"/>
        <v/>
      </c>
      <c r="M1371" s="82" t="str">
        <f>IF(EXACT(B1371,""),"",IF(COUNTIFS(B:B,B1371,J:J,"&gt;"&amp;J1371)=0,IFERROR(IF(MATCH(B1371&amp;"|*",M$3:M1370,0),"-",""),B1371&amp;"|"&amp;C1371&amp;"|"),"-"))</f>
        <v/>
      </c>
      <c r="N1371" s="183" t="str">
        <f t="shared" si="68"/>
        <v/>
      </c>
      <c r="O1371" s="81" t="str">
        <f t="shared" si="69"/>
        <v/>
      </c>
    </row>
    <row r="1372" spans="12:15" x14ac:dyDescent="0.35">
      <c r="L1372" s="81" t="str">
        <f t="shared" si="67"/>
        <v/>
      </c>
      <c r="M1372" s="82" t="str">
        <f>IF(EXACT(B1372,""),"",IF(COUNTIFS(B:B,B1372,J:J,"&gt;"&amp;J1372)=0,IFERROR(IF(MATCH(B1372&amp;"|*",M$3:M1371,0),"-",""),B1372&amp;"|"&amp;C1372&amp;"|"),"-"))</f>
        <v/>
      </c>
      <c r="N1372" s="183" t="str">
        <f t="shared" si="68"/>
        <v/>
      </c>
      <c r="O1372" s="81" t="str">
        <f t="shared" si="69"/>
        <v/>
      </c>
    </row>
    <row r="1373" spans="12:15" x14ac:dyDescent="0.35">
      <c r="L1373" s="81" t="str">
        <f t="shared" si="67"/>
        <v/>
      </c>
      <c r="M1373" s="82" t="str">
        <f>IF(EXACT(B1373,""),"",IF(COUNTIFS(B:B,B1373,J:J,"&gt;"&amp;J1373)=0,IFERROR(IF(MATCH(B1373&amp;"|*",M$3:M1372,0),"-",""),B1373&amp;"|"&amp;C1373&amp;"|"),"-"))</f>
        <v/>
      </c>
      <c r="N1373" s="183" t="str">
        <f t="shared" si="68"/>
        <v/>
      </c>
      <c r="O1373" s="81" t="str">
        <f t="shared" si="69"/>
        <v/>
      </c>
    </row>
    <row r="1374" spans="12:15" x14ac:dyDescent="0.35">
      <c r="L1374" s="81" t="str">
        <f t="shared" si="67"/>
        <v/>
      </c>
      <c r="M1374" s="82" t="str">
        <f>IF(EXACT(B1374,""),"",IF(COUNTIFS(B:B,B1374,J:J,"&gt;"&amp;J1374)=0,IFERROR(IF(MATCH(B1374&amp;"|*",M$3:M1373,0),"-",""),B1374&amp;"|"&amp;C1374&amp;"|"),"-"))</f>
        <v/>
      </c>
      <c r="N1374" s="183" t="str">
        <f t="shared" si="68"/>
        <v/>
      </c>
      <c r="O1374" s="81" t="str">
        <f t="shared" si="69"/>
        <v/>
      </c>
    </row>
    <row r="1375" spans="12:15" x14ac:dyDescent="0.35">
      <c r="L1375" s="81" t="str">
        <f t="shared" si="67"/>
        <v/>
      </c>
      <c r="M1375" s="82" t="str">
        <f>IF(EXACT(B1375,""),"",IF(COUNTIFS(B:B,B1375,J:J,"&gt;"&amp;J1375)=0,IFERROR(IF(MATCH(B1375&amp;"|*",M$3:M1374,0),"-",""),B1375&amp;"|"&amp;C1375&amp;"|"),"-"))</f>
        <v/>
      </c>
      <c r="N1375" s="183" t="str">
        <f t="shared" si="68"/>
        <v/>
      </c>
      <c r="O1375" s="81" t="str">
        <f t="shared" si="69"/>
        <v/>
      </c>
    </row>
    <row r="1376" spans="12:15" x14ac:dyDescent="0.35">
      <c r="L1376" s="81" t="str">
        <f t="shared" si="67"/>
        <v/>
      </c>
      <c r="M1376" s="82" t="str">
        <f>IF(EXACT(B1376,""),"",IF(COUNTIFS(B:B,B1376,J:J,"&gt;"&amp;J1376)=0,IFERROR(IF(MATCH(B1376&amp;"|*",M$3:M1375,0),"-",""),B1376&amp;"|"&amp;C1376&amp;"|"),"-"))</f>
        <v/>
      </c>
      <c r="N1376" s="183" t="str">
        <f t="shared" si="68"/>
        <v/>
      </c>
      <c r="O1376" s="81" t="str">
        <f t="shared" si="69"/>
        <v/>
      </c>
    </row>
    <row r="1377" spans="12:15" x14ac:dyDescent="0.35">
      <c r="L1377" s="81" t="str">
        <f t="shared" si="67"/>
        <v/>
      </c>
      <c r="M1377" s="82" t="str">
        <f>IF(EXACT(B1377,""),"",IF(COUNTIFS(B:B,B1377,J:J,"&gt;"&amp;J1377)=0,IFERROR(IF(MATCH(B1377&amp;"|*",M$3:M1376,0),"-",""),B1377&amp;"|"&amp;C1377&amp;"|"),"-"))</f>
        <v/>
      </c>
      <c r="N1377" s="183" t="str">
        <f t="shared" si="68"/>
        <v/>
      </c>
      <c r="O1377" s="81" t="str">
        <f t="shared" si="69"/>
        <v/>
      </c>
    </row>
    <row r="1378" spans="12:15" x14ac:dyDescent="0.35">
      <c r="L1378" s="81" t="str">
        <f t="shared" si="67"/>
        <v/>
      </c>
      <c r="M1378" s="82" t="str">
        <f>IF(EXACT(B1378,""),"",IF(COUNTIFS(B:B,B1378,J:J,"&gt;"&amp;J1378)=0,IFERROR(IF(MATCH(B1378&amp;"|*",M$3:M1377,0),"-",""),B1378&amp;"|"&amp;C1378&amp;"|"),"-"))</f>
        <v/>
      </c>
      <c r="N1378" s="183" t="str">
        <f t="shared" si="68"/>
        <v/>
      </c>
      <c r="O1378" s="81" t="str">
        <f t="shared" si="69"/>
        <v/>
      </c>
    </row>
    <row r="1379" spans="12:15" x14ac:dyDescent="0.35">
      <c r="L1379" s="81" t="str">
        <f t="shared" si="67"/>
        <v/>
      </c>
      <c r="M1379" s="82" t="str">
        <f>IF(EXACT(B1379,""),"",IF(COUNTIFS(B:B,B1379,J:J,"&gt;"&amp;J1379)=0,IFERROR(IF(MATCH(B1379&amp;"|*",M$3:M1378,0),"-",""),B1379&amp;"|"&amp;C1379&amp;"|"),"-"))</f>
        <v/>
      </c>
      <c r="N1379" s="183" t="str">
        <f t="shared" si="68"/>
        <v/>
      </c>
      <c r="O1379" s="81" t="str">
        <f t="shared" si="69"/>
        <v/>
      </c>
    </row>
    <row r="1380" spans="12:15" x14ac:dyDescent="0.35">
      <c r="L1380" s="81" t="str">
        <f t="shared" si="67"/>
        <v/>
      </c>
      <c r="M1380" s="82" t="str">
        <f>IF(EXACT(B1380,""),"",IF(COUNTIFS(B:B,B1380,J:J,"&gt;"&amp;J1380)=0,IFERROR(IF(MATCH(B1380&amp;"|*",M$3:M1379,0),"-",""),B1380&amp;"|"&amp;C1380&amp;"|"),"-"))</f>
        <v/>
      </c>
      <c r="N1380" s="183" t="str">
        <f t="shared" si="68"/>
        <v/>
      </c>
      <c r="O1380" s="81" t="str">
        <f t="shared" si="69"/>
        <v/>
      </c>
    </row>
    <row r="1381" spans="12:15" x14ac:dyDescent="0.35">
      <c r="L1381" s="81" t="str">
        <f t="shared" si="67"/>
        <v/>
      </c>
      <c r="M1381" s="82" t="str">
        <f>IF(EXACT(B1381,""),"",IF(COUNTIFS(B:B,B1381,J:J,"&gt;"&amp;J1381)=0,IFERROR(IF(MATCH(B1381&amp;"|*",M$3:M1380,0),"-",""),B1381&amp;"|"&amp;C1381&amp;"|"),"-"))</f>
        <v/>
      </c>
      <c r="N1381" s="183" t="str">
        <f t="shared" si="68"/>
        <v/>
      </c>
      <c r="O1381" s="81" t="str">
        <f t="shared" si="69"/>
        <v/>
      </c>
    </row>
    <row r="1382" spans="12:15" x14ac:dyDescent="0.35">
      <c r="L1382" s="81" t="str">
        <f t="shared" si="67"/>
        <v/>
      </c>
      <c r="M1382" s="82" t="str">
        <f>IF(EXACT(B1382,""),"",IF(COUNTIFS(B:B,B1382,J:J,"&gt;"&amp;J1382)=0,IFERROR(IF(MATCH(B1382&amp;"|*",M$3:M1381,0),"-",""),B1382&amp;"|"&amp;C1382&amp;"|"),"-"))</f>
        <v/>
      </c>
      <c r="N1382" s="183" t="str">
        <f t="shared" si="68"/>
        <v/>
      </c>
      <c r="O1382" s="81" t="str">
        <f t="shared" si="69"/>
        <v/>
      </c>
    </row>
    <row r="1383" spans="12:15" x14ac:dyDescent="0.35">
      <c r="L1383" s="81" t="str">
        <f t="shared" si="67"/>
        <v/>
      </c>
      <c r="M1383" s="82" t="str">
        <f>IF(EXACT(B1383,""),"",IF(COUNTIFS(B:B,B1383,J:J,"&gt;"&amp;J1383)=0,IFERROR(IF(MATCH(B1383&amp;"|*",M$3:M1382,0),"-",""),B1383&amp;"|"&amp;C1383&amp;"|"),"-"))</f>
        <v/>
      </c>
      <c r="N1383" s="183" t="str">
        <f t="shared" si="68"/>
        <v/>
      </c>
      <c r="O1383" s="81" t="str">
        <f t="shared" si="69"/>
        <v/>
      </c>
    </row>
    <row r="1384" spans="12:15" x14ac:dyDescent="0.35">
      <c r="L1384" s="81" t="str">
        <f t="shared" si="67"/>
        <v/>
      </c>
      <c r="M1384" s="82" t="str">
        <f>IF(EXACT(B1384,""),"",IF(COUNTIFS(B:B,B1384,J:J,"&gt;"&amp;J1384)=0,IFERROR(IF(MATCH(B1384&amp;"|*",M$3:M1383,0),"-",""),B1384&amp;"|"&amp;C1384&amp;"|"),"-"))</f>
        <v/>
      </c>
      <c r="N1384" s="183" t="str">
        <f t="shared" si="68"/>
        <v/>
      </c>
      <c r="O1384" s="81" t="str">
        <f t="shared" si="69"/>
        <v/>
      </c>
    </row>
    <row r="1385" spans="12:15" x14ac:dyDescent="0.35">
      <c r="L1385" s="81" t="str">
        <f t="shared" si="67"/>
        <v/>
      </c>
      <c r="M1385" s="82" t="str">
        <f>IF(EXACT(B1385,""),"",IF(COUNTIFS(B:B,B1385,J:J,"&gt;"&amp;J1385)=0,IFERROR(IF(MATCH(B1385&amp;"|*",M$3:M1384,0),"-",""),B1385&amp;"|"&amp;C1385&amp;"|"),"-"))</f>
        <v/>
      </c>
      <c r="N1385" s="183" t="str">
        <f t="shared" si="68"/>
        <v/>
      </c>
      <c r="O1385" s="81" t="str">
        <f t="shared" si="69"/>
        <v/>
      </c>
    </row>
    <row r="1386" spans="12:15" x14ac:dyDescent="0.35">
      <c r="L1386" s="81" t="str">
        <f t="shared" si="67"/>
        <v/>
      </c>
      <c r="M1386" s="82" t="str">
        <f>IF(EXACT(B1386,""),"",IF(COUNTIFS(B:B,B1386,J:J,"&gt;"&amp;J1386)=0,IFERROR(IF(MATCH(B1386&amp;"|*",M$3:M1385,0),"-",""),B1386&amp;"|"&amp;C1386&amp;"|"),"-"))</f>
        <v/>
      </c>
      <c r="N1386" s="183" t="str">
        <f t="shared" si="68"/>
        <v/>
      </c>
      <c r="O1386" s="81" t="str">
        <f t="shared" si="69"/>
        <v/>
      </c>
    </row>
    <row r="1387" spans="12:15" x14ac:dyDescent="0.35">
      <c r="L1387" s="81" t="str">
        <f t="shared" si="67"/>
        <v/>
      </c>
      <c r="M1387" s="82" t="str">
        <f>IF(EXACT(B1387,""),"",IF(COUNTIFS(B:B,B1387,J:J,"&gt;"&amp;J1387)=0,IFERROR(IF(MATCH(B1387&amp;"|*",M$3:M1386,0),"-",""),B1387&amp;"|"&amp;C1387&amp;"|"),"-"))</f>
        <v/>
      </c>
      <c r="N1387" s="183" t="str">
        <f t="shared" si="68"/>
        <v/>
      </c>
      <c r="O1387" s="81" t="str">
        <f t="shared" si="69"/>
        <v/>
      </c>
    </row>
    <row r="1388" spans="12:15" x14ac:dyDescent="0.35">
      <c r="L1388" s="81" t="str">
        <f t="shared" si="67"/>
        <v/>
      </c>
      <c r="M1388" s="82" t="str">
        <f>IF(EXACT(B1388,""),"",IF(COUNTIFS(B:B,B1388,J:J,"&gt;"&amp;J1388)=0,IFERROR(IF(MATCH(B1388&amp;"|*",M$3:M1387,0),"-",""),B1388&amp;"|"&amp;C1388&amp;"|"),"-"))</f>
        <v/>
      </c>
      <c r="N1388" s="183" t="str">
        <f t="shared" si="68"/>
        <v/>
      </c>
      <c r="O1388" s="81" t="str">
        <f>IF(EXACT(B1388,""),"",IF(COUNTIFS(B:B,B1388,J:J,"&gt;"&amp;J1388)=1,IFERROR(IF(MATCH(B1388&amp;"|*",M$3:M1387,0),"-",""),B1388&amp;"|"&amp;C1388&amp;"|"),"-"))</f>
        <v/>
      </c>
    </row>
    <row r="1389" spans="12:15" x14ac:dyDescent="0.35">
      <c r="L1389" s="81" t="str">
        <f t="shared" si="67"/>
        <v/>
      </c>
      <c r="M1389" s="82" t="str">
        <f>IF(EXACT(B1389,""),"",IF(COUNTIFS(B:B,B1389,J:J,"&gt;"&amp;J1389)=0,IFERROR(IF(MATCH(B1389&amp;"|*",M$3:M1388,0),"-",""),B1389&amp;"|"&amp;C1389&amp;"|"),"-"))</f>
        <v/>
      </c>
      <c r="N1389" s="183" t="str">
        <f t="shared" si="68"/>
        <v/>
      </c>
      <c r="O1389" s="81" t="str">
        <f>IF(EXACT(B1389,""),"",IF(COUNTIFS(B:B,B1389,J:J,"&gt;"&amp;J1389)=1,IFERROR(IF(MATCH(B1389&amp;"|*",M$3:M1388,0),"-",""),B1389&amp;"|"&amp;C1389&amp;"|"),"-"))</f>
        <v/>
      </c>
    </row>
    <row r="1390" spans="12:15" x14ac:dyDescent="0.35">
      <c r="L1390" s="81" t="str">
        <f t="shared" si="67"/>
        <v/>
      </c>
      <c r="M1390" s="82" t="str">
        <f>IF(EXACT(B1390,""),"",IF(COUNTIFS(B:B,B1390,J:J,"&gt;"&amp;J1390)=0,IFERROR(IF(MATCH(B1390&amp;"|*",M$3:M1389,0),"-",""),B1390&amp;"|"&amp;C1390&amp;"|"),"-"))</f>
        <v/>
      </c>
      <c r="N1390" s="183" t="str">
        <f t="shared" si="68"/>
        <v/>
      </c>
      <c r="O1390" s="81" t="str">
        <f>IF(EXACT(B1390,""),"",IF(COUNTIFS(B:B,B1390,J:J,"&gt;"&amp;J1390)=1,IFERROR(IF(MATCH(B1390&amp;"|*",M$3:M1389,0),"-",""),B1390&amp;"|"&amp;C1390&amp;"|"),"-"))</f>
        <v/>
      </c>
    </row>
    <row r="1391" spans="12:15" x14ac:dyDescent="0.35">
      <c r="L1391" s="81" t="str">
        <f t="shared" si="67"/>
        <v/>
      </c>
      <c r="M1391" s="82" t="str">
        <f>IF(EXACT(B1391,""),"",IF(COUNTIFS(B:B,B1391,J:J,"&gt;"&amp;J1391)=0,IFERROR(IF(MATCH(B1391&amp;"|*",M$3:M1390,0),"-",""),B1391&amp;"|"&amp;C1391&amp;"|"),"-"))</f>
        <v/>
      </c>
      <c r="N1391" s="183" t="str">
        <f t="shared" si="68"/>
        <v/>
      </c>
      <c r="O1391" s="81" t="str">
        <f>IF(EXACT(B1391,""),"",IF(COUNTIFS(B:B,B1391,J:J,"&gt;"&amp;J1391)=1,IFERROR(IF(MATCH(B1391&amp;"|*",M$3:M1390,0),"-",""),B1391&amp;"|"&amp;C1391&amp;"|"),"-"))</f>
        <v/>
      </c>
    </row>
    <row r="1392" spans="12:15" x14ac:dyDescent="0.35">
      <c r="L1392" s="81" t="str">
        <f t="shared" si="67"/>
        <v/>
      </c>
      <c r="M1392" s="82" t="str">
        <f>IF(EXACT(B1392,""),"",IF(COUNTIFS(B:B,B1392,J:J,"&gt;"&amp;J1392)=0,IFERROR(IF(MATCH(B1392&amp;"|*",M$3:M1391,0),"-",""),B1392&amp;"|"&amp;C1392&amp;"|"),"-"))</f>
        <v/>
      </c>
      <c r="N1392" s="183" t="str">
        <f t="shared" si="68"/>
        <v/>
      </c>
      <c r="O1392" s="81" t="str">
        <f>IF(EXACT(B1392,""),"",IF(COUNTIFS(B:B,B1392,J:J,"&gt;"&amp;J1392)=1,IFERROR(IF(MATCH(B1392&amp;"|*",M$3:M1391,0),"-",""),B1392&amp;"|"&amp;C1392&amp;"|"),"-"))</f>
        <v/>
      </c>
    </row>
    <row r="1393" spans="12:15" x14ac:dyDescent="0.35">
      <c r="L1393" s="81" t="str">
        <f t="shared" si="67"/>
        <v/>
      </c>
      <c r="M1393" s="82" t="str">
        <f>IF(EXACT(B1393,""),"",IF(COUNTIFS(B:B,B1393,J:J,"&gt;"&amp;J1393)=0,IFERROR(IF(MATCH(B1393&amp;"|*",M$3:M1392,0),"-",""),B1393&amp;"|"&amp;C1393&amp;"|"),"-"))</f>
        <v/>
      </c>
      <c r="N1393" s="183" t="str">
        <f t="shared" si="68"/>
        <v/>
      </c>
      <c r="O1393" s="81" t="str">
        <f>IF(EXACT(B1393,""),"",IF(COUNTIFS(B:B,B1393,J:J,"&gt;"&amp;J1393)=1,IFERROR(IF(MATCH(B1393&amp;"|*",M$3:M1392,0),"-",""),B1393&amp;"|"&amp;C1393&amp;"|"),"-"))</f>
        <v/>
      </c>
    </row>
    <row r="1394" spans="12:15" x14ac:dyDescent="0.35">
      <c r="L1394" s="81" t="str">
        <f t="shared" si="67"/>
        <v/>
      </c>
      <c r="M1394" s="82" t="str">
        <f>IF(EXACT(B1394,""),"",IF(COUNTIFS(B:B,B1394,J:J,"&gt;"&amp;J1394)=0,IFERROR(IF(MATCH(B1394&amp;"|*",M$3:M1393,0),"-",""),B1394&amp;"|"&amp;C1394&amp;"|"),"-"))</f>
        <v/>
      </c>
      <c r="N1394" s="183" t="str">
        <f t="shared" si="68"/>
        <v/>
      </c>
      <c r="O1394" s="81" t="str">
        <f>IF(EXACT(B1394,""),"",IF(COUNTIFS(B:B,B1394,J:J,"&gt;"&amp;J1394)=1,IFERROR(IF(MATCH(B1394&amp;"|*",M$3:M1393,0),"-",""),B1394&amp;"|"&amp;C1394&amp;"|"),"-"))</f>
        <v/>
      </c>
    </row>
    <row r="1395" spans="12:15" x14ac:dyDescent="0.35">
      <c r="L1395" s="81" t="str">
        <f t="shared" si="67"/>
        <v/>
      </c>
      <c r="M1395" s="82" t="str">
        <f>IF(EXACT(B1395,""),"",IF(COUNTIFS(B:B,B1395,J:J,"&gt;"&amp;J1395)=0,IFERROR(IF(MATCH(B1395&amp;"|*",M$3:M1394,0),"-",""),B1395&amp;"|"&amp;C1395&amp;"|"),"-"))</f>
        <v/>
      </c>
      <c r="N1395" s="183" t="str">
        <f t="shared" si="68"/>
        <v/>
      </c>
      <c r="O1395" s="81" t="str">
        <f>IF(EXACT(B1395,""),"",IF(COUNTIFS(B:B,B1395,J:J,"&gt;"&amp;J1395)=1,IFERROR(IF(MATCH(B1395&amp;"|*",M$3:M1394,0),"-",""),B1395&amp;"|"&amp;C1395&amp;"|"),"-"))</f>
        <v/>
      </c>
    </row>
    <row r="1396" spans="12:15" x14ac:dyDescent="0.35">
      <c r="L1396" s="81" t="str">
        <f t="shared" si="67"/>
        <v/>
      </c>
      <c r="M1396" s="82" t="str">
        <f>IF(EXACT(B1396,""),"",IF(COUNTIFS(B:B,B1396,J:J,"&gt;"&amp;J1396)=0,IFERROR(IF(MATCH(B1396&amp;"|*",M$3:M1395,0),"-",""),B1396&amp;"|"&amp;C1396&amp;"|"),"-"))</f>
        <v/>
      </c>
      <c r="N1396" s="183" t="str">
        <f t="shared" si="68"/>
        <v/>
      </c>
      <c r="O1396" s="81" t="str">
        <f>IF(EXACT(B1396,""),"",IF(COUNTIFS(B:B,B1396,J:J,"&gt;"&amp;J1396)=1,IFERROR(IF(MATCH(B1396&amp;"|*",M$3:M1395,0),"-",""),B1396&amp;"|"&amp;C1396&amp;"|"),"-"))</f>
        <v/>
      </c>
    </row>
    <row r="1397" spans="12:15" x14ac:dyDescent="0.35">
      <c r="L1397" s="81" t="str">
        <f t="shared" si="67"/>
        <v/>
      </c>
      <c r="M1397" s="82" t="str">
        <f>IF(EXACT(B1397,""),"",IF(COUNTIFS(B:B,B1397,J:J,"&gt;"&amp;J1397)=0,IFERROR(IF(MATCH(B1397&amp;"|*",M$3:M1396,0),"-",""),B1397&amp;"|"&amp;C1397&amp;"|"),"-"))</f>
        <v/>
      </c>
      <c r="N1397" s="183" t="str">
        <f t="shared" si="68"/>
        <v/>
      </c>
      <c r="O1397" s="81" t="str">
        <f>IF(EXACT(B1397,""),"",IF(COUNTIFS(B:B,B1397,J:J,"&gt;"&amp;J1397)=1,IFERROR(IF(MATCH(B1397&amp;"|*",M$3:M1396,0),"-",""),B1397&amp;"|"&amp;C1397&amp;"|"),"-"))</f>
        <v/>
      </c>
    </row>
    <row r="1398" spans="12:15" x14ac:dyDescent="0.35">
      <c r="L1398" s="81" t="str">
        <f t="shared" si="67"/>
        <v/>
      </c>
      <c r="M1398" s="82" t="str">
        <f>IF(EXACT(B1398,""),"",IF(COUNTIFS(B:B,B1398,J:J,"&gt;"&amp;J1398)=0,IFERROR(IF(MATCH(B1398&amp;"|*",M$3:M1397,0),"-",""),B1398&amp;"|"&amp;C1398&amp;"|"),"-"))</f>
        <v/>
      </c>
      <c r="N1398" s="183" t="str">
        <f t="shared" si="68"/>
        <v/>
      </c>
      <c r="O1398" s="81" t="str">
        <f>IF(EXACT(B1398,""),"",IF(COUNTIFS(B:B,B1398,J:J,"&gt;"&amp;J1398)=1,IFERROR(IF(MATCH(B1398&amp;"|*",M$3:M1397,0),"-",""),B1398&amp;"|"&amp;C1398&amp;"|"),"-"))</f>
        <v/>
      </c>
    </row>
    <row r="1399" spans="12:15" x14ac:dyDescent="0.35">
      <c r="L1399" s="81" t="str">
        <f t="shared" si="67"/>
        <v/>
      </c>
      <c r="M1399" s="82" t="str">
        <f>IF(EXACT(B1399,""),"",IF(COUNTIFS(B:B,B1399,J:J,"&gt;"&amp;J1399)=0,IFERROR(IF(MATCH(B1399&amp;"|*",M$3:M1398,0),"-",""),B1399&amp;"|"&amp;C1399&amp;"|"),"-"))</f>
        <v/>
      </c>
      <c r="N1399" s="183" t="str">
        <f t="shared" si="68"/>
        <v/>
      </c>
      <c r="O1399" s="81" t="str">
        <f>IF(EXACT(B1399,""),"",IF(COUNTIFS(B:B,B1399,J:J,"&gt;"&amp;J1399)=1,IFERROR(IF(MATCH(B1399&amp;"|*",M$3:M1398,0),"-",""),B1399&amp;"|"&amp;C1399&amp;"|"),"-"))</f>
        <v/>
      </c>
    </row>
    <row r="1400" spans="12:15" x14ac:dyDescent="0.35">
      <c r="L1400" s="81" t="str">
        <f t="shared" si="67"/>
        <v/>
      </c>
      <c r="M1400" s="82" t="str">
        <f>IF(EXACT(B1400,""),"",IF(COUNTIFS(B:B,B1400,J:J,"&gt;"&amp;J1400)=0,IFERROR(IF(MATCH(B1400&amp;"|*",M$3:M1399,0),"-",""),B1400&amp;"|"&amp;C1400&amp;"|"),"-"))</f>
        <v/>
      </c>
      <c r="N1400" s="183" t="str">
        <f t="shared" si="68"/>
        <v/>
      </c>
      <c r="O1400" s="81" t="str">
        <f>IF(EXACT(B1400,""),"",IF(COUNTIFS(B:B,B1400,J:J,"&gt;"&amp;J1400)=1,IFERROR(IF(MATCH(B1400&amp;"|*",M$3:M1399,0),"-",""),B1400&amp;"|"&amp;C1400&amp;"|"),"-"))</f>
        <v/>
      </c>
    </row>
    <row r="1401" spans="12:15" x14ac:dyDescent="0.35">
      <c r="L1401" s="81" t="str">
        <f t="shared" si="67"/>
        <v/>
      </c>
      <c r="M1401" s="82" t="str">
        <f>IF(EXACT(B1401,""),"",IF(COUNTIFS(B:B,B1401,J:J,"&gt;"&amp;J1401)=0,IFERROR(IF(MATCH(B1401&amp;"|*",M$3:M1400,0),"-",""),B1401&amp;"|"&amp;C1401&amp;"|"),"-"))</f>
        <v/>
      </c>
      <c r="N1401" s="183" t="str">
        <f t="shared" si="68"/>
        <v/>
      </c>
      <c r="O1401" s="81" t="str">
        <f>IF(EXACT(B1401,""),"",IF(COUNTIFS(B:B,B1401,J:J,"&gt;"&amp;J1401)=1,IFERROR(IF(MATCH(B1401&amp;"|*",M$3:M1400,0),"-",""),B1401&amp;"|"&amp;C1401&amp;"|"),"-"))</f>
        <v/>
      </c>
    </row>
    <row r="1402" spans="12:15" x14ac:dyDescent="0.35">
      <c r="L1402" s="81" t="str">
        <f t="shared" si="67"/>
        <v/>
      </c>
      <c r="M1402" s="82" t="str">
        <f>IF(EXACT(B1402,""),"",IF(COUNTIFS(B:B,B1402,J:J,"&gt;"&amp;J1402)=0,IFERROR(IF(MATCH(B1402&amp;"|*",M$3:M1401,0),"-",""),B1402&amp;"|"&amp;C1402&amp;"|"),"-"))</f>
        <v/>
      </c>
      <c r="N1402" s="183" t="str">
        <f t="shared" si="68"/>
        <v/>
      </c>
      <c r="O1402" s="81" t="str">
        <f>IF(EXACT(B1402,""),"",IF(COUNTIFS(B:B,B1402,J:J,"&gt;"&amp;J1402)=1,IFERROR(IF(MATCH(B1402&amp;"|*",M$3:M1401,0),"-",""),B1402&amp;"|"&amp;C1402&amp;"|"),"-"))</f>
        <v/>
      </c>
    </row>
    <row r="1403" spans="12:15" x14ac:dyDescent="0.35">
      <c r="L1403" s="81" t="str">
        <f t="shared" si="67"/>
        <v/>
      </c>
      <c r="M1403" s="82" t="str">
        <f>IF(EXACT(B1403,""),"",IF(COUNTIFS(B:B,B1403,J:J,"&gt;"&amp;J1403)=0,IFERROR(IF(MATCH(B1403&amp;"|*",M$3:M1402,0),"-",""),B1403&amp;"|"&amp;C1403&amp;"|"),"-"))</f>
        <v/>
      </c>
      <c r="N1403" s="183" t="str">
        <f t="shared" si="68"/>
        <v/>
      </c>
      <c r="O1403" s="81" t="str">
        <f>IF(EXACT(B1403,""),"",IF(COUNTIFS(B:B,B1403,J:J,"&gt;"&amp;J1403)=1,IFERROR(IF(MATCH(B1403&amp;"|*",M$3:M1402,0),"-",""),B1403&amp;"|"&amp;C1403&amp;"|"),"-"))</f>
        <v/>
      </c>
    </row>
    <row r="1404" spans="12:15" x14ac:dyDescent="0.35">
      <c r="L1404" s="81" t="str">
        <f t="shared" si="67"/>
        <v/>
      </c>
      <c r="M1404" s="82" t="str">
        <f>IF(EXACT(B1404,""),"",IF(COUNTIFS(B:B,B1404,J:J,"&gt;"&amp;J1404)=0,IFERROR(IF(MATCH(B1404&amp;"|*",M$3:M1403,0),"-",""),B1404&amp;"|"&amp;C1404&amp;"|"),"-"))</f>
        <v/>
      </c>
      <c r="N1404" s="183" t="str">
        <f t="shared" si="68"/>
        <v/>
      </c>
      <c r="O1404" s="81" t="str">
        <f>IF(EXACT(B1404,""),"",IF(COUNTIFS(B:B,B1404,J:J,"&gt;"&amp;J1404)=1,IFERROR(IF(MATCH(B1404&amp;"|*",M$3:M1403,0),"-",""),B1404&amp;"|"&amp;C1404&amp;"|"),"-"))</f>
        <v/>
      </c>
    </row>
    <row r="1405" spans="12:15" x14ac:dyDescent="0.35">
      <c r="L1405" s="81" t="str">
        <f t="shared" si="67"/>
        <v/>
      </c>
      <c r="M1405" s="82" t="str">
        <f>IF(EXACT(B1405,""),"",IF(COUNTIFS(B:B,B1405,J:J,"&gt;"&amp;J1405)=0,IFERROR(IF(MATCH(B1405&amp;"|*",M$3:M1404,0),"-",""),B1405&amp;"|"&amp;C1405&amp;"|"),"-"))</f>
        <v/>
      </c>
      <c r="N1405" s="183" t="str">
        <f t="shared" si="68"/>
        <v/>
      </c>
      <c r="O1405" s="81" t="str">
        <f>IF(EXACT(B1405,""),"",IF(COUNTIFS(B:B,B1405,J:J,"&gt;"&amp;J1405)=1,IFERROR(IF(MATCH(B1405&amp;"|*",M$3:M1404,0),"-",""),B1405&amp;"|"&amp;C1405&amp;"|"),"-"))</f>
        <v/>
      </c>
    </row>
    <row r="1406" spans="12:15" x14ac:dyDescent="0.35">
      <c r="L1406" s="81" t="str">
        <f t="shared" si="67"/>
        <v/>
      </c>
      <c r="M1406" s="82" t="str">
        <f>IF(EXACT(B1406,""),"",IF(COUNTIFS(B:B,B1406,J:J,"&gt;"&amp;J1406)=0,IFERROR(IF(MATCH(B1406&amp;"|*",M$3:M1405,0),"-",""),B1406&amp;"|"&amp;C1406&amp;"|"),"-"))</f>
        <v/>
      </c>
      <c r="N1406" s="183" t="str">
        <f t="shared" si="68"/>
        <v/>
      </c>
      <c r="O1406" s="81" t="str">
        <f>IF(EXACT(B1406,""),"",IF(COUNTIFS(B:B,B1406,J:J,"&gt;"&amp;J1406)=1,IFERROR(IF(MATCH(B1406&amp;"|*",M$3:M1405,0),"-",""),B1406&amp;"|"&amp;C1406&amp;"|"),"-"))</f>
        <v/>
      </c>
    </row>
    <row r="1407" spans="12:15" x14ac:dyDescent="0.35">
      <c r="L1407" s="81" t="str">
        <f t="shared" si="67"/>
        <v/>
      </c>
      <c r="M1407" s="82" t="str">
        <f>IF(EXACT(B1407,""),"",IF(COUNTIFS(B:B,B1407,J:J,"&gt;"&amp;J1407)=0,IFERROR(IF(MATCH(B1407&amp;"|*",M$3:M1406,0),"-",""),B1407&amp;"|"&amp;C1407&amp;"|"),"-"))</f>
        <v/>
      </c>
      <c r="N1407" s="183" t="str">
        <f t="shared" si="68"/>
        <v/>
      </c>
      <c r="O1407" s="81" t="str">
        <f>IF(EXACT(B1407,""),"",IF(COUNTIFS(B:B,B1407,J:J,"&gt;"&amp;J1407)=1,IFERROR(IF(MATCH(B1407&amp;"|*",M$3:M1406,0),"-",""),B1407&amp;"|"&amp;C1407&amp;"|"),"-"))</f>
        <v/>
      </c>
    </row>
    <row r="1408" spans="12:15" x14ac:dyDescent="0.35">
      <c r="L1408" s="81" t="str">
        <f t="shared" si="67"/>
        <v/>
      </c>
      <c r="M1408" s="82" t="str">
        <f>IF(EXACT(B1408,""),"",IF(COUNTIFS(B:B,B1408,J:J,"&gt;"&amp;J1408)=0,IFERROR(IF(MATCH(B1408&amp;"|*",M$3:M1407,0),"-",""),B1408&amp;"|"&amp;C1408&amp;"|"),"-"))</f>
        <v/>
      </c>
      <c r="N1408" s="183" t="str">
        <f t="shared" si="68"/>
        <v/>
      </c>
      <c r="O1408" s="81" t="str">
        <f>IF(EXACT(B1408,""),"",IF(COUNTIFS(B:B,B1408,J:J,"&gt;"&amp;J1408)=1,IFERROR(IF(MATCH(B1408&amp;"|*",M$3:M1407,0),"-",""),B1408&amp;"|"&amp;C1408&amp;"|"),"-"))</f>
        <v/>
      </c>
    </row>
    <row r="1409" spans="12:15" x14ac:dyDescent="0.35">
      <c r="L1409" s="81" t="str">
        <f t="shared" si="67"/>
        <v/>
      </c>
      <c r="M1409" s="82" t="str">
        <f>IF(EXACT(B1409,""),"",IF(COUNTIFS(B:B,B1409,J:J,"&gt;"&amp;J1409)=0,IFERROR(IF(MATCH(B1409&amp;"|*",M$3:M1408,0),"-",""),B1409&amp;"|"&amp;C1409&amp;"|"),"-"))</f>
        <v/>
      </c>
      <c r="N1409" s="183" t="str">
        <f t="shared" si="68"/>
        <v/>
      </c>
      <c r="O1409" s="81" t="str">
        <f>IF(EXACT(B1409,""),"",IF(COUNTIFS(B:B,B1409,J:J,"&gt;"&amp;J1409)=1,IFERROR(IF(MATCH(B1409&amp;"|*",M$3:M1408,0),"-",""),B1409&amp;"|"&amp;C1409&amp;"|"),"-"))</f>
        <v/>
      </c>
    </row>
    <row r="1410" spans="12:15" x14ac:dyDescent="0.35">
      <c r="L1410" s="81" t="str">
        <f t="shared" si="67"/>
        <v/>
      </c>
      <c r="M1410" s="82" t="str">
        <f>IF(EXACT(B1410,""),"",IF(COUNTIFS(B:B,B1410,J:J,"&gt;"&amp;J1410)=0,IFERROR(IF(MATCH(B1410&amp;"|*",M$3:M1409,0),"-",""),B1410&amp;"|"&amp;C1410&amp;"|"),"-"))</f>
        <v/>
      </c>
      <c r="N1410" s="183" t="str">
        <f t="shared" si="68"/>
        <v/>
      </c>
      <c r="O1410" s="81" t="str">
        <f>IF(EXACT(B1410,""),"",IF(COUNTIFS(B:B,B1410,J:J,"&gt;"&amp;J1410)=1,IFERROR(IF(MATCH(B1410&amp;"|*",M$3:M1409,0),"-",""),B1410&amp;"|"&amp;C1410&amp;"|"),"-"))</f>
        <v/>
      </c>
    </row>
    <row r="1411" spans="12:15" x14ac:dyDescent="0.35">
      <c r="L1411" s="81" t="str">
        <f t="shared" si="67"/>
        <v/>
      </c>
      <c r="M1411" s="82" t="str">
        <f>IF(EXACT(B1411,""),"",IF(COUNTIFS(B:B,B1411,J:J,"&gt;"&amp;J1411)=0,IFERROR(IF(MATCH(B1411&amp;"|*",M$3:M1410,0),"-",""),B1411&amp;"|"&amp;C1411&amp;"|"),"-"))</f>
        <v/>
      </c>
      <c r="N1411" s="183" t="str">
        <f t="shared" si="68"/>
        <v/>
      </c>
      <c r="O1411" s="81" t="str">
        <f>IF(EXACT(B1411,""),"",IF(COUNTIFS(B:B,B1411,J:J,"&gt;"&amp;J1411)=1,IFERROR(IF(MATCH(B1411&amp;"|*",M$3:M1410,0),"-",""),B1411&amp;"|"&amp;C1411&amp;"|"),"-"))</f>
        <v/>
      </c>
    </row>
    <row r="1412" spans="12:15" x14ac:dyDescent="0.35">
      <c r="L1412" s="81" t="str">
        <f t="shared" ref="L1412:L1475" si="70">IF(EXACT(B1412,""),"",IF(COUNTIFS(B:B,B1412,D:D,D1412,E:E,E1412,J:J,"&gt;"&amp;J1412)=0,B1412&amp;"|"&amp;D1412&amp;":"&amp;E1412&amp;"|","-"))</f>
        <v/>
      </c>
      <c r="M1412" s="82" t="str">
        <f>IF(EXACT(B1412,""),"",IF(COUNTIFS(B:B,B1412,J:J,"&gt;"&amp;J1412)=0,IFERROR(IF(MATCH(B1412&amp;"|*",M$3:M1411,0),"-",""),B1412&amp;"|"&amp;C1412&amp;"|"),"-"))</f>
        <v/>
      </c>
      <c r="N1412" s="183" t="str">
        <f t="shared" ref="N1412:N1475" si="71">IF(OR(EXACT(M1412,""),EXACT(M1412,"-")),"",COUNTIFS(M$4:M$4000,"&gt;-",M$4:M$4000,"&lt;="&amp;M1412))</f>
        <v/>
      </c>
      <c r="O1412" s="81" t="str">
        <f>IF(EXACT(B1412,""),"",IF(COUNTIFS(B:B,B1412,J:J,"&gt;"&amp;J1412)=1,IFERROR(IF(MATCH(B1412&amp;"|*",M$3:M1411,0),"-",""),B1412&amp;"|"&amp;C1412&amp;"|"),"-"))</f>
        <v/>
      </c>
    </row>
    <row r="1413" spans="12:15" x14ac:dyDescent="0.35">
      <c r="L1413" s="81" t="str">
        <f t="shared" si="70"/>
        <v/>
      </c>
      <c r="M1413" s="82" t="str">
        <f>IF(EXACT(B1413,""),"",IF(COUNTIFS(B:B,B1413,J:J,"&gt;"&amp;J1413)=0,IFERROR(IF(MATCH(B1413&amp;"|*",M$3:M1412,0),"-",""),B1413&amp;"|"&amp;C1413&amp;"|"),"-"))</f>
        <v/>
      </c>
      <c r="N1413" s="183" t="str">
        <f t="shared" si="71"/>
        <v/>
      </c>
      <c r="O1413" s="81" t="str">
        <f>IF(EXACT(B1413,""),"",IF(COUNTIFS(B:B,B1413,J:J,"&gt;"&amp;J1413)=1,IFERROR(IF(MATCH(B1413&amp;"|*",M$3:M1412,0),"-",""),B1413&amp;"|"&amp;C1413&amp;"|"),"-"))</f>
        <v/>
      </c>
    </row>
    <row r="1414" spans="12:15" x14ac:dyDescent="0.35">
      <c r="L1414" s="81" t="str">
        <f t="shared" si="70"/>
        <v/>
      </c>
      <c r="M1414" s="82" t="str">
        <f>IF(EXACT(B1414,""),"",IF(COUNTIFS(B:B,B1414,J:J,"&gt;"&amp;J1414)=0,IFERROR(IF(MATCH(B1414&amp;"|*",M$3:M1413,0),"-",""),B1414&amp;"|"&amp;C1414&amp;"|"),"-"))</f>
        <v/>
      </c>
      <c r="N1414" s="183" t="str">
        <f t="shared" si="71"/>
        <v/>
      </c>
      <c r="O1414" s="81" t="str">
        <f>IF(EXACT(B1414,""),"",IF(COUNTIFS(B:B,B1414,J:J,"&gt;"&amp;J1414)=1,IFERROR(IF(MATCH(B1414&amp;"|*",M$3:M1413,0),"-",""),B1414&amp;"|"&amp;C1414&amp;"|"),"-"))</f>
        <v/>
      </c>
    </row>
    <row r="1415" spans="12:15" x14ac:dyDescent="0.35">
      <c r="L1415" s="81" t="str">
        <f t="shared" si="70"/>
        <v/>
      </c>
      <c r="M1415" s="82" t="str">
        <f>IF(EXACT(B1415,""),"",IF(COUNTIFS(B:B,B1415,J:J,"&gt;"&amp;J1415)=0,IFERROR(IF(MATCH(B1415&amp;"|*",M$3:M1414,0),"-",""),B1415&amp;"|"&amp;C1415&amp;"|"),"-"))</f>
        <v/>
      </c>
      <c r="N1415" s="183" t="str">
        <f t="shared" si="71"/>
        <v/>
      </c>
      <c r="O1415" s="81" t="str">
        <f>IF(EXACT(B1415,""),"",IF(COUNTIFS(B:B,B1415,J:J,"&gt;"&amp;J1415)=1,IFERROR(IF(MATCH(B1415&amp;"|*",M$3:M1414,0),"-",""),B1415&amp;"|"&amp;C1415&amp;"|"),"-"))</f>
        <v/>
      </c>
    </row>
    <row r="1416" spans="12:15" x14ac:dyDescent="0.35">
      <c r="L1416" s="81" t="str">
        <f t="shared" si="70"/>
        <v/>
      </c>
      <c r="M1416" s="82" t="str">
        <f>IF(EXACT(B1416,""),"",IF(COUNTIFS(B:B,B1416,J:J,"&gt;"&amp;J1416)=0,IFERROR(IF(MATCH(B1416&amp;"|*",M$3:M1415,0),"-",""),B1416&amp;"|"&amp;C1416&amp;"|"),"-"))</f>
        <v/>
      </c>
      <c r="N1416" s="183" t="str">
        <f t="shared" si="71"/>
        <v/>
      </c>
      <c r="O1416" s="81" t="str">
        <f>IF(EXACT(B1416,""),"",IF(COUNTIFS(B:B,B1416,J:J,"&gt;"&amp;J1416)=1,IFERROR(IF(MATCH(B1416&amp;"|*",M$3:M1415,0),"-",""),B1416&amp;"|"&amp;C1416&amp;"|"),"-"))</f>
        <v/>
      </c>
    </row>
    <row r="1417" spans="12:15" x14ac:dyDescent="0.35">
      <c r="L1417" s="81" t="str">
        <f t="shared" si="70"/>
        <v/>
      </c>
      <c r="M1417" s="82" t="str">
        <f>IF(EXACT(B1417,""),"",IF(COUNTIFS(B:B,B1417,J:J,"&gt;"&amp;J1417)=0,IFERROR(IF(MATCH(B1417&amp;"|*",M$3:M1416,0),"-",""),B1417&amp;"|"&amp;C1417&amp;"|"),"-"))</f>
        <v/>
      </c>
      <c r="N1417" s="183" t="str">
        <f t="shared" si="71"/>
        <v/>
      </c>
      <c r="O1417" s="81" t="str">
        <f>IF(EXACT(B1417,""),"",IF(COUNTIFS(B:B,B1417,J:J,"&gt;"&amp;J1417)=1,IFERROR(IF(MATCH(B1417&amp;"|*",M$3:M1416,0),"-",""),B1417&amp;"|"&amp;C1417&amp;"|"),"-"))</f>
        <v/>
      </c>
    </row>
    <row r="1418" spans="12:15" x14ac:dyDescent="0.35">
      <c r="L1418" s="81" t="str">
        <f t="shared" si="70"/>
        <v/>
      </c>
      <c r="M1418" s="82" t="str">
        <f>IF(EXACT(B1418,""),"",IF(COUNTIFS(B:B,B1418,J:J,"&gt;"&amp;J1418)=0,IFERROR(IF(MATCH(B1418&amp;"|*",M$3:M1417,0),"-",""),B1418&amp;"|"&amp;C1418&amp;"|"),"-"))</f>
        <v/>
      </c>
      <c r="N1418" s="183" t="str">
        <f t="shared" si="71"/>
        <v/>
      </c>
      <c r="O1418" s="81" t="str">
        <f>IF(EXACT(B1418,""),"",IF(COUNTIFS(B:B,B1418,J:J,"&gt;"&amp;J1418)=1,IFERROR(IF(MATCH(B1418&amp;"|*",M$3:M1417,0),"-",""),B1418&amp;"|"&amp;C1418&amp;"|"),"-"))</f>
        <v/>
      </c>
    </row>
    <row r="1419" spans="12:15" x14ac:dyDescent="0.35">
      <c r="L1419" s="81" t="str">
        <f t="shared" si="70"/>
        <v/>
      </c>
      <c r="M1419" s="82" t="str">
        <f>IF(EXACT(B1419,""),"",IF(COUNTIFS(B:B,B1419,J:J,"&gt;"&amp;J1419)=0,IFERROR(IF(MATCH(B1419&amp;"|*",M$3:M1418,0),"-",""),B1419&amp;"|"&amp;C1419&amp;"|"),"-"))</f>
        <v/>
      </c>
      <c r="N1419" s="183" t="str">
        <f t="shared" si="71"/>
        <v/>
      </c>
      <c r="O1419" s="81" t="str">
        <f>IF(EXACT(B1419,""),"",IF(COUNTIFS(B:B,B1419,J:J,"&gt;"&amp;J1419)=1,IFERROR(IF(MATCH(B1419&amp;"|*",M$3:M1418,0),"-",""),B1419&amp;"|"&amp;C1419&amp;"|"),"-"))</f>
        <v/>
      </c>
    </row>
    <row r="1420" spans="12:15" x14ac:dyDescent="0.35">
      <c r="L1420" s="81" t="str">
        <f t="shared" si="70"/>
        <v/>
      </c>
      <c r="M1420" s="82" t="str">
        <f>IF(EXACT(B1420,""),"",IF(COUNTIFS(B:B,B1420,J:J,"&gt;"&amp;J1420)=0,IFERROR(IF(MATCH(B1420&amp;"|*",M$3:M1419,0),"-",""),B1420&amp;"|"&amp;C1420&amp;"|"),"-"))</f>
        <v/>
      </c>
      <c r="N1420" s="183" t="str">
        <f t="shared" si="71"/>
        <v/>
      </c>
      <c r="O1420" s="81" t="str">
        <f>IF(EXACT(B1420,""),"",IF(COUNTIFS(B:B,B1420,J:J,"&gt;"&amp;J1420)=1,IFERROR(IF(MATCH(B1420&amp;"|*",M$3:M1419,0),"-",""),B1420&amp;"|"&amp;C1420&amp;"|"),"-"))</f>
        <v/>
      </c>
    </row>
    <row r="1421" spans="12:15" x14ac:dyDescent="0.35">
      <c r="L1421" s="81" t="str">
        <f t="shared" si="70"/>
        <v/>
      </c>
      <c r="M1421" s="82" t="str">
        <f>IF(EXACT(B1421,""),"",IF(COUNTIFS(B:B,B1421,J:J,"&gt;"&amp;J1421)=0,IFERROR(IF(MATCH(B1421&amp;"|*",M$3:M1420,0),"-",""),B1421&amp;"|"&amp;C1421&amp;"|"),"-"))</f>
        <v/>
      </c>
      <c r="N1421" s="183" t="str">
        <f t="shared" si="71"/>
        <v/>
      </c>
      <c r="O1421" s="81" t="str">
        <f>IF(EXACT(B1421,""),"",IF(COUNTIFS(B:B,B1421,J:J,"&gt;"&amp;J1421)=1,IFERROR(IF(MATCH(B1421&amp;"|*",M$3:M1420,0),"-",""),B1421&amp;"|"&amp;C1421&amp;"|"),"-"))</f>
        <v/>
      </c>
    </row>
    <row r="1422" spans="12:15" x14ac:dyDescent="0.35">
      <c r="L1422" s="81" t="str">
        <f t="shared" si="70"/>
        <v/>
      </c>
      <c r="M1422" s="82" t="str">
        <f>IF(EXACT(B1422,""),"",IF(COUNTIFS(B:B,B1422,J:J,"&gt;"&amp;J1422)=0,IFERROR(IF(MATCH(B1422&amp;"|*",M$3:M1421,0),"-",""),B1422&amp;"|"&amp;C1422&amp;"|"),"-"))</f>
        <v/>
      </c>
      <c r="N1422" s="183" t="str">
        <f t="shared" si="71"/>
        <v/>
      </c>
      <c r="O1422" s="81" t="str">
        <f>IF(EXACT(B1422,""),"",IF(COUNTIFS(B:B,B1422,J:J,"&gt;"&amp;J1422)=1,IFERROR(IF(MATCH(B1422&amp;"|*",M$3:M1421,0),"-",""),B1422&amp;"|"&amp;C1422&amp;"|"),"-"))</f>
        <v/>
      </c>
    </row>
    <row r="1423" spans="12:15" x14ac:dyDescent="0.35">
      <c r="L1423" s="81" t="str">
        <f t="shared" si="70"/>
        <v/>
      </c>
      <c r="M1423" s="82" t="str">
        <f>IF(EXACT(B1423,""),"",IF(COUNTIFS(B:B,B1423,J:J,"&gt;"&amp;J1423)=0,IFERROR(IF(MATCH(B1423&amp;"|*",M$3:M1422,0),"-",""),B1423&amp;"|"&amp;C1423&amp;"|"),"-"))</f>
        <v/>
      </c>
      <c r="N1423" s="183" t="str">
        <f t="shared" si="71"/>
        <v/>
      </c>
      <c r="O1423" s="81" t="str">
        <f>IF(EXACT(B1423,""),"",IF(COUNTIFS(B:B,B1423,J:J,"&gt;"&amp;J1423)=1,IFERROR(IF(MATCH(B1423&amp;"|*",M$3:M1422,0),"-",""),B1423&amp;"|"&amp;C1423&amp;"|"),"-"))</f>
        <v/>
      </c>
    </row>
    <row r="1424" spans="12:15" x14ac:dyDescent="0.35">
      <c r="L1424" s="81" t="str">
        <f t="shared" si="70"/>
        <v/>
      </c>
      <c r="M1424" s="82" t="str">
        <f>IF(EXACT(B1424,""),"",IF(COUNTIFS(B:B,B1424,J:J,"&gt;"&amp;J1424)=0,IFERROR(IF(MATCH(B1424&amp;"|*",M$3:M1423,0),"-",""),B1424&amp;"|"&amp;C1424&amp;"|"),"-"))</f>
        <v/>
      </c>
      <c r="N1424" s="183" t="str">
        <f t="shared" si="71"/>
        <v/>
      </c>
      <c r="O1424" s="81" t="str">
        <f>IF(EXACT(B1424,""),"",IF(COUNTIFS(B:B,B1424,J:J,"&gt;"&amp;J1424)=1,IFERROR(IF(MATCH(B1424&amp;"|*",M$3:M1423,0),"-",""),B1424&amp;"|"&amp;C1424&amp;"|"),"-"))</f>
        <v/>
      </c>
    </row>
    <row r="1425" spans="12:15" x14ac:dyDescent="0.35">
      <c r="L1425" s="81" t="str">
        <f t="shared" si="70"/>
        <v/>
      </c>
      <c r="M1425" s="82" t="str">
        <f>IF(EXACT(B1425,""),"",IF(COUNTIFS(B:B,B1425,J:J,"&gt;"&amp;J1425)=0,IFERROR(IF(MATCH(B1425&amp;"|*",M$3:M1424,0),"-",""),B1425&amp;"|"&amp;C1425&amp;"|"),"-"))</f>
        <v/>
      </c>
      <c r="N1425" s="183" t="str">
        <f t="shared" si="71"/>
        <v/>
      </c>
      <c r="O1425" s="81" t="str">
        <f>IF(EXACT(B1425,""),"",IF(COUNTIFS(B:B,B1425,J:J,"&gt;"&amp;J1425)=1,IFERROR(IF(MATCH(B1425&amp;"|*",M$3:M1424,0),"-",""),B1425&amp;"|"&amp;C1425&amp;"|"),"-"))</f>
        <v/>
      </c>
    </row>
    <row r="1426" spans="12:15" x14ac:dyDescent="0.35">
      <c r="L1426" s="81" t="str">
        <f t="shared" si="70"/>
        <v/>
      </c>
      <c r="M1426" s="82" t="str">
        <f>IF(EXACT(B1426,""),"",IF(COUNTIFS(B:B,B1426,J:J,"&gt;"&amp;J1426)=0,IFERROR(IF(MATCH(B1426&amp;"|*",M$3:M1425,0),"-",""),B1426&amp;"|"&amp;C1426&amp;"|"),"-"))</f>
        <v/>
      </c>
      <c r="N1426" s="183" t="str">
        <f t="shared" si="71"/>
        <v/>
      </c>
      <c r="O1426" s="81" t="str">
        <f>IF(EXACT(B1426,""),"",IF(COUNTIFS(B:B,B1426,J:J,"&gt;"&amp;J1426)=1,IFERROR(IF(MATCH(B1426&amp;"|*",M$3:M1425,0),"-",""),B1426&amp;"|"&amp;C1426&amp;"|"),"-"))</f>
        <v/>
      </c>
    </row>
    <row r="1427" spans="12:15" x14ac:dyDescent="0.35">
      <c r="L1427" s="81" t="str">
        <f t="shared" si="70"/>
        <v/>
      </c>
      <c r="M1427" s="82" t="str">
        <f>IF(EXACT(B1427,""),"",IF(COUNTIFS(B:B,B1427,J:J,"&gt;"&amp;J1427)=0,IFERROR(IF(MATCH(B1427&amp;"|*",M$3:M1426,0),"-",""),B1427&amp;"|"&amp;C1427&amp;"|"),"-"))</f>
        <v/>
      </c>
      <c r="N1427" s="183" t="str">
        <f t="shared" si="71"/>
        <v/>
      </c>
      <c r="O1427" s="81" t="str">
        <f>IF(EXACT(B1427,""),"",IF(COUNTIFS(B:B,B1427,J:J,"&gt;"&amp;J1427)=1,IFERROR(IF(MATCH(B1427&amp;"|*",M$3:M1426,0),"-",""),B1427&amp;"|"&amp;C1427&amp;"|"),"-"))</f>
        <v/>
      </c>
    </row>
    <row r="1428" spans="12:15" x14ac:dyDescent="0.35">
      <c r="L1428" s="81" t="str">
        <f t="shared" si="70"/>
        <v/>
      </c>
      <c r="M1428" s="82" t="str">
        <f>IF(EXACT(B1428,""),"",IF(COUNTIFS(B:B,B1428,J:J,"&gt;"&amp;J1428)=0,IFERROR(IF(MATCH(B1428&amp;"|*",M$3:M1427,0),"-",""),B1428&amp;"|"&amp;C1428&amp;"|"),"-"))</f>
        <v/>
      </c>
      <c r="N1428" s="183" t="str">
        <f t="shared" si="71"/>
        <v/>
      </c>
      <c r="O1428" s="81" t="str">
        <f>IF(EXACT(B1428,""),"",IF(COUNTIFS(B:B,B1428,J:J,"&gt;"&amp;J1428)=1,IFERROR(IF(MATCH(B1428&amp;"|*",M$3:M1427,0),"-",""),B1428&amp;"|"&amp;C1428&amp;"|"),"-"))</f>
        <v/>
      </c>
    </row>
    <row r="1429" spans="12:15" x14ac:dyDescent="0.35">
      <c r="L1429" s="81" t="str">
        <f t="shared" si="70"/>
        <v/>
      </c>
      <c r="M1429" s="82" t="str">
        <f>IF(EXACT(B1429,""),"",IF(COUNTIFS(B:B,B1429,J:J,"&gt;"&amp;J1429)=0,IFERROR(IF(MATCH(B1429&amp;"|*",M$3:M1428,0),"-",""),B1429&amp;"|"&amp;C1429&amp;"|"),"-"))</f>
        <v/>
      </c>
      <c r="N1429" s="183" t="str">
        <f t="shared" si="71"/>
        <v/>
      </c>
      <c r="O1429" s="81" t="str">
        <f>IF(EXACT(B1429,""),"",IF(COUNTIFS(B:B,B1429,J:J,"&gt;"&amp;J1429)=1,IFERROR(IF(MATCH(B1429&amp;"|*",M$3:M1428,0),"-",""),B1429&amp;"|"&amp;C1429&amp;"|"),"-"))</f>
        <v/>
      </c>
    </row>
    <row r="1430" spans="12:15" x14ac:dyDescent="0.35">
      <c r="L1430" s="81" t="str">
        <f t="shared" si="70"/>
        <v/>
      </c>
      <c r="M1430" s="82" t="str">
        <f>IF(EXACT(B1430,""),"",IF(COUNTIFS(B:B,B1430,J:J,"&gt;"&amp;J1430)=0,IFERROR(IF(MATCH(B1430&amp;"|*",M$3:M1429,0),"-",""),B1430&amp;"|"&amp;C1430&amp;"|"),"-"))</f>
        <v/>
      </c>
      <c r="N1430" s="183" t="str">
        <f t="shared" si="71"/>
        <v/>
      </c>
      <c r="O1430" s="81" t="str">
        <f>IF(EXACT(B1430,""),"",IF(COUNTIFS(B:B,B1430,J:J,"&gt;"&amp;J1430)=1,IFERROR(IF(MATCH(B1430&amp;"|*",M$3:M1429,0),"-",""),B1430&amp;"|"&amp;C1430&amp;"|"),"-"))</f>
        <v/>
      </c>
    </row>
    <row r="1431" spans="12:15" x14ac:dyDescent="0.35">
      <c r="L1431" s="81" t="str">
        <f t="shared" si="70"/>
        <v/>
      </c>
      <c r="M1431" s="82" t="str">
        <f>IF(EXACT(B1431,""),"",IF(COUNTIFS(B:B,B1431,J:J,"&gt;"&amp;J1431)=0,IFERROR(IF(MATCH(B1431&amp;"|*",M$3:M1430,0),"-",""),B1431&amp;"|"&amp;C1431&amp;"|"),"-"))</f>
        <v/>
      </c>
      <c r="N1431" s="183" t="str">
        <f t="shared" si="71"/>
        <v/>
      </c>
      <c r="O1431" s="81" t="str">
        <f>IF(EXACT(B1431,""),"",IF(COUNTIFS(B:B,B1431,J:J,"&gt;"&amp;J1431)=1,IFERROR(IF(MATCH(B1431&amp;"|*",M$3:M1430,0),"-",""),B1431&amp;"|"&amp;C1431&amp;"|"),"-"))</f>
        <v/>
      </c>
    </row>
    <row r="1432" spans="12:15" x14ac:dyDescent="0.35">
      <c r="L1432" s="81" t="str">
        <f t="shared" si="70"/>
        <v/>
      </c>
      <c r="M1432" s="82" t="str">
        <f>IF(EXACT(B1432,""),"",IF(COUNTIFS(B:B,B1432,J:J,"&gt;"&amp;J1432)=0,IFERROR(IF(MATCH(B1432&amp;"|*",M$3:M1431,0),"-",""),B1432&amp;"|"&amp;C1432&amp;"|"),"-"))</f>
        <v/>
      </c>
      <c r="N1432" s="183" t="str">
        <f t="shared" si="71"/>
        <v/>
      </c>
      <c r="O1432" s="81" t="str">
        <f>IF(EXACT(B1432,""),"",IF(COUNTIFS(B:B,B1432,J:J,"&gt;"&amp;J1432)=1,IFERROR(IF(MATCH(B1432&amp;"|*",M$3:M1431,0),"-",""),B1432&amp;"|"&amp;C1432&amp;"|"),"-"))</f>
        <v/>
      </c>
    </row>
    <row r="1433" spans="12:15" x14ac:dyDescent="0.35">
      <c r="L1433" s="81" t="str">
        <f t="shared" si="70"/>
        <v/>
      </c>
      <c r="M1433" s="82" t="str">
        <f>IF(EXACT(B1433,""),"",IF(COUNTIFS(B:B,B1433,J:J,"&gt;"&amp;J1433)=0,IFERROR(IF(MATCH(B1433&amp;"|*",M$3:M1432,0),"-",""),B1433&amp;"|"&amp;C1433&amp;"|"),"-"))</f>
        <v/>
      </c>
      <c r="N1433" s="183" t="str">
        <f t="shared" si="71"/>
        <v/>
      </c>
      <c r="O1433" s="81" t="str">
        <f>IF(EXACT(B1433,""),"",IF(COUNTIFS(B:B,B1433,J:J,"&gt;"&amp;J1433)=1,IFERROR(IF(MATCH(B1433&amp;"|*",M$3:M1432,0),"-",""),B1433&amp;"|"&amp;C1433&amp;"|"),"-"))</f>
        <v/>
      </c>
    </row>
    <row r="1434" spans="12:15" x14ac:dyDescent="0.35">
      <c r="L1434" s="81" t="str">
        <f t="shared" si="70"/>
        <v/>
      </c>
      <c r="M1434" s="82" t="str">
        <f>IF(EXACT(B1434,""),"",IF(COUNTIFS(B:B,B1434,J:J,"&gt;"&amp;J1434)=0,IFERROR(IF(MATCH(B1434&amp;"|*",M$3:M1433,0),"-",""),B1434&amp;"|"&amp;C1434&amp;"|"),"-"))</f>
        <v/>
      </c>
      <c r="N1434" s="183" t="str">
        <f t="shared" si="71"/>
        <v/>
      </c>
      <c r="O1434" s="81" t="str">
        <f>IF(EXACT(B1434,""),"",IF(COUNTIFS(B:B,B1434,J:J,"&gt;"&amp;J1434)=1,IFERROR(IF(MATCH(B1434&amp;"|*",M$3:M1433,0),"-",""),B1434&amp;"|"&amp;C1434&amp;"|"),"-"))</f>
        <v/>
      </c>
    </row>
    <row r="1435" spans="12:15" x14ac:dyDescent="0.35">
      <c r="L1435" s="81" t="str">
        <f t="shared" si="70"/>
        <v/>
      </c>
      <c r="M1435" s="82" t="str">
        <f>IF(EXACT(B1435,""),"",IF(COUNTIFS(B:B,B1435,J:J,"&gt;"&amp;J1435)=0,IFERROR(IF(MATCH(B1435&amp;"|*",M$3:M1434,0),"-",""),B1435&amp;"|"&amp;C1435&amp;"|"),"-"))</f>
        <v/>
      </c>
      <c r="N1435" s="183" t="str">
        <f t="shared" si="71"/>
        <v/>
      </c>
      <c r="O1435" s="81" t="str">
        <f>IF(EXACT(B1435,""),"",IF(COUNTIFS(B:B,B1435,J:J,"&gt;"&amp;J1435)=1,IFERROR(IF(MATCH(B1435&amp;"|*",M$3:M1434,0),"-",""),B1435&amp;"|"&amp;C1435&amp;"|"),"-"))</f>
        <v/>
      </c>
    </row>
    <row r="1436" spans="12:15" x14ac:dyDescent="0.35">
      <c r="L1436" s="81" t="str">
        <f t="shared" si="70"/>
        <v/>
      </c>
      <c r="M1436" s="82" t="str">
        <f>IF(EXACT(B1436,""),"",IF(COUNTIFS(B:B,B1436,J:J,"&gt;"&amp;J1436)=0,IFERROR(IF(MATCH(B1436&amp;"|*",M$3:M1435,0),"-",""),B1436&amp;"|"&amp;C1436&amp;"|"),"-"))</f>
        <v/>
      </c>
      <c r="N1436" s="183" t="str">
        <f t="shared" si="71"/>
        <v/>
      </c>
      <c r="O1436" s="81" t="str">
        <f>IF(EXACT(B1436,""),"",IF(COUNTIFS(B:B,B1436,J:J,"&gt;"&amp;J1436)=1,IFERROR(IF(MATCH(B1436&amp;"|*",M$3:M1435,0),"-",""),B1436&amp;"|"&amp;C1436&amp;"|"),"-"))</f>
        <v/>
      </c>
    </row>
    <row r="1437" spans="12:15" x14ac:dyDescent="0.35">
      <c r="L1437" s="81" t="str">
        <f t="shared" si="70"/>
        <v/>
      </c>
      <c r="M1437" s="82" t="str">
        <f>IF(EXACT(B1437,""),"",IF(COUNTIFS(B:B,B1437,J:J,"&gt;"&amp;J1437)=0,IFERROR(IF(MATCH(B1437&amp;"|*",M$3:M1436,0),"-",""),B1437&amp;"|"&amp;C1437&amp;"|"),"-"))</f>
        <v/>
      </c>
      <c r="N1437" s="183" t="str">
        <f t="shared" si="71"/>
        <v/>
      </c>
      <c r="O1437" s="81" t="str">
        <f>IF(EXACT(B1437,""),"",IF(COUNTIFS(B:B,B1437,J:J,"&gt;"&amp;J1437)=1,IFERROR(IF(MATCH(B1437&amp;"|*",M$3:M1436,0),"-",""),B1437&amp;"|"&amp;C1437&amp;"|"),"-"))</f>
        <v/>
      </c>
    </row>
    <row r="1438" spans="12:15" x14ac:dyDescent="0.35">
      <c r="L1438" s="81" t="str">
        <f t="shared" si="70"/>
        <v/>
      </c>
      <c r="M1438" s="82" t="str">
        <f>IF(EXACT(B1438,""),"",IF(COUNTIFS(B:B,B1438,J:J,"&gt;"&amp;J1438)=0,IFERROR(IF(MATCH(B1438&amp;"|*",M$3:M1437,0),"-",""),B1438&amp;"|"&amp;C1438&amp;"|"),"-"))</f>
        <v/>
      </c>
      <c r="N1438" s="183" t="str">
        <f t="shared" si="71"/>
        <v/>
      </c>
      <c r="O1438" s="81" t="str">
        <f>IF(EXACT(B1438,""),"",IF(COUNTIFS(B:B,B1438,J:J,"&gt;"&amp;J1438)=1,IFERROR(IF(MATCH(B1438&amp;"|*",M$3:M1437,0),"-",""),B1438&amp;"|"&amp;C1438&amp;"|"),"-"))</f>
        <v/>
      </c>
    </row>
    <row r="1439" spans="12:15" x14ac:dyDescent="0.35">
      <c r="L1439" s="81" t="str">
        <f t="shared" si="70"/>
        <v/>
      </c>
      <c r="M1439" s="82" t="str">
        <f>IF(EXACT(B1439,""),"",IF(COUNTIFS(B:B,B1439,J:J,"&gt;"&amp;J1439)=0,IFERROR(IF(MATCH(B1439&amp;"|*",M$3:M1438,0),"-",""),B1439&amp;"|"&amp;C1439&amp;"|"),"-"))</f>
        <v/>
      </c>
      <c r="N1439" s="183" t="str">
        <f t="shared" si="71"/>
        <v/>
      </c>
      <c r="O1439" s="81" t="str">
        <f>IF(EXACT(B1439,""),"",IF(COUNTIFS(B:B,B1439,J:J,"&gt;"&amp;J1439)=1,IFERROR(IF(MATCH(B1439&amp;"|*",M$3:M1438,0),"-",""),B1439&amp;"|"&amp;C1439&amp;"|"),"-"))</f>
        <v/>
      </c>
    </row>
    <row r="1440" spans="12:15" x14ac:dyDescent="0.35">
      <c r="L1440" s="81" t="str">
        <f t="shared" si="70"/>
        <v/>
      </c>
      <c r="M1440" s="82" t="str">
        <f>IF(EXACT(B1440,""),"",IF(COUNTIFS(B:B,B1440,J:J,"&gt;"&amp;J1440)=0,IFERROR(IF(MATCH(B1440&amp;"|*",M$3:M1439,0),"-",""),B1440&amp;"|"&amp;C1440&amp;"|"),"-"))</f>
        <v/>
      </c>
      <c r="N1440" s="183" t="str">
        <f t="shared" si="71"/>
        <v/>
      </c>
      <c r="O1440" s="81" t="str">
        <f>IF(EXACT(B1440,""),"",IF(COUNTIFS(B:B,B1440,J:J,"&gt;"&amp;J1440)=1,IFERROR(IF(MATCH(B1440&amp;"|*",M$3:M1439,0),"-",""),B1440&amp;"|"&amp;C1440&amp;"|"),"-"))</f>
        <v/>
      </c>
    </row>
    <row r="1441" spans="12:15" x14ac:dyDescent="0.35">
      <c r="L1441" s="81" t="str">
        <f t="shared" si="70"/>
        <v/>
      </c>
      <c r="M1441" s="82" t="str">
        <f>IF(EXACT(B1441,""),"",IF(COUNTIFS(B:B,B1441,J:J,"&gt;"&amp;J1441)=0,IFERROR(IF(MATCH(B1441&amp;"|*",M$3:M1440,0),"-",""),B1441&amp;"|"&amp;C1441&amp;"|"),"-"))</f>
        <v/>
      </c>
      <c r="N1441" s="183" t="str">
        <f t="shared" si="71"/>
        <v/>
      </c>
      <c r="O1441" s="81" t="str">
        <f>IF(EXACT(B1441,""),"",IF(COUNTIFS(B:B,B1441,J:J,"&gt;"&amp;J1441)=1,IFERROR(IF(MATCH(B1441&amp;"|*",M$3:M1440,0),"-",""),B1441&amp;"|"&amp;C1441&amp;"|"),"-"))</f>
        <v/>
      </c>
    </row>
    <row r="1442" spans="12:15" x14ac:dyDescent="0.35">
      <c r="L1442" s="81" t="str">
        <f t="shared" si="70"/>
        <v/>
      </c>
      <c r="M1442" s="82" t="str">
        <f>IF(EXACT(B1442,""),"",IF(COUNTIFS(B:B,B1442,J:J,"&gt;"&amp;J1442)=0,IFERROR(IF(MATCH(B1442&amp;"|*",M$3:M1441,0),"-",""),B1442&amp;"|"&amp;C1442&amp;"|"),"-"))</f>
        <v/>
      </c>
      <c r="N1442" s="183" t="str">
        <f t="shared" si="71"/>
        <v/>
      </c>
      <c r="O1442" s="81" t="str">
        <f>IF(EXACT(B1442,""),"",IF(COUNTIFS(B:B,B1442,J:J,"&gt;"&amp;J1442)=1,IFERROR(IF(MATCH(B1442&amp;"|*",M$3:M1441,0),"-",""),B1442&amp;"|"&amp;C1442&amp;"|"),"-"))</f>
        <v/>
      </c>
    </row>
    <row r="1443" spans="12:15" x14ac:dyDescent="0.35">
      <c r="L1443" s="81" t="str">
        <f t="shared" si="70"/>
        <v/>
      </c>
      <c r="M1443" s="82" t="str">
        <f>IF(EXACT(B1443,""),"",IF(COUNTIFS(B:B,B1443,J:J,"&gt;"&amp;J1443)=0,IFERROR(IF(MATCH(B1443&amp;"|*",M$3:M1442,0),"-",""),B1443&amp;"|"&amp;C1443&amp;"|"),"-"))</f>
        <v/>
      </c>
      <c r="N1443" s="183" t="str">
        <f t="shared" si="71"/>
        <v/>
      </c>
      <c r="O1443" s="81" t="str">
        <f>IF(EXACT(B1443,""),"",IF(COUNTIFS(B:B,B1443,J:J,"&gt;"&amp;J1443)=1,IFERROR(IF(MATCH(B1443&amp;"|*",M$3:M1442,0),"-",""),B1443&amp;"|"&amp;C1443&amp;"|"),"-"))</f>
        <v/>
      </c>
    </row>
    <row r="1444" spans="12:15" x14ac:dyDescent="0.35">
      <c r="L1444" s="81" t="str">
        <f t="shared" si="70"/>
        <v/>
      </c>
      <c r="M1444" s="82" t="str">
        <f>IF(EXACT(B1444,""),"",IF(COUNTIFS(B:B,B1444,J:J,"&gt;"&amp;J1444)=0,IFERROR(IF(MATCH(B1444&amp;"|*",M$3:M1443,0),"-",""),B1444&amp;"|"&amp;C1444&amp;"|"),"-"))</f>
        <v/>
      </c>
      <c r="N1444" s="183" t="str">
        <f t="shared" si="71"/>
        <v/>
      </c>
      <c r="O1444" s="81" t="str">
        <f>IF(EXACT(B1444,""),"",IF(COUNTIFS(B:B,B1444,J:J,"&gt;"&amp;J1444)=1,IFERROR(IF(MATCH(B1444&amp;"|*",M$3:M1443,0),"-",""),B1444&amp;"|"&amp;C1444&amp;"|"),"-"))</f>
        <v/>
      </c>
    </row>
    <row r="1445" spans="12:15" x14ac:dyDescent="0.35">
      <c r="L1445" s="81" t="str">
        <f t="shared" si="70"/>
        <v/>
      </c>
      <c r="M1445" s="82" t="str">
        <f>IF(EXACT(B1445,""),"",IF(COUNTIFS(B:B,B1445,J:J,"&gt;"&amp;J1445)=0,IFERROR(IF(MATCH(B1445&amp;"|*",M$3:M1444,0),"-",""),B1445&amp;"|"&amp;C1445&amp;"|"),"-"))</f>
        <v/>
      </c>
      <c r="N1445" s="183" t="str">
        <f t="shared" si="71"/>
        <v/>
      </c>
      <c r="O1445" s="81" t="str">
        <f>IF(EXACT(B1445,""),"",IF(COUNTIFS(B:B,B1445,J:J,"&gt;"&amp;J1445)=1,IFERROR(IF(MATCH(B1445&amp;"|*",M$3:M1444,0),"-",""),B1445&amp;"|"&amp;C1445&amp;"|"),"-"))</f>
        <v/>
      </c>
    </row>
    <row r="1446" spans="12:15" x14ac:dyDescent="0.35">
      <c r="L1446" s="81" t="str">
        <f t="shared" si="70"/>
        <v/>
      </c>
      <c r="M1446" s="82" t="str">
        <f>IF(EXACT(B1446,""),"",IF(COUNTIFS(B:B,B1446,J:J,"&gt;"&amp;J1446)=0,IFERROR(IF(MATCH(B1446&amp;"|*",M$3:M1445,0),"-",""),B1446&amp;"|"&amp;C1446&amp;"|"),"-"))</f>
        <v/>
      </c>
      <c r="N1446" s="183" t="str">
        <f t="shared" si="71"/>
        <v/>
      </c>
      <c r="O1446" s="81" t="str">
        <f>IF(EXACT(B1446,""),"",IF(COUNTIFS(B:B,B1446,J:J,"&gt;"&amp;J1446)=1,IFERROR(IF(MATCH(B1446&amp;"|*",M$3:M1445,0),"-",""),B1446&amp;"|"&amp;C1446&amp;"|"),"-"))</f>
        <v/>
      </c>
    </row>
    <row r="1447" spans="12:15" x14ac:dyDescent="0.35">
      <c r="L1447" s="81" t="str">
        <f t="shared" si="70"/>
        <v/>
      </c>
      <c r="M1447" s="82" t="str">
        <f>IF(EXACT(B1447,""),"",IF(COUNTIFS(B:B,B1447,J:J,"&gt;"&amp;J1447)=0,IFERROR(IF(MATCH(B1447&amp;"|*",M$3:M1446,0),"-",""),B1447&amp;"|"&amp;C1447&amp;"|"),"-"))</f>
        <v/>
      </c>
      <c r="N1447" s="183" t="str">
        <f t="shared" si="71"/>
        <v/>
      </c>
      <c r="O1447" s="81" t="str">
        <f>IF(EXACT(B1447,""),"",IF(COUNTIFS(B:B,B1447,J:J,"&gt;"&amp;J1447)=1,IFERROR(IF(MATCH(B1447&amp;"|*",M$3:M1446,0),"-",""),B1447&amp;"|"&amp;C1447&amp;"|"),"-"))</f>
        <v/>
      </c>
    </row>
    <row r="1448" spans="12:15" x14ac:dyDescent="0.35">
      <c r="L1448" s="81" t="str">
        <f t="shared" si="70"/>
        <v/>
      </c>
      <c r="M1448" s="82" t="str">
        <f>IF(EXACT(B1448,""),"",IF(COUNTIFS(B:B,B1448,J:J,"&gt;"&amp;J1448)=0,IFERROR(IF(MATCH(B1448&amp;"|*",M$3:M1447,0),"-",""),B1448&amp;"|"&amp;C1448&amp;"|"),"-"))</f>
        <v/>
      </c>
      <c r="N1448" s="183" t="str">
        <f t="shared" si="71"/>
        <v/>
      </c>
      <c r="O1448" s="81" t="str">
        <f>IF(EXACT(B1448,""),"",IF(COUNTIFS(B:B,B1448,J:J,"&gt;"&amp;J1448)=1,IFERROR(IF(MATCH(B1448&amp;"|*",M$3:M1447,0),"-",""),B1448&amp;"|"&amp;C1448&amp;"|"),"-"))</f>
        <v/>
      </c>
    </row>
    <row r="1449" spans="12:15" x14ac:dyDescent="0.35">
      <c r="L1449" s="81" t="str">
        <f t="shared" si="70"/>
        <v/>
      </c>
      <c r="M1449" s="82" t="str">
        <f>IF(EXACT(B1449,""),"",IF(COUNTIFS(B:B,B1449,J:J,"&gt;"&amp;J1449)=0,IFERROR(IF(MATCH(B1449&amp;"|*",M$3:M1448,0),"-",""),B1449&amp;"|"&amp;C1449&amp;"|"),"-"))</f>
        <v/>
      </c>
      <c r="N1449" s="183" t="str">
        <f t="shared" si="71"/>
        <v/>
      </c>
      <c r="O1449" s="81" t="str">
        <f>IF(EXACT(B1449,""),"",IF(COUNTIFS(B:B,B1449,J:J,"&gt;"&amp;J1449)=1,IFERROR(IF(MATCH(B1449&amp;"|*",M$3:M1448,0),"-",""),B1449&amp;"|"&amp;C1449&amp;"|"),"-"))</f>
        <v/>
      </c>
    </row>
    <row r="1450" spans="12:15" x14ac:dyDescent="0.35">
      <c r="L1450" s="81" t="str">
        <f t="shared" si="70"/>
        <v/>
      </c>
      <c r="M1450" s="82" t="str">
        <f>IF(EXACT(B1450,""),"",IF(COUNTIFS(B:B,B1450,J:J,"&gt;"&amp;J1450)=0,IFERROR(IF(MATCH(B1450&amp;"|*",M$3:M1449,0),"-",""),B1450&amp;"|"&amp;C1450&amp;"|"),"-"))</f>
        <v/>
      </c>
      <c r="N1450" s="183" t="str">
        <f t="shared" si="71"/>
        <v/>
      </c>
      <c r="O1450" s="81" t="str">
        <f>IF(EXACT(B1450,""),"",IF(COUNTIFS(B:B,B1450,J:J,"&gt;"&amp;J1450)=1,IFERROR(IF(MATCH(B1450&amp;"|*",M$3:M1449,0),"-",""),B1450&amp;"|"&amp;C1450&amp;"|"),"-"))</f>
        <v/>
      </c>
    </row>
    <row r="1451" spans="12:15" x14ac:dyDescent="0.35">
      <c r="L1451" s="81" t="str">
        <f t="shared" si="70"/>
        <v/>
      </c>
      <c r="M1451" s="82" t="str">
        <f>IF(EXACT(B1451,""),"",IF(COUNTIFS(B:B,B1451,J:J,"&gt;"&amp;J1451)=0,IFERROR(IF(MATCH(B1451&amp;"|*",M$3:M1450,0),"-",""),B1451&amp;"|"&amp;C1451&amp;"|"),"-"))</f>
        <v/>
      </c>
      <c r="N1451" s="183" t="str">
        <f t="shared" si="71"/>
        <v/>
      </c>
      <c r="O1451" s="81" t="str">
        <f>IF(EXACT(B1451,""),"",IF(COUNTIFS(B:B,B1451,J:J,"&gt;"&amp;J1451)=1,IFERROR(IF(MATCH(B1451&amp;"|*",M$3:M1450,0),"-",""),B1451&amp;"|"&amp;C1451&amp;"|"),"-"))</f>
        <v/>
      </c>
    </row>
    <row r="1452" spans="12:15" x14ac:dyDescent="0.35">
      <c r="L1452" s="81" t="str">
        <f t="shared" si="70"/>
        <v/>
      </c>
      <c r="M1452" s="82" t="str">
        <f>IF(EXACT(B1452,""),"",IF(COUNTIFS(B:B,B1452,J:J,"&gt;"&amp;J1452)=0,IFERROR(IF(MATCH(B1452&amp;"|*",M$3:M1451,0),"-",""),B1452&amp;"|"&amp;C1452&amp;"|"),"-"))</f>
        <v/>
      </c>
      <c r="N1452" s="183" t="str">
        <f t="shared" si="71"/>
        <v/>
      </c>
      <c r="O1452" s="81" t="str">
        <f>IF(EXACT(B1452,""),"",IF(COUNTIFS(B:B,B1452,J:J,"&gt;"&amp;J1452)=1,IFERROR(IF(MATCH(B1452&amp;"|*",M$3:M1451,0),"-",""),B1452&amp;"|"&amp;C1452&amp;"|"),"-"))</f>
        <v/>
      </c>
    </row>
    <row r="1453" spans="12:15" x14ac:dyDescent="0.35">
      <c r="L1453" s="81" t="str">
        <f t="shared" si="70"/>
        <v/>
      </c>
      <c r="M1453" s="82" t="str">
        <f>IF(EXACT(B1453,""),"",IF(COUNTIFS(B:B,B1453,J:J,"&gt;"&amp;J1453)=0,IFERROR(IF(MATCH(B1453&amp;"|*",M$3:M1452,0),"-",""),B1453&amp;"|"&amp;C1453&amp;"|"),"-"))</f>
        <v/>
      </c>
      <c r="N1453" s="183" t="str">
        <f t="shared" si="71"/>
        <v/>
      </c>
      <c r="O1453" s="81" t="str">
        <f>IF(EXACT(B1453,""),"",IF(COUNTIFS(B:B,B1453,J:J,"&gt;"&amp;J1453)=1,IFERROR(IF(MATCH(B1453&amp;"|*",M$3:M1452,0),"-",""),B1453&amp;"|"&amp;C1453&amp;"|"),"-"))</f>
        <v/>
      </c>
    </row>
    <row r="1454" spans="12:15" x14ac:dyDescent="0.35">
      <c r="L1454" s="81" t="str">
        <f t="shared" si="70"/>
        <v/>
      </c>
      <c r="M1454" s="82" t="str">
        <f>IF(EXACT(B1454,""),"",IF(COUNTIFS(B:B,B1454,J:J,"&gt;"&amp;J1454)=0,IFERROR(IF(MATCH(B1454&amp;"|*",M$3:M1453,0),"-",""),B1454&amp;"|"&amp;C1454&amp;"|"),"-"))</f>
        <v/>
      </c>
      <c r="N1454" s="183" t="str">
        <f t="shared" si="71"/>
        <v/>
      </c>
      <c r="O1454" s="81" t="str">
        <f>IF(EXACT(B1454,""),"",IF(COUNTIFS(B:B,B1454,J:J,"&gt;"&amp;J1454)=1,IFERROR(IF(MATCH(B1454&amp;"|*",M$3:M1453,0),"-",""),B1454&amp;"|"&amp;C1454&amp;"|"),"-"))</f>
        <v/>
      </c>
    </row>
    <row r="1455" spans="12:15" x14ac:dyDescent="0.35">
      <c r="L1455" s="81" t="str">
        <f t="shared" si="70"/>
        <v/>
      </c>
      <c r="M1455" s="82" t="str">
        <f>IF(EXACT(B1455,""),"",IF(COUNTIFS(B:B,B1455,J:J,"&gt;"&amp;J1455)=0,IFERROR(IF(MATCH(B1455&amp;"|*",M$3:M1454,0),"-",""),B1455&amp;"|"&amp;C1455&amp;"|"),"-"))</f>
        <v/>
      </c>
      <c r="N1455" s="183" t="str">
        <f t="shared" si="71"/>
        <v/>
      </c>
      <c r="O1455" s="81" t="str">
        <f>IF(EXACT(B1455,""),"",IF(COUNTIFS(B:B,B1455,J:J,"&gt;"&amp;J1455)=1,IFERROR(IF(MATCH(B1455&amp;"|*",M$3:M1454,0),"-",""),B1455&amp;"|"&amp;C1455&amp;"|"),"-"))</f>
        <v/>
      </c>
    </row>
    <row r="1456" spans="12:15" x14ac:dyDescent="0.35">
      <c r="L1456" s="81" t="str">
        <f t="shared" si="70"/>
        <v/>
      </c>
      <c r="M1456" s="82" t="str">
        <f>IF(EXACT(B1456,""),"",IF(COUNTIFS(B:B,B1456,J:J,"&gt;"&amp;J1456)=0,IFERROR(IF(MATCH(B1456&amp;"|*",M$3:M1455,0),"-",""),B1456&amp;"|"&amp;C1456&amp;"|"),"-"))</f>
        <v/>
      </c>
      <c r="N1456" s="183" t="str">
        <f t="shared" si="71"/>
        <v/>
      </c>
      <c r="O1456" s="81" t="str">
        <f>IF(EXACT(B1456,""),"",IF(COUNTIFS(B:B,B1456,J:J,"&gt;"&amp;J1456)=1,IFERROR(IF(MATCH(B1456&amp;"|*",M$3:M1455,0),"-",""),B1456&amp;"|"&amp;C1456&amp;"|"),"-"))</f>
        <v/>
      </c>
    </row>
    <row r="1457" spans="12:15" x14ac:dyDescent="0.35">
      <c r="L1457" s="81" t="str">
        <f t="shared" si="70"/>
        <v/>
      </c>
      <c r="M1457" s="82" t="str">
        <f>IF(EXACT(B1457,""),"",IF(COUNTIFS(B:B,B1457,J:J,"&gt;"&amp;J1457)=0,IFERROR(IF(MATCH(B1457&amp;"|*",M$3:M1456,0),"-",""),B1457&amp;"|"&amp;C1457&amp;"|"),"-"))</f>
        <v/>
      </c>
      <c r="N1457" s="183" t="str">
        <f t="shared" si="71"/>
        <v/>
      </c>
      <c r="O1457" s="81" t="str">
        <f>IF(EXACT(B1457,""),"",IF(COUNTIFS(B:B,B1457,J:J,"&gt;"&amp;J1457)=1,IFERROR(IF(MATCH(B1457&amp;"|*",M$3:M1456,0),"-",""),B1457&amp;"|"&amp;C1457&amp;"|"),"-"))</f>
        <v/>
      </c>
    </row>
    <row r="1458" spans="12:15" x14ac:dyDescent="0.35">
      <c r="L1458" s="81" t="str">
        <f t="shared" si="70"/>
        <v/>
      </c>
      <c r="M1458" s="82" t="str">
        <f>IF(EXACT(B1458,""),"",IF(COUNTIFS(B:B,B1458,J:J,"&gt;"&amp;J1458)=0,IFERROR(IF(MATCH(B1458&amp;"|*",M$3:M1457,0),"-",""),B1458&amp;"|"&amp;C1458&amp;"|"),"-"))</f>
        <v/>
      </c>
      <c r="N1458" s="183" t="str">
        <f t="shared" si="71"/>
        <v/>
      </c>
      <c r="O1458" s="81" t="str">
        <f>IF(EXACT(B1458,""),"",IF(COUNTIFS(B:B,B1458,J:J,"&gt;"&amp;J1458)=1,IFERROR(IF(MATCH(B1458&amp;"|*",M$3:M1457,0),"-",""),B1458&amp;"|"&amp;C1458&amp;"|"),"-"))</f>
        <v/>
      </c>
    </row>
    <row r="1459" spans="12:15" x14ac:dyDescent="0.35">
      <c r="L1459" s="81" t="str">
        <f t="shared" si="70"/>
        <v/>
      </c>
      <c r="M1459" s="82" t="str">
        <f>IF(EXACT(B1459,""),"",IF(COUNTIFS(B:B,B1459,J:J,"&gt;"&amp;J1459)=0,IFERROR(IF(MATCH(B1459&amp;"|*",M$3:M1458,0),"-",""),B1459&amp;"|"&amp;C1459&amp;"|"),"-"))</f>
        <v/>
      </c>
      <c r="N1459" s="183" t="str">
        <f t="shared" si="71"/>
        <v/>
      </c>
      <c r="O1459" s="81" t="str">
        <f>IF(EXACT(B1459,""),"",IF(COUNTIFS(B:B,B1459,J:J,"&gt;"&amp;J1459)=1,IFERROR(IF(MATCH(B1459&amp;"|*",M$3:M1458,0),"-",""),B1459&amp;"|"&amp;C1459&amp;"|"),"-"))</f>
        <v/>
      </c>
    </row>
    <row r="1460" spans="12:15" x14ac:dyDescent="0.35">
      <c r="L1460" s="81" t="str">
        <f t="shared" si="70"/>
        <v/>
      </c>
      <c r="M1460" s="82" t="str">
        <f>IF(EXACT(B1460,""),"",IF(COUNTIFS(B:B,B1460,J:J,"&gt;"&amp;J1460)=0,IFERROR(IF(MATCH(B1460&amp;"|*",M$3:M1459,0),"-",""),B1460&amp;"|"&amp;C1460&amp;"|"),"-"))</f>
        <v/>
      </c>
      <c r="N1460" s="183" t="str">
        <f t="shared" si="71"/>
        <v/>
      </c>
      <c r="O1460" s="81" t="str">
        <f>IF(EXACT(B1460,""),"",IF(COUNTIFS(B:B,B1460,J:J,"&gt;"&amp;J1460)=1,IFERROR(IF(MATCH(B1460&amp;"|*",M$3:M1459,0),"-",""),B1460&amp;"|"&amp;C1460&amp;"|"),"-"))</f>
        <v/>
      </c>
    </row>
    <row r="1461" spans="12:15" x14ac:dyDescent="0.35">
      <c r="L1461" s="81" t="str">
        <f t="shared" si="70"/>
        <v/>
      </c>
      <c r="M1461" s="82" t="str">
        <f>IF(EXACT(B1461,""),"",IF(COUNTIFS(B:B,B1461,J:J,"&gt;"&amp;J1461)=0,IFERROR(IF(MATCH(B1461&amp;"|*",M$3:M1460,0),"-",""),B1461&amp;"|"&amp;C1461&amp;"|"),"-"))</f>
        <v/>
      </c>
      <c r="N1461" s="183" t="str">
        <f t="shared" si="71"/>
        <v/>
      </c>
      <c r="O1461" s="81" t="str">
        <f>IF(EXACT(B1461,""),"",IF(COUNTIFS(B:B,B1461,J:J,"&gt;"&amp;J1461)=1,IFERROR(IF(MATCH(B1461&amp;"|*",M$3:M1460,0),"-",""),B1461&amp;"|"&amp;C1461&amp;"|"),"-"))</f>
        <v/>
      </c>
    </row>
    <row r="1462" spans="12:15" x14ac:dyDescent="0.35">
      <c r="L1462" s="81" t="str">
        <f t="shared" si="70"/>
        <v/>
      </c>
      <c r="M1462" s="82" t="str">
        <f>IF(EXACT(B1462,""),"",IF(COUNTIFS(B:B,B1462,J:J,"&gt;"&amp;J1462)=0,IFERROR(IF(MATCH(B1462&amp;"|*",M$3:M1461,0),"-",""),B1462&amp;"|"&amp;C1462&amp;"|"),"-"))</f>
        <v/>
      </c>
      <c r="N1462" s="183" t="str">
        <f t="shared" si="71"/>
        <v/>
      </c>
      <c r="O1462" s="81" t="str">
        <f>IF(EXACT(B1462,""),"",IF(COUNTIFS(B:B,B1462,J:J,"&gt;"&amp;J1462)=1,IFERROR(IF(MATCH(B1462&amp;"|*",M$3:M1461,0),"-",""),B1462&amp;"|"&amp;C1462&amp;"|"),"-"))</f>
        <v/>
      </c>
    </row>
    <row r="1463" spans="12:15" x14ac:dyDescent="0.35">
      <c r="L1463" s="81" t="str">
        <f t="shared" si="70"/>
        <v/>
      </c>
      <c r="M1463" s="82" t="str">
        <f>IF(EXACT(B1463,""),"",IF(COUNTIFS(B:B,B1463,J:J,"&gt;"&amp;J1463)=0,IFERROR(IF(MATCH(B1463&amp;"|*",M$3:M1462,0),"-",""),B1463&amp;"|"&amp;C1463&amp;"|"),"-"))</f>
        <v/>
      </c>
      <c r="N1463" s="183" t="str">
        <f t="shared" si="71"/>
        <v/>
      </c>
      <c r="O1463" s="81" t="str">
        <f>IF(EXACT(B1463,""),"",IF(COUNTIFS(B:B,B1463,J:J,"&gt;"&amp;J1463)=1,IFERROR(IF(MATCH(B1463&amp;"|*",M$3:M1462,0),"-",""),B1463&amp;"|"&amp;C1463&amp;"|"),"-"))</f>
        <v/>
      </c>
    </row>
    <row r="1464" spans="12:15" x14ac:dyDescent="0.35">
      <c r="L1464" s="81" t="str">
        <f t="shared" si="70"/>
        <v/>
      </c>
      <c r="M1464" s="82" t="str">
        <f>IF(EXACT(B1464,""),"",IF(COUNTIFS(B:B,B1464,J:J,"&gt;"&amp;J1464)=0,IFERROR(IF(MATCH(B1464&amp;"|*",M$3:M1463,0),"-",""),B1464&amp;"|"&amp;C1464&amp;"|"),"-"))</f>
        <v/>
      </c>
      <c r="N1464" s="183" t="str">
        <f t="shared" si="71"/>
        <v/>
      </c>
      <c r="O1464" s="81" t="str">
        <f>IF(EXACT(B1464,""),"",IF(COUNTIFS(B:B,B1464,J:J,"&gt;"&amp;J1464)=1,IFERROR(IF(MATCH(B1464&amp;"|*",M$3:M1463,0),"-",""),B1464&amp;"|"&amp;C1464&amp;"|"),"-"))</f>
        <v/>
      </c>
    </row>
    <row r="1465" spans="12:15" x14ac:dyDescent="0.35">
      <c r="L1465" s="81" t="str">
        <f t="shared" si="70"/>
        <v/>
      </c>
      <c r="M1465" s="82" t="str">
        <f>IF(EXACT(B1465,""),"",IF(COUNTIFS(B:B,B1465,J:J,"&gt;"&amp;J1465)=0,IFERROR(IF(MATCH(B1465&amp;"|*",M$3:M1464,0),"-",""),B1465&amp;"|"&amp;C1465&amp;"|"),"-"))</f>
        <v/>
      </c>
      <c r="N1465" s="183" t="str">
        <f t="shared" si="71"/>
        <v/>
      </c>
      <c r="O1465" s="81" t="str">
        <f>IF(EXACT(B1465,""),"",IF(COUNTIFS(B:B,B1465,J:J,"&gt;"&amp;J1465)=1,IFERROR(IF(MATCH(B1465&amp;"|*",M$3:M1464,0),"-",""),B1465&amp;"|"&amp;C1465&amp;"|"),"-"))</f>
        <v/>
      </c>
    </row>
    <row r="1466" spans="12:15" x14ac:dyDescent="0.35">
      <c r="L1466" s="81" t="str">
        <f t="shared" si="70"/>
        <v/>
      </c>
      <c r="M1466" s="82" t="str">
        <f>IF(EXACT(B1466,""),"",IF(COUNTIFS(B:B,B1466,J:J,"&gt;"&amp;J1466)=0,IFERROR(IF(MATCH(B1466&amp;"|*",M$3:M1465,0),"-",""),B1466&amp;"|"&amp;C1466&amp;"|"),"-"))</f>
        <v/>
      </c>
      <c r="N1466" s="183" t="str">
        <f t="shared" si="71"/>
        <v/>
      </c>
      <c r="O1466" s="81" t="str">
        <f>IF(EXACT(B1466,""),"",IF(COUNTIFS(B:B,B1466,J:J,"&gt;"&amp;J1466)=1,IFERROR(IF(MATCH(B1466&amp;"|*",M$3:M1465,0),"-",""),B1466&amp;"|"&amp;C1466&amp;"|"),"-"))</f>
        <v/>
      </c>
    </row>
    <row r="1467" spans="12:15" x14ac:dyDescent="0.35">
      <c r="L1467" s="81" t="str">
        <f t="shared" si="70"/>
        <v/>
      </c>
      <c r="M1467" s="82" t="str">
        <f>IF(EXACT(B1467,""),"",IF(COUNTIFS(B:B,B1467,J:J,"&gt;"&amp;J1467)=0,IFERROR(IF(MATCH(B1467&amp;"|*",M$3:M1466,0),"-",""),B1467&amp;"|"&amp;C1467&amp;"|"),"-"))</f>
        <v/>
      </c>
      <c r="N1467" s="183" t="str">
        <f t="shared" si="71"/>
        <v/>
      </c>
      <c r="O1467" s="81" t="str">
        <f>IF(EXACT(B1467,""),"",IF(COUNTIFS(B:B,B1467,J:J,"&gt;"&amp;J1467)=1,IFERROR(IF(MATCH(B1467&amp;"|*",M$3:M1466,0),"-",""),B1467&amp;"|"&amp;C1467&amp;"|"),"-"))</f>
        <v/>
      </c>
    </row>
    <row r="1468" spans="12:15" x14ac:dyDescent="0.35">
      <c r="L1468" s="81" t="str">
        <f t="shared" si="70"/>
        <v/>
      </c>
      <c r="M1468" s="82" t="str">
        <f>IF(EXACT(B1468,""),"",IF(COUNTIFS(B:B,B1468,J:J,"&gt;"&amp;J1468)=0,IFERROR(IF(MATCH(B1468&amp;"|*",M$3:M1467,0),"-",""),B1468&amp;"|"&amp;C1468&amp;"|"),"-"))</f>
        <v/>
      </c>
      <c r="N1468" s="183" t="str">
        <f t="shared" si="71"/>
        <v/>
      </c>
      <c r="O1468" s="81" t="str">
        <f>IF(EXACT(B1468,""),"",IF(COUNTIFS(B:B,B1468,J:J,"&gt;"&amp;J1468)=1,IFERROR(IF(MATCH(B1468&amp;"|*",M$3:M1467,0),"-",""),B1468&amp;"|"&amp;C1468&amp;"|"),"-"))</f>
        <v/>
      </c>
    </row>
    <row r="1469" spans="12:15" x14ac:dyDescent="0.35">
      <c r="L1469" s="81" t="str">
        <f t="shared" si="70"/>
        <v/>
      </c>
      <c r="M1469" s="82" t="str">
        <f>IF(EXACT(B1469,""),"",IF(COUNTIFS(B:B,B1469,J:J,"&gt;"&amp;J1469)=0,IFERROR(IF(MATCH(B1469&amp;"|*",M$3:M1468,0),"-",""),B1469&amp;"|"&amp;C1469&amp;"|"),"-"))</f>
        <v/>
      </c>
      <c r="N1469" s="183" t="str">
        <f t="shared" si="71"/>
        <v/>
      </c>
      <c r="O1469" s="81" t="str">
        <f>IF(EXACT(B1469,""),"",IF(COUNTIFS(B:B,B1469,J:J,"&gt;"&amp;J1469)=1,IFERROR(IF(MATCH(B1469&amp;"|*",M$3:M1468,0),"-",""),B1469&amp;"|"&amp;C1469&amp;"|"),"-"))</f>
        <v/>
      </c>
    </row>
    <row r="1470" spans="12:15" x14ac:dyDescent="0.35">
      <c r="L1470" s="81" t="str">
        <f t="shared" si="70"/>
        <v/>
      </c>
      <c r="M1470" s="82" t="str">
        <f>IF(EXACT(B1470,""),"",IF(COUNTIFS(B:B,B1470,J:J,"&gt;"&amp;J1470)=0,IFERROR(IF(MATCH(B1470&amp;"|*",M$3:M1469,0),"-",""),B1470&amp;"|"&amp;C1470&amp;"|"),"-"))</f>
        <v/>
      </c>
      <c r="N1470" s="183" t="str">
        <f t="shared" si="71"/>
        <v/>
      </c>
      <c r="O1470" s="81" t="str">
        <f>IF(EXACT(B1470,""),"",IF(COUNTIFS(B:B,B1470,J:J,"&gt;"&amp;J1470)=1,IFERROR(IF(MATCH(B1470&amp;"|*",M$3:M1469,0),"-",""),B1470&amp;"|"&amp;C1470&amp;"|"),"-"))</f>
        <v/>
      </c>
    </row>
    <row r="1471" spans="12:15" x14ac:dyDescent="0.35">
      <c r="L1471" s="81" t="str">
        <f t="shared" si="70"/>
        <v/>
      </c>
      <c r="M1471" s="82" t="str">
        <f>IF(EXACT(B1471,""),"",IF(COUNTIFS(B:B,B1471,J:J,"&gt;"&amp;J1471)=0,IFERROR(IF(MATCH(B1471&amp;"|*",M$3:M1470,0),"-",""),B1471&amp;"|"&amp;C1471&amp;"|"),"-"))</f>
        <v/>
      </c>
      <c r="N1471" s="183" t="str">
        <f t="shared" si="71"/>
        <v/>
      </c>
      <c r="O1471" s="81" t="str">
        <f>IF(EXACT(B1471,""),"",IF(COUNTIFS(B:B,B1471,J:J,"&gt;"&amp;J1471)=1,IFERROR(IF(MATCH(B1471&amp;"|*",M$3:M1470,0),"-",""),B1471&amp;"|"&amp;C1471&amp;"|"),"-"))</f>
        <v/>
      </c>
    </row>
    <row r="1472" spans="12:15" x14ac:dyDescent="0.35">
      <c r="L1472" s="81" t="str">
        <f t="shared" si="70"/>
        <v/>
      </c>
      <c r="M1472" s="82" t="str">
        <f>IF(EXACT(B1472,""),"",IF(COUNTIFS(B:B,B1472,J:J,"&gt;"&amp;J1472)=0,IFERROR(IF(MATCH(B1472&amp;"|*",M$3:M1471,0),"-",""),B1472&amp;"|"&amp;C1472&amp;"|"),"-"))</f>
        <v/>
      </c>
      <c r="N1472" s="183" t="str">
        <f t="shared" si="71"/>
        <v/>
      </c>
      <c r="O1472" s="81" t="str">
        <f>IF(EXACT(B1472,""),"",IF(COUNTIFS(B:B,B1472,J:J,"&gt;"&amp;J1472)=1,IFERROR(IF(MATCH(B1472&amp;"|*",M$3:M1471,0),"-",""),B1472&amp;"|"&amp;C1472&amp;"|"),"-"))</f>
        <v/>
      </c>
    </row>
    <row r="1473" spans="12:15" x14ac:dyDescent="0.35">
      <c r="L1473" s="81" t="str">
        <f t="shared" si="70"/>
        <v/>
      </c>
      <c r="M1473" s="82" t="str">
        <f>IF(EXACT(B1473,""),"",IF(COUNTIFS(B:B,B1473,J:J,"&gt;"&amp;J1473)=0,IFERROR(IF(MATCH(B1473&amp;"|*",M$3:M1472,0),"-",""),B1473&amp;"|"&amp;C1473&amp;"|"),"-"))</f>
        <v/>
      </c>
      <c r="N1473" s="183" t="str">
        <f t="shared" si="71"/>
        <v/>
      </c>
      <c r="O1473" s="81" t="str">
        <f>IF(EXACT(B1473,""),"",IF(COUNTIFS(B:B,B1473,J:J,"&gt;"&amp;J1473)=1,IFERROR(IF(MATCH(B1473&amp;"|*",M$3:M1472,0),"-",""),B1473&amp;"|"&amp;C1473&amp;"|"),"-"))</f>
        <v/>
      </c>
    </row>
    <row r="1474" spans="12:15" x14ac:dyDescent="0.35">
      <c r="L1474" s="81" t="str">
        <f t="shared" si="70"/>
        <v/>
      </c>
      <c r="M1474" s="82" t="str">
        <f>IF(EXACT(B1474,""),"",IF(COUNTIFS(B:B,B1474,J:J,"&gt;"&amp;J1474)=0,IFERROR(IF(MATCH(B1474&amp;"|*",M$3:M1473,0),"-",""),B1474&amp;"|"&amp;C1474&amp;"|"),"-"))</f>
        <v/>
      </c>
      <c r="N1474" s="183" t="str">
        <f t="shared" si="71"/>
        <v/>
      </c>
      <c r="O1474" s="81" t="str">
        <f>IF(EXACT(B1474,""),"",IF(COUNTIFS(B:B,B1474,J:J,"&gt;"&amp;J1474)=1,IFERROR(IF(MATCH(B1474&amp;"|*",M$3:M1473,0),"-",""),B1474&amp;"|"&amp;C1474&amp;"|"),"-"))</f>
        <v/>
      </c>
    </row>
    <row r="1475" spans="12:15" x14ac:dyDescent="0.35">
      <c r="L1475" s="81" t="str">
        <f t="shared" si="70"/>
        <v/>
      </c>
      <c r="M1475" s="82" t="str">
        <f>IF(EXACT(B1475,""),"",IF(COUNTIFS(B:B,B1475,J:J,"&gt;"&amp;J1475)=0,IFERROR(IF(MATCH(B1475&amp;"|*",M$3:M1474,0),"-",""),B1475&amp;"|"&amp;C1475&amp;"|"),"-"))</f>
        <v/>
      </c>
      <c r="N1475" s="183" t="str">
        <f t="shared" si="71"/>
        <v/>
      </c>
      <c r="O1475" s="81" t="str">
        <f>IF(EXACT(B1475,""),"",IF(COUNTIFS(B:B,B1475,J:J,"&gt;"&amp;J1475)=1,IFERROR(IF(MATCH(B1475&amp;"|*",M$3:M1474,0),"-",""),B1475&amp;"|"&amp;C1475&amp;"|"),"-"))</f>
        <v/>
      </c>
    </row>
    <row r="1476" spans="12:15" x14ac:dyDescent="0.35">
      <c r="L1476" s="81" t="str">
        <f t="shared" ref="L1476:L1539" si="72">IF(EXACT(B1476,""),"",IF(COUNTIFS(B:B,B1476,D:D,D1476,E:E,E1476,J:J,"&gt;"&amp;J1476)=0,B1476&amp;"|"&amp;D1476&amp;":"&amp;E1476&amp;"|","-"))</f>
        <v/>
      </c>
      <c r="M1476" s="82" t="str">
        <f>IF(EXACT(B1476,""),"",IF(COUNTIFS(B:B,B1476,J:J,"&gt;"&amp;J1476)=0,IFERROR(IF(MATCH(B1476&amp;"|*",M$3:M1475,0),"-",""),B1476&amp;"|"&amp;C1476&amp;"|"),"-"))</f>
        <v/>
      </c>
      <c r="N1476" s="183" t="str">
        <f t="shared" ref="N1476:N1539" si="73">IF(OR(EXACT(M1476,""),EXACT(M1476,"-")),"",COUNTIFS(M$4:M$4000,"&gt;-",M$4:M$4000,"&lt;="&amp;M1476))</f>
        <v/>
      </c>
      <c r="O1476" s="81" t="str">
        <f>IF(EXACT(B1476,""),"",IF(COUNTIFS(B:B,B1476,J:J,"&gt;"&amp;J1476)=1,IFERROR(IF(MATCH(B1476&amp;"|*",M$3:M1475,0),"-",""),B1476&amp;"|"&amp;C1476&amp;"|"),"-"))</f>
        <v/>
      </c>
    </row>
    <row r="1477" spans="12:15" x14ac:dyDescent="0.35">
      <c r="L1477" s="81" t="str">
        <f t="shared" si="72"/>
        <v/>
      </c>
      <c r="M1477" s="82" t="str">
        <f>IF(EXACT(B1477,""),"",IF(COUNTIFS(B:B,B1477,J:J,"&gt;"&amp;J1477)=0,IFERROR(IF(MATCH(B1477&amp;"|*",M$3:M1476,0),"-",""),B1477&amp;"|"&amp;C1477&amp;"|"),"-"))</f>
        <v/>
      </c>
      <c r="N1477" s="183" t="str">
        <f t="shared" si="73"/>
        <v/>
      </c>
      <c r="O1477" s="81" t="str">
        <f>IF(EXACT(B1477,""),"",IF(COUNTIFS(B:B,B1477,J:J,"&gt;"&amp;J1477)=1,IFERROR(IF(MATCH(B1477&amp;"|*",M$3:M1476,0),"-",""),B1477&amp;"|"&amp;C1477&amp;"|"),"-"))</f>
        <v/>
      </c>
    </row>
    <row r="1478" spans="12:15" x14ac:dyDescent="0.35">
      <c r="L1478" s="81" t="str">
        <f t="shared" si="72"/>
        <v/>
      </c>
      <c r="M1478" s="82" t="str">
        <f>IF(EXACT(B1478,""),"",IF(COUNTIFS(B:B,B1478,J:J,"&gt;"&amp;J1478)=0,IFERROR(IF(MATCH(B1478&amp;"|*",M$3:M1477,0),"-",""),B1478&amp;"|"&amp;C1478&amp;"|"),"-"))</f>
        <v/>
      </c>
      <c r="N1478" s="183" t="str">
        <f t="shared" si="73"/>
        <v/>
      </c>
      <c r="O1478" s="81" t="str">
        <f>IF(EXACT(B1478,""),"",IF(COUNTIFS(B:B,B1478,J:J,"&gt;"&amp;J1478)=1,IFERROR(IF(MATCH(B1478&amp;"|*",M$3:M1477,0),"-",""),B1478&amp;"|"&amp;C1478&amp;"|"),"-"))</f>
        <v/>
      </c>
    </row>
    <row r="1479" spans="12:15" x14ac:dyDescent="0.35">
      <c r="L1479" s="81" t="str">
        <f t="shared" si="72"/>
        <v/>
      </c>
      <c r="M1479" s="82" t="str">
        <f>IF(EXACT(B1479,""),"",IF(COUNTIFS(B:B,B1479,J:J,"&gt;"&amp;J1479)=0,IFERROR(IF(MATCH(B1479&amp;"|*",M$3:M1478,0),"-",""),B1479&amp;"|"&amp;C1479&amp;"|"),"-"))</f>
        <v/>
      </c>
      <c r="N1479" s="183" t="str">
        <f t="shared" si="73"/>
        <v/>
      </c>
      <c r="O1479" s="81" t="str">
        <f>IF(EXACT(B1479,""),"",IF(COUNTIFS(B:B,B1479,J:J,"&gt;"&amp;J1479)=1,IFERROR(IF(MATCH(B1479&amp;"|*",M$3:M1478,0),"-",""),B1479&amp;"|"&amp;C1479&amp;"|"),"-"))</f>
        <v/>
      </c>
    </row>
    <row r="1480" spans="12:15" x14ac:dyDescent="0.35">
      <c r="L1480" s="81" t="str">
        <f t="shared" si="72"/>
        <v/>
      </c>
      <c r="M1480" s="82" t="str">
        <f>IF(EXACT(B1480,""),"",IF(COUNTIFS(B:B,B1480,J:J,"&gt;"&amp;J1480)=0,IFERROR(IF(MATCH(B1480&amp;"|*",M$3:M1479,0),"-",""),B1480&amp;"|"&amp;C1480&amp;"|"),"-"))</f>
        <v/>
      </c>
      <c r="N1480" s="183" t="str">
        <f t="shared" si="73"/>
        <v/>
      </c>
      <c r="O1480" s="81" t="str">
        <f>IF(EXACT(B1480,""),"",IF(COUNTIFS(B:B,B1480,J:J,"&gt;"&amp;J1480)=1,IFERROR(IF(MATCH(B1480&amp;"|*",M$3:M1479,0),"-",""),B1480&amp;"|"&amp;C1480&amp;"|"),"-"))</f>
        <v/>
      </c>
    </row>
    <row r="1481" spans="12:15" x14ac:dyDescent="0.35">
      <c r="L1481" s="81" t="str">
        <f t="shared" si="72"/>
        <v/>
      </c>
      <c r="M1481" s="82" t="str">
        <f>IF(EXACT(B1481,""),"",IF(COUNTIFS(B:B,B1481,J:J,"&gt;"&amp;J1481)=0,IFERROR(IF(MATCH(B1481&amp;"|*",M$3:M1480,0),"-",""),B1481&amp;"|"&amp;C1481&amp;"|"),"-"))</f>
        <v/>
      </c>
      <c r="N1481" s="183" t="str">
        <f t="shared" si="73"/>
        <v/>
      </c>
      <c r="O1481" s="81" t="str">
        <f>IF(EXACT(B1481,""),"",IF(COUNTIFS(B:B,B1481,J:J,"&gt;"&amp;J1481)=1,IFERROR(IF(MATCH(B1481&amp;"|*",M$3:M1480,0),"-",""),B1481&amp;"|"&amp;C1481&amp;"|"),"-"))</f>
        <v/>
      </c>
    </row>
    <row r="1482" spans="12:15" x14ac:dyDescent="0.35">
      <c r="L1482" s="81" t="str">
        <f t="shared" si="72"/>
        <v/>
      </c>
      <c r="M1482" s="82" t="str">
        <f>IF(EXACT(B1482,""),"",IF(COUNTIFS(B:B,B1482,J:J,"&gt;"&amp;J1482)=0,IFERROR(IF(MATCH(B1482&amp;"|*",M$3:M1481,0),"-",""),B1482&amp;"|"&amp;C1482&amp;"|"),"-"))</f>
        <v/>
      </c>
      <c r="N1482" s="183" t="str">
        <f t="shared" si="73"/>
        <v/>
      </c>
      <c r="O1482" s="81" t="str">
        <f>IF(EXACT(B1482,""),"",IF(COUNTIFS(B:B,B1482,J:J,"&gt;"&amp;J1482)=1,IFERROR(IF(MATCH(B1482&amp;"|*",M$3:M1481,0),"-",""),B1482&amp;"|"&amp;C1482&amp;"|"),"-"))</f>
        <v/>
      </c>
    </row>
    <row r="1483" spans="12:15" x14ac:dyDescent="0.35">
      <c r="L1483" s="81" t="str">
        <f t="shared" si="72"/>
        <v/>
      </c>
      <c r="M1483" s="82" t="str">
        <f>IF(EXACT(B1483,""),"",IF(COUNTIFS(B:B,B1483,J:J,"&gt;"&amp;J1483)=0,IFERROR(IF(MATCH(B1483&amp;"|*",M$3:M1482,0),"-",""),B1483&amp;"|"&amp;C1483&amp;"|"),"-"))</f>
        <v/>
      </c>
      <c r="N1483" s="183" t="str">
        <f t="shared" si="73"/>
        <v/>
      </c>
      <c r="O1483" s="81" t="str">
        <f>IF(EXACT(B1483,""),"",IF(COUNTIFS(B:B,B1483,J:J,"&gt;"&amp;J1483)=1,IFERROR(IF(MATCH(B1483&amp;"|*",M$3:M1482,0),"-",""),B1483&amp;"|"&amp;C1483&amp;"|"),"-"))</f>
        <v/>
      </c>
    </row>
    <row r="1484" spans="12:15" x14ac:dyDescent="0.35">
      <c r="L1484" s="81" t="str">
        <f t="shared" si="72"/>
        <v/>
      </c>
      <c r="M1484" s="82" t="str">
        <f>IF(EXACT(B1484,""),"",IF(COUNTIFS(B:B,B1484,J:J,"&gt;"&amp;J1484)=0,IFERROR(IF(MATCH(B1484&amp;"|*",M$3:M1483,0),"-",""),B1484&amp;"|"&amp;C1484&amp;"|"),"-"))</f>
        <v/>
      </c>
      <c r="N1484" s="183" t="str">
        <f t="shared" si="73"/>
        <v/>
      </c>
      <c r="O1484" s="81" t="str">
        <f>IF(EXACT(B1484,""),"",IF(COUNTIFS(B:B,B1484,J:J,"&gt;"&amp;J1484)=1,IFERROR(IF(MATCH(B1484&amp;"|*",M$3:M1483,0),"-",""),B1484&amp;"|"&amp;C1484&amp;"|"),"-"))</f>
        <v/>
      </c>
    </row>
    <row r="1485" spans="12:15" x14ac:dyDescent="0.35">
      <c r="L1485" s="81" t="str">
        <f t="shared" si="72"/>
        <v/>
      </c>
      <c r="M1485" s="82" t="str">
        <f>IF(EXACT(B1485,""),"",IF(COUNTIFS(B:B,B1485,J:J,"&gt;"&amp;J1485)=0,IFERROR(IF(MATCH(B1485&amp;"|*",M$3:M1484,0),"-",""),B1485&amp;"|"&amp;C1485&amp;"|"),"-"))</f>
        <v/>
      </c>
      <c r="N1485" s="183" t="str">
        <f t="shared" si="73"/>
        <v/>
      </c>
      <c r="O1485" s="81" t="str">
        <f>IF(EXACT(B1485,""),"",IF(COUNTIFS(B:B,B1485,J:J,"&gt;"&amp;J1485)=1,IFERROR(IF(MATCH(B1485&amp;"|*",M$3:M1484,0),"-",""),B1485&amp;"|"&amp;C1485&amp;"|"),"-"))</f>
        <v/>
      </c>
    </row>
    <row r="1486" spans="12:15" x14ac:dyDescent="0.35">
      <c r="L1486" s="81" t="str">
        <f t="shared" si="72"/>
        <v/>
      </c>
      <c r="M1486" s="82" t="str">
        <f>IF(EXACT(B1486,""),"",IF(COUNTIFS(B:B,B1486,J:J,"&gt;"&amp;J1486)=0,IFERROR(IF(MATCH(B1486&amp;"|*",M$3:M1485,0),"-",""),B1486&amp;"|"&amp;C1486&amp;"|"),"-"))</f>
        <v/>
      </c>
      <c r="N1486" s="183" t="str">
        <f t="shared" si="73"/>
        <v/>
      </c>
      <c r="O1486" s="81" t="str">
        <f>IF(EXACT(B1486,""),"",IF(COUNTIFS(B:B,B1486,J:J,"&gt;"&amp;J1486)=1,IFERROR(IF(MATCH(B1486&amp;"|*",M$3:M1485,0),"-",""),B1486&amp;"|"&amp;C1486&amp;"|"),"-"))</f>
        <v/>
      </c>
    </row>
    <row r="1487" spans="12:15" x14ac:dyDescent="0.35">
      <c r="L1487" s="81" t="str">
        <f t="shared" si="72"/>
        <v/>
      </c>
      <c r="M1487" s="82" t="str">
        <f>IF(EXACT(B1487,""),"",IF(COUNTIFS(B:B,B1487,J:J,"&gt;"&amp;J1487)=0,IFERROR(IF(MATCH(B1487&amp;"|*",M$3:M1486,0),"-",""),B1487&amp;"|"&amp;C1487&amp;"|"),"-"))</f>
        <v/>
      </c>
      <c r="N1487" s="183" t="str">
        <f t="shared" si="73"/>
        <v/>
      </c>
      <c r="O1487" s="81" t="str">
        <f>IF(EXACT(B1487,""),"",IF(COUNTIFS(B:B,B1487,J:J,"&gt;"&amp;J1487)=1,IFERROR(IF(MATCH(B1487&amp;"|*",M$3:M1486,0),"-",""),B1487&amp;"|"&amp;C1487&amp;"|"),"-"))</f>
        <v/>
      </c>
    </row>
    <row r="1488" spans="12:15" x14ac:dyDescent="0.35">
      <c r="L1488" s="81" t="str">
        <f t="shared" si="72"/>
        <v/>
      </c>
      <c r="M1488" s="82" t="str">
        <f>IF(EXACT(B1488,""),"",IF(COUNTIFS(B:B,B1488,J:J,"&gt;"&amp;J1488)=0,IFERROR(IF(MATCH(B1488&amp;"|*",M$3:M1487,0),"-",""),B1488&amp;"|"&amp;C1488&amp;"|"),"-"))</f>
        <v/>
      </c>
      <c r="N1488" s="183" t="str">
        <f t="shared" si="73"/>
        <v/>
      </c>
      <c r="O1488" s="81" t="str">
        <f>IF(EXACT(B1488,""),"",IF(COUNTIFS(B:B,B1488,J:J,"&gt;"&amp;J1488)=1,IFERROR(IF(MATCH(B1488&amp;"|*",M$3:M1487,0),"-",""),B1488&amp;"|"&amp;C1488&amp;"|"),"-"))</f>
        <v/>
      </c>
    </row>
    <row r="1489" spans="12:15" x14ac:dyDescent="0.35">
      <c r="L1489" s="81" t="str">
        <f t="shared" si="72"/>
        <v/>
      </c>
      <c r="M1489" s="82" t="str">
        <f>IF(EXACT(B1489,""),"",IF(COUNTIFS(B:B,B1489,J:J,"&gt;"&amp;J1489)=0,IFERROR(IF(MATCH(B1489&amp;"|*",M$3:M1488,0),"-",""),B1489&amp;"|"&amp;C1489&amp;"|"),"-"))</f>
        <v/>
      </c>
      <c r="N1489" s="183" t="str">
        <f t="shared" si="73"/>
        <v/>
      </c>
      <c r="O1489" s="81" t="str">
        <f>IF(EXACT(B1489,""),"",IF(COUNTIFS(B:B,B1489,J:J,"&gt;"&amp;J1489)=1,IFERROR(IF(MATCH(B1489&amp;"|*",M$3:M1488,0),"-",""),B1489&amp;"|"&amp;C1489&amp;"|"),"-"))</f>
        <v/>
      </c>
    </row>
    <row r="1490" spans="12:15" x14ac:dyDescent="0.35">
      <c r="L1490" s="81" t="str">
        <f t="shared" si="72"/>
        <v/>
      </c>
      <c r="M1490" s="82" t="str">
        <f>IF(EXACT(B1490,""),"",IF(COUNTIFS(B:B,B1490,J:J,"&gt;"&amp;J1490)=0,IFERROR(IF(MATCH(B1490&amp;"|*",M$3:M1489,0),"-",""),B1490&amp;"|"&amp;C1490&amp;"|"),"-"))</f>
        <v/>
      </c>
      <c r="N1490" s="183" t="str">
        <f t="shared" si="73"/>
        <v/>
      </c>
      <c r="O1490" s="81" t="str">
        <f>IF(EXACT(B1490,""),"",IF(COUNTIFS(B:B,B1490,J:J,"&gt;"&amp;J1490)=1,IFERROR(IF(MATCH(B1490&amp;"|*",M$3:M1489,0),"-",""),B1490&amp;"|"&amp;C1490&amp;"|"),"-"))</f>
        <v/>
      </c>
    </row>
    <row r="1491" spans="12:15" x14ac:dyDescent="0.35">
      <c r="L1491" s="81" t="str">
        <f t="shared" si="72"/>
        <v/>
      </c>
      <c r="M1491" s="82" t="str">
        <f>IF(EXACT(B1491,""),"",IF(COUNTIFS(B:B,B1491,J:J,"&gt;"&amp;J1491)=0,IFERROR(IF(MATCH(B1491&amp;"|*",M$3:M1490,0),"-",""),B1491&amp;"|"&amp;C1491&amp;"|"),"-"))</f>
        <v/>
      </c>
      <c r="N1491" s="183" t="str">
        <f t="shared" si="73"/>
        <v/>
      </c>
      <c r="O1491" s="81" t="str">
        <f>IF(EXACT(B1491,""),"",IF(COUNTIFS(B:B,B1491,J:J,"&gt;"&amp;J1491)=1,IFERROR(IF(MATCH(B1491&amp;"|*",M$3:M1490,0),"-",""),B1491&amp;"|"&amp;C1491&amp;"|"),"-"))</f>
        <v/>
      </c>
    </row>
    <row r="1492" spans="12:15" x14ac:dyDescent="0.35">
      <c r="L1492" s="81" t="str">
        <f t="shared" si="72"/>
        <v/>
      </c>
      <c r="M1492" s="82" t="str">
        <f>IF(EXACT(B1492,""),"",IF(COUNTIFS(B:B,B1492,J:J,"&gt;"&amp;J1492)=0,IFERROR(IF(MATCH(B1492&amp;"|*",M$3:M1491,0),"-",""),B1492&amp;"|"&amp;C1492&amp;"|"),"-"))</f>
        <v/>
      </c>
      <c r="N1492" s="183" t="str">
        <f t="shared" si="73"/>
        <v/>
      </c>
      <c r="O1492" s="81" t="str">
        <f>IF(EXACT(B1492,""),"",IF(COUNTIFS(B:B,B1492,J:J,"&gt;"&amp;J1492)=1,IFERROR(IF(MATCH(B1492&amp;"|*",M$3:M1491,0),"-",""),B1492&amp;"|"&amp;C1492&amp;"|"),"-"))</f>
        <v/>
      </c>
    </row>
    <row r="1493" spans="12:15" x14ac:dyDescent="0.35">
      <c r="L1493" s="81" t="str">
        <f t="shared" si="72"/>
        <v/>
      </c>
      <c r="M1493" s="82" t="str">
        <f>IF(EXACT(B1493,""),"",IF(COUNTIFS(B:B,B1493,J:J,"&gt;"&amp;J1493)=0,IFERROR(IF(MATCH(B1493&amp;"|*",M$3:M1492,0),"-",""),B1493&amp;"|"&amp;C1493&amp;"|"),"-"))</f>
        <v/>
      </c>
      <c r="N1493" s="183" t="str">
        <f t="shared" si="73"/>
        <v/>
      </c>
      <c r="O1493" s="81" t="str">
        <f>IF(EXACT(B1493,""),"",IF(COUNTIFS(B:B,B1493,J:J,"&gt;"&amp;J1493)=1,IFERROR(IF(MATCH(B1493&amp;"|*",M$3:M1492,0),"-",""),B1493&amp;"|"&amp;C1493&amp;"|"),"-"))</f>
        <v/>
      </c>
    </row>
    <row r="1494" spans="12:15" x14ac:dyDescent="0.35">
      <c r="L1494" s="81" t="str">
        <f t="shared" si="72"/>
        <v/>
      </c>
      <c r="M1494" s="82" t="str">
        <f>IF(EXACT(B1494,""),"",IF(COUNTIFS(B:B,B1494,J:J,"&gt;"&amp;J1494)=0,IFERROR(IF(MATCH(B1494&amp;"|*",M$3:M1493,0),"-",""),B1494&amp;"|"&amp;C1494&amp;"|"),"-"))</f>
        <v/>
      </c>
      <c r="N1494" s="183" t="str">
        <f t="shared" si="73"/>
        <v/>
      </c>
      <c r="O1494" s="81" t="str">
        <f>IF(EXACT(B1494,""),"",IF(COUNTIFS(B:B,B1494,J:J,"&gt;"&amp;J1494)=1,IFERROR(IF(MATCH(B1494&amp;"|*",M$3:M1493,0),"-",""),B1494&amp;"|"&amp;C1494&amp;"|"),"-"))</f>
        <v/>
      </c>
    </row>
    <row r="1495" spans="12:15" x14ac:dyDescent="0.35">
      <c r="L1495" s="81" t="str">
        <f t="shared" si="72"/>
        <v/>
      </c>
      <c r="M1495" s="82" t="str">
        <f>IF(EXACT(B1495,""),"",IF(COUNTIFS(B:B,B1495,J:J,"&gt;"&amp;J1495)=0,IFERROR(IF(MATCH(B1495&amp;"|*",M$3:M1494,0),"-",""),B1495&amp;"|"&amp;C1495&amp;"|"),"-"))</f>
        <v/>
      </c>
      <c r="N1495" s="183" t="str">
        <f t="shared" si="73"/>
        <v/>
      </c>
      <c r="O1495" s="81" t="str">
        <f>IF(EXACT(B1495,""),"",IF(COUNTIFS(B:B,B1495,J:J,"&gt;"&amp;J1495)=1,IFERROR(IF(MATCH(B1495&amp;"|*",M$3:M1494,0),"-",""),B1495&amp;"|"&amp;C1495&amp;"|"),"-"))</f>
        <v/>
      </c>
    </row>
    <row r="1496" spans="12:15" x14ac:dyDescent="0.35">
      <c r="L1496" s="81" t="str">
        <f t="shared" si="72"/>
        <v/>
      </c>
      <c r="M1496" s="82" t="str">
        <f>IF(EXACT(B1496,""),"",IF(COUNTIFS(B:B,B1496,J:J,"&gt;"&amp;J1496)=0,IFERROR(IF(MATCH(B1496&amp;"|*",M$3:M1495,0),"-",""),B1496&amp;"|"&amp;C1496&amp;"|"),"-"))</f>
        <v/>
      </c>
      <c r="N1496" s="183" t="str">
        <f t="shared" si="73"/>
        <v/>
      </c>
      <c r="O1496" s="81" t="str">
        <f>IF(EXACT(B1496,""),"",IF(COUNTIFS(B:B,B1496,J:J,"&gt;"&amp;J1496)=1,IFERROR(IF(MATCH(B1496&amp;"|*",M$3:M1495,0),"-",""),B1496&amp;"|"&amp;C1496&amp;"|"),"-"))</f>
        <v/>
      </c>
    </row>
    <row r="1497" spans="12:15" x14ac:dyDescent="0.35">
      <c r="L1497" s="81" t="str">
        <f t="shared" si="72"/>
        <v/>
      </c>
      <c r="M1497" s="82" t="str">
        <f>IF(EXACT(B1497,""),"",IF(COUNTIFS(B:B,B1497,J:J,"&gt;"&amp;J1497)=0,IFERROR(IF(MATCH(B1497&amp;"|*",M$3:M1496,0),"-",""),B1497&amp;"|"&amp;C1497&amp;"|"),"-"))</f>
        <v/>
      </c>
      <c r="N1497" s="183" t="str">
        <f t="shared" si="73"/>
        <v/>
      </c>
      <c r="O1497" s="81" t="str">
        <f>IF(EXACT(B1497,""),"",IF(COUNTIFS(B:B,B1497,J:J,"&gt;"&amp;J1497)=1,IFERROR(IF(MATCH(B1497&amp;"|*",M$3:M1496,0),"-",""),B1497&amp;"|"&amp;C1497&amp;"|"),"-"))</f>
        <v/>
      </c>
    </row>
    <row r="1498" spans="12:15" x14ac:dyDescent="0.35">
      <c r="L1498" s="81" t="str">
        <f t="shared" si="72"/>
        <v/>
      </c>
      <c r="M1498" s="82" t="str">
        <f>IF(EXACT(B1498,""),"",IF(COUNTIFS(B:B,B1498,J:J,"&gt;"&amp;J1498)=0,IFERROR(IF(MATCH(B1498&amp;"|*",M$3:M1497,0),"-",""),B1498&amp;"|"&amp;C1498&amp;"|"),"-"))</f>
        <v/>
      </c>
      <c r="N1498" s="183" t="str">
        <f t="shared" si="73"/>
        <v/>
      </c>
      <c r="O1498" s="81" t="str">
        <f>IF(EXACT(B1498,""),"",IF(COUNTIFS(B:B,B1498,J:J,"&gt;"&amp;J1498)=1,IFERROR(IF(MATCH(B1498&amp;"|*",M$3:M1497,0),"-",""),B1498&amp;"|"&amp;C1498&amp;"|"),"-"))</f>
        <v/>
      </c>
    </row>
    <row r="1499" spans="12:15" x14ac:dyDescent="0.35">
      <c r="L1499" s="81" t="str">
        <f t="shared" si="72"/>
        <v/>
      </c>
      <c r="M1499" s="82" t="str">
        <f>IF(EXACT(B1499,""),"",IF(COUNTIFS(B:B,B1499,J:J,"&gt;"&amp;J1499)=0,IFERROR(IF(MATCH(B1499&amp;"|*",M$3:M1498,0),"-",""),B1499&amp;"|"&amp;C1499&amp;"|"),"-"))</f>
        <v/>
      </c>
      <c r="N1499" s="183" t="str">
        <f t="shared" si="73"/>
        <v/>
      </c>
      <c r="O1499" s="81" t="str">
        <f>IF(EXACT(B1499,""),"",IF(COUNTIFS(B:B,B1499,J:J,"&gt;"&amp;J1499)=1,IFERROR(IF(MATCH(B1499&amp;"|*",M$3:M1498,0),"-",""),B1499&amp;"|"&amp;C1499&amp;"|"),"-"))</f>
        <v/>
      </c>
    </row>
    <row r="1500" spans="12:15" x14ac:dyDescent="0.35">
      <c r="L1500" s="81" t="str">
        <f t="shared" si="72"/>
        <v/>
      </c>
      <c r="M1500" s="82" t="str">
        <f>IF(EXACT(B1500,""),"",IF(COUNTIFS(B:B,B1500,J:J,"&gt;"&amp;J1500)=0,IFERROR(IF(MATCH(B1500&amp;"|*",M$3:M1499,0),"-",""),B1500&amp;"|"&amp;C1500&amp;"|"),"-"))</f>
        <v/>
      </c>
      <c r="N1500" s="183" t="str">
        <f t="shared" si="73"/>
        <v/>
      </c>
      <c r="O1500" s="81" t="str">
        <f>IF(EXACT(B1500,""),"",IF(COUNTIFS(B:B,B1500,J:J,"&gt;"&amp;J1500)=1,IFERROR(IF(MATCH(B1500&amp;"|*",M$3:M1499,0),"-",""),B1500&amp;"|"&amp;C1500&amp;"|"),"-"))</f>
        <v/>
      </c>
    </row>
    <row r="1501" spans="12:15" x14ac:dyDescent="0.35">
      <c r="L1501" s="81" t="str">
        <f t="shared" si="72"/>
        <v/>
      </c>
      <c r="M1501" s="82" t="str">
        <f>IF(EXACT(B1501,""),"",IF(COUNTIFS(B:B,B1501,J:J,"&gt;"&amp;J1501)=0,IFERROR(IF(MATCH(B1501&amp;"|*",M$3:M1500,0),"-",""),B1501&amp;"|"&amp;C1501&amp;"|"),"-"))</f>
        <v/>
      </c>
      <c r="N1501" s="183" t="str">
        <f t="shared" si="73"/>
        <v/>
      </c>
      <c r="O1501" s="81" t="str">
        <f>IF(EXACT(B1501,""),"",IF(COUNTIFS(B:B,B1501,J:J,"&gt;"&amp;J1501)=1,IFERROR(IF(MATCH(B1501&amp;"|*",M$3:M1500,0),"-",""),B1501&amp;"|"&amp;C1501&amp;"|"),"-"))</f>
        <v/>
      </c>
    </row>
    <row r="1502" spans="12:15" x14ac:dyDescent="0.35">
      <c r="L1502" s="81" t="str">
        <f t="shared" si="72"/>
        <v/>
      </c>
      <c r="M1502" s="82" t="str">
        <f>IF(EXACT(B1502,""),"",IF(COUNTIFS(B:B,B1502,J:J,"&gt;"&amp;J1502)=0,IFERROR(IF(MATCH(B1502&amp;"|*",M$3:M1501,0),"-",""),B1502&amp;"|"&amp;C1502&amp;"|"),"-"))</f>
        <v/>
      </c>
      <c r="N1502" s="183" t="str">
        <f t="shared" si="73"/>
        <v/>
      </c>
      <c r="O1502" s="81" t="str">
        <f>IF(EXACT(B1502,""),"",IF(COUNTIFS(B:B,B1502,J:J,"&gt;"&amp;J1502)=1,IFERROR(IF(MATCH(B1502&amp;"|*",M$3:M1501,0),"-",""),B1502&amp;"|"&amp;C1502&amp;"|"),"-"))</f>
        <v/>
      </c>
    </row>
    <row r="1503" spans="12:15" x14ac:dyDescent="0.35">
      <c r="L1503" s="81" t="str">
        <f t="shared" si="72"/>
        <v/>
      </c>
      <c r="M1503" s="82" t="str">
        <f>IF(EXACT(B1503,""),"",IF(COUNTIFS(B:B,B1503,J:J,"&gt;"&amp;J1503)=0,IFERROR(IF(MATCH(B1503&amp;"|*",M$3:M1502,0),"-",""),B1503&amp;"|"&amp;C1503&amp;"|"),"-"))</f>
        <v/>
      </c>
      <c r="N1503" s="183" t="str">
        <f t="shared" si="73"/>
        <v/>
      </c>
      <c r="O1503" s="81" t="str">
        <f>IF(EXACT(B1503,""),"",IF(COUNTIFS(B:B,B1503,J:J,"&gt;"&amp;J1503)=1,IFERROR(IF(MATCH(B1503&amp;"|*",M$3:M1502,0),"-",""),B1503&amp;"|"&amp;C1503&amp;"|"),"-"))</f>
        <v/>
      </c>
    </row>
    <row r="1504" spans="12:15" x14ac:dyDescent="0.35">
      <c r="L1504" s="81" t="str">
        <f t="shared" si="72"/>
        <v/>
      </c>
      <c r="M1504" s="82" t="str">
        <f>IF(EXACT(B1504,""),"",IF(COUNTIFS(B:B,B1504,J:J,"&gt;"&amp;J1504)=0,IFERROR(IF(MATCH(B1504&amp;"|*",M$3:M1503,0),"-",""),B1504&amp;"|"&amp;C1504&amp;"|"),"-"))</f>
        <v/>
      </c>
      <c r="N1504" s="183" t="str">
        <f t="shared" si="73"/>
        <v/>
      </c>
      <c r="O1504" s="81" t="str">
        <f>IF(EXACT(B1504,""),"",IF(COUNTIFS(B:B,B1504,J:J,"&gt;"&amp;J1504)=1,IFERROR(IF(MATCH(B1504&amp;"|*",M$3:M1503,0),"-",""),B1504&amp;"|"&amp;C1504&amp;"|"),"-"))</f>
        <v/>
      </c>
    </row>
    <row r="1505" spans="12:15" x14ac:dyDescent="0.35">
      <c r="L1505" s="81" t="str">
        <f t="shared" si="72"/>
        <v/>
      </c>
      <c r="M1505" s="82" t="str">
        <f>IF(EXACT(B1505,""),"",IF(COUNTIFS(B:B,B1505,J:J,"&gt;"&amp;J1505)=0,IFERROR(IF(MATCH(B1505&amp;"|*",M$3:M1504,0),"-",""),B1505&amp;"|"&amp;C1505&amp;"|"),"-"))</f>
        <v/>
      </c>
      <c r="N1505" s="183" t="str">
        <f t="shared" si="73"/>
        <v/>
      </c>
      <c r="O1505" s="81" t="str">
        <f>IF(EXACT(B1505,""),"",IF(COUNTIFS(B:B,B1505,J:J,"&gt;"&amp;J1505)=1,IFERROR(IF(MATCH(B1505&amp;"|*",M$3:M1504,0),"-",""),B1505&amp;"|"&amp;C1505&amp;"|"),"-"))</f>
        <v/>
      </c>
    </row>
    <row r="1506" spans="12:15" x14ac:dyDescent="0.35">
      <c r="L1506" s="81" t="str">
        <f t="shared" si="72"/>
        <v/>
      </c>
      <c r="M1506" s="82" t="str">
        <f>IF(EXACT(B1506,""),"",IF(COUNTIFS(B:B,B1506,J:J,"&gt;"&amp;J1506)=0,IFERROR(IF(MATCH(B1506&amp;"|*",M$3:M1505,0),"-",""),B1506&amp;"|"&amp;C1506&amp;"|"),"-"))</f>
        <v/>
      </c>
      <c r="N1506" s="183" t="str">
        <f t="shared" si="73"/>
        <v/>
      </c>
      <c r="O1506" s="81" t="str">
        <f>IF(EXACT(B1506,""),"",IF(COUNTIFS(B:B,B1506,J:J,"&gt;"&amp;J1506)=1,IFERROR(IF(MATCH(B1506&amp;"|*",M$3:M1505,0),"-",""),B1506&amp;"|"&amp;C1506&amp;"|"),"-"))</f>
        <v/>
      </c>
    </row>
    <row r="1507" spans="12:15" x14ac:dyDescent="0.35">
      <c r="L1507" s="81" t="str">
        <f t="shared" si="72"/>
        <v/>
      </c>
      <c r="M1507" s="82" t="str">
        <f>IF(EXACT(B1507,""),"",IF(COUNTIFS(B:B,B1507,J:J,"&gt;"&amp;J1507)=0,IFERROR(IF(MATCH(B1507&amp;"|*",M$3:M1506,0),"-",""),B1507&amp;"|"&amp;C1507&amp;"|"),"-"))</f>
        <v/>
      </c>
      <c r="N1507" s="183" t="str">
        <f t="shared" si="73"/>
        <v/>
      </c>
      <c r="O1507" s="81" t="str">
        <f>IF(EXACT(B1507,""),"",IF(COUNTIFS(B:B,B1507,J:J,"&gt;"&amp;J1507)=1,IFERROR(IF(MATCH(B1507&amp;"|*",M$3:M1506,0),"-",""),B1507&amp;"|"&amp;C1507&amp;"|"),"-"))</f>
        <v/>
      </c>
    </row>
    <row r="1508" spans="12:15" x14ac:dyDescent="0.35">
      <c r="L1508" s="81" t="str">
        <f t="shared" si="72"/>
        <v/>
      </c>
      <c r="M1508" s="82" t="str">
        <f>IF(EXACT(B1508,""),"",IF(COUNTIFS(B:B,B1508,J:J,"&gt;"&amp;J1508)=0,IFERROR(IF(MATCH(B1508&amp;"|*",M$3:M1507,0),"-",""),B1508&amp;"|"&amp;C1508&amp;"|"),"-"))</f>
        <v/>
      </c>
      <c r="N1508" s="183" t="str">
        <f t="shared" si="73"/>
        <v/>
      </c>
      <c r="O1508" s="81" t="str">
        <f>IF(EXACT(B1508,""),"",IF(COUNTIFS(B:B,B1508,J:J,"&gt;"&amp;J1508)=1,IFERROR(IF(MATCH(B1508&amp;"|*",M$3:M1507,0),"-",""),B1508&amp;"|"&amp;C1508&amp;"|"),"-"))</f>
        <v/>
      </c>
    </row>
    <row r="1509" spans="12:15" x14ac:dyDescent="0.35">
      <c r="L1509" s="81" t="str">
        <f t="shared" si="72"/>
        <v/>
      </c>
      <c r="M1509" s="82" t="str">
        <f>IF(EXACT(B1509,""),"",IF(COUNTIFS(B:B,B1509,J:J,"&gt;"&amp;J1509)=0,IFERROR(IF(MATCH(B1509&amp;"|*",M$3:M1508,0),"-",""),B1509&amp;"|"&amp;C1509&amp;"|"),"-"))</f>
        <v/>
      </c>
      <c r="N1509" s="183" t="str">
        <f t="shared" si="73"/>
        <v/>
      </c>
      <c r="O1509" s="81" t="str">
        <f>IF(EXACT(B1509,""),"",IF(COUNTIFS(B:B,B1509,J:J,"&gt;"&amp;J1509)=1,IFERROR(IF(MATCH(B1509&amp;"|*",M$3:M1508,0),"-",""),B1509&amp;"|"&amp;C1509&amp;"|"),"-"))</f>
        <v/>
      </c>
    </row>
    <row r="1510" spans="12:15" x14ac:dyDescent="0.35">
      <c r="L1510" s="81" t="str">
        <f t="shared" si="72"/>
        <v/>
      </c>
      <c r="M1510" s="82" t="str">
        <f>IF(EXACT(B1510,""),"",IF(COUNTIFS(B:B,B1510,J:J,"&gt;"&amp;J1510)=0,IFERROR(IF(MATCH(B1510&amp;"|*",M$3:M1509,0),"-",""),B1510&amp;"|"&amp;C1510&amp;"|"),"-"))</f>
        <v/>
      </c>
      <c r="N1510" s="183" t="str">
        <f t="shared" si="73"/>
        <v/>
      </c>
      <c r="O1510" s="81" t="str">
        <f>IF(EXACT(B1510,""),"",IF(COUNTIFS(B:B,B1510,J:J,"&gt;"&amp;J1510)=1,IFERROR(IF(MATCH(B1510&amp;"|*",M$3:M1509,0),"-",""),B1510&amp;"|"&amp;C1510&amp;"|"),"-"))</f>
        <v/>
      </c>
    </row>
    <row r="1511" spans="12:15" x14ac:dyDescent="0.35">
      <c r="L1511" s="81" t="str">
        <f t="shared" si="72"/>
        <v/>
      </c>
      <c r="M1511" s="82" t="str">
        <f>IF(EXACT(B1511,""),"",IF(COUNTIFS(B:B,B1511,J:J,"&gt;"&amp;J1511)=0,IFERROR(IF(MATCH(B1511&amp;"|*",M$3:M1510,0),"-",""),B1511&amp;"|"&amp;C1511&amp;"|"),"-"))</f>
        <v/>
      </c>
      <c r="N1511" s="183" t="str">
        <f t="shared" si="73"/>
        <v/>
      </c>
      <c r="O1511" s="81" t="str">
        <f>IF(EXACT(B1511,""),"",IF(COUNTIFS(B:B,B1511,J:J,"&gt;"&amp;J1511)=1,IFERROR(IF(MATCH(B1511&amp;"|*",M$3:M1510,0),"-",""),B1511&amp;"|"&amp;C1511&amp;"|"),"-"))</f>
        <v/>
      </c>
    </row>
    <row r="1512" spans="12:15" x14ac:dyDescent="0.35">
      <c r="L1512" s="81" t="str">
        <f t="shared" si="72"/>
        <v/>
      </c>
      <c r="M1512" s="82" t="str">
        <f>IF(EXACT(B1512,""),"",IF(COUNTIFS(B:B,B1512,J:J,"&gt;"&amp;J1512)=0,IFERROR(IF(MATCH(B1512&amp;"|*",M$3:M1511,0),"-",""),B1512&amp;"|"&amp;C1512&amp;"|"),"-"))</f>
        <v/>
      </c>
      <c r="N1512" s="183" t="str">
        <f t="shared" si="73"/>
        <v/>
      </c>
      <c r="O1512" s="81" t="str">
        <f>IF(EXACT(B1512,""),"",IF(COUNTIFS(B:B,B1512,J:J,"&gt;"&amp;J1512)=1,IFERROR(IF(MATCH(B1512&amp;"|*",M$3:M1511,0),"-",""),B1512&amp;"|"&amp;C1512&amp;"|"),"-"))</f>
        <v/>
      </c>
    </row>
    <row r="1513" spans="12:15" x14ac:dyDescent="0.35">
      <c r="L1513" s="81" t="str">
        <f t="shared" si="72"/>
        <v/>
      </c>
      <c r="M1513" s="82" t="str">
        <f>IF(EXACT(B1513,""),"",IF(COUNTIFS(B:B,B1513,J:J,"&gt;"&amp;J1513)=0,IFERROR(IF(MATCH(B1513&amp;"|*",M$3:M1512,0),"-",""),B1513&amp;"|"&amp;C1513&amp;"|"),"-"))</f>
        <v/>
      </c>
      <c r="N1513" s="183" t="str">
        <f t="shared" si="73"/>
        <v/>
      </c>
      <c r="O1513" s="81" t="str">
        <f>IF(EXACT(B1513,""),"",IF(COUNTIFS(B:B,B1513,J:J,"&gt;"&amp;J1513)=1,IFERROR(IF(MATCH(B1513&amp;"|*",M$3:M1512,0),"-",""),B1513&amp;"|"&amp;C1513&amp;"|"),"-"))</f>
        <v/>
      </c>
    </row>
    <row r="1514" spans="12:15" x14ac:dyDescent="0.35">
      <c r="L1514" s="81" t="str">
        <f t="shared" si="72"/>
        <v/>
      </c>
      <c r="M1514" s="82" t="str">
        <f>IF(EXACT(B1514,""),"",IF(COUNTIFS(B:B,B1514,J:J,"&gt;"&amp;J1514)=0,IFERROR(IF(MATCH(B1514&amp;"|*",M$3:M1513,0),"-",""),B1514&amp;"|"&amp;C1514&amp;"|"),"-"))</f>
        <v/>
      </c>
      <c r="N1514" s="183" t="str">
        <f t="shared" si="73"/>
        <v/>
      </c>
      <c r="O1514" s="81" t="str">
        <f>IF(EXACT(B1514,""),"",IF(COUNTIFS(B:B,B1514,J:J,"&gt;"&amp;J1514)=1,IFERROR(IF(MATCH(B1514&amp;"|*",M$3:M1513,0),"-",""),B1514&amp;"|"&amp;C1514&amp;"|"),"-"))</f>
        <v/>
      </c>
    </row>
    <row r="1515" spans="12:15" x14ac:dyDescent="0.35">
      <c r="L1515" s="81" t="str">
        <f t="shared" si="72"/>
        <v/>
      </c>
      <c r="M1515" s="82" t="str">
        <f>IF(EXACT(B1515,""),"",IF(COUNTIFS(B:B,B1515,J:J,"&gt;"&amp;J1515)=0,IFERROR(IF(MATCH(B1515&amp;"|*",M$3:M1514,0),"-",""),B1515&amp;"|"&amp;C1515&amp;"|"),"-"))</f>
        <v/>
      </c>
      <c r="N1515" s="183" t="str">
        <f t="shared" si="73"/>
        <v/>
      </c>
      <c r="O1515" s="81" t="str">
        <f>IF(EXACT(B1515,""),"",IF(COUNTIFS(B:B,B1515,J:J,"&gt;"&amp;J1515)=1,IFERROR(IF(MATCH(B1515&amp;"|*",M$3:M1514,0),"-",""),B1515&amp;"|"&amp;C1515&amp;"|"),"-"))</f>
        <v/>
      </c>
    </row>
    <row r="1516" spans="12:15" x14ac:dyDescent="0.35">
      <c r="L1516" s="81" t="str">
        <f t="shared" si="72"/>
        <v/>
      </c>
      <c r="M1516" s="82" t="str">
        <f>IF(EXACT(B1516,""),"",IF(COUNTIFS(B:B,B1516,J:J,"&gt;"&amp;J1516)=0,IFERROR(IF(MATCH(B1516&amp;"|*",M$3:M1515,0),"-",""),B1516&amp;"|"&amp;C1516&amp;"|"),"-"))</f>
        <v/>
      </c>
      <c r="N1516" s="183" t="str">
        <f t="shared" si="73"/>
        <v/>
      </c>
      <c r="O1516" s="81" t="str">
        <f>IF(EXACT(B1516,""),"",IF(COUNTIFS(B:B,B1516,J:J,"&gt;"&amp;J1516)=1,IFERROR(IF(MATCH(B1516&amp;"|*",M$3:M1515,0),"-",""),B1516&amp;"|"&amp;C1516&amp;"|"),"-"))</f>
        <v/>
      </c>
    </row>
    <row r="1517" spans="12:15" x14ac:dyDescent="0.35">
      <c r="L1517" s="81" t="str">
        <f t="shared" si="72"/>
        <v/>
      </c>
      <c r="M1517" s="82" t="str">
        <f>IF(EXACT(B1517,""),"",IF(COUNTIFS(B:B,B1517,J:J,"&gt;"&amp;J1517)=0,IFERROR(IF(MATCH(B1517&amp;"|*",M$3:M1516,0),"-",""),B1517&amp;"|"&amp;C1517&amp;"|"),"-"))</f>
        <v/>
      </c>
      <c r="N1517" s="183" t="str">
        <f t="shared" si="73"/>
        <v/>
      </c>
      <c r="O1517" s="81" t="str">
        <f>IF(EXACT(B1517,""),"",IF(COUNTIFS(B:B,B1517,J:J,"&gt;"&amp;J1517)=1,IFERROR(IF(MATCH(B1517&amp;"|*",M$3:M1516,0),"-",""),B1517&amp;"|"&amp;C1517&amp;"|"),"-"))</f>
        <v/>
      </c>
    </row>
    <row r="1518" spans="12:15" x14ac:dyDescent="0.35">
      <c r="L1518" s="81" t="str">
        <f t="shared" si="72"/>
        <v/>
      </c>
      <c r="M1518" s="82" t="str">
        <f>IF(EXACT(B1518,""),"",IF(COUNTIFS(B:B,B1518,J:J,"&gt;"&amp;J1518)=0,IFERROR(IF(MATCH(B1518&amp;"|*",M$3:M1517,0),"-",""),B1518&amp;"|"&amp;C1518&amp;"|"),"-"))</f>
        <v/>
      </c>
      <c r="N1518" s="183" t="str">
        <f t="shared" si="73"/>
        <v/>
      </c>
      <c r="O1518" s="81" t="str">
        <f>IF(EXACT(B1518,""),"",IF(COUNTIFS(B:B,B1518,J:J,"&gt;"&amp;J1518)=1,IFERROR(IF(MATCH(B1518&amp;"|*",M$3:M1517,0),"-",""),B1518&amp;"|"&amp;C1518&amp;"|"),"-"))</f>
        <v/>
      </c>
    </row>
    <row r="1519" spans="12:15" x14ac:dyDescent="0.35">
      <c r="L1519" s="81" t="str">
        <f t="shared" si="72"/>
        <v/>
      </c>
      <c r="M1519" s="82" t="str">
        <f>IF(EXACT(B1519,""),"",IF(COUNTIFS(B:B,B1519,J:J,"&gt;"&amp;J1519)=0,IFERROR(IF(MATCH(B1519&amp;"|*",M$3:M1518,0),"-",""),B1519&amp;"|"&amp;C1519&amp;"|"),"-"))</f>
        <v/>
      </c>
      <c r="N1519" s="183" t="str">
        <f t="shared" si="73"/>
        <v/>
      </c>
      <c r="O1519" s="81" t="str">
        <f>IF(EXACT(B1519,""),"",IF(COUNTIFS(B:B,B1519,J:J,"&gt;"&amp;J1519)=1,IFERROR(IF(MATCH(B1519&amp;"|*",M$3:M1518,0),"-",""),B1519&amp;"|"&amp;C1519&amp;"|"),"-"))</f>
        <v/>
      </c>
    </row>
    <row r="1520" spans="12:15" x14ac:dyDescent="0.35">
      <c r="L1520" s="81" t="str">
        <f t="shared" si="72"/>
        <v/>
      </c>
      <c r="M1520" s="82" t="str">
        <f>IF(EXACT(B1520,""),"",IF(COUNTIFS(B:B,B1520,J:J,"&gt;"&amp;J1520)=0,IFERROR(IF(MATCH(B1520&amp;"|*",M$3:M1519,0),"-",""),B1520&amp;"|"&amp;C1520&amp;"|"),"-"))</f>
        <v/>
      </c>
      <c r="N1520" s="183" t="str">
        <f t="shared" si="73"/>
        <v/>
      </c>
      <c r="O1520" s="81" t="str">
        <f>IF(EXACT(B1520,""),"",IF(COUNTIFS(B:B,B1520,J:J,"&gt;"&amp;J1520)=1,IFERROR(IF(MATCH(B1520&amp;"|*",M$3:M1519,0),"-",""),B1520&amp;"|"&amp;C1520&amp;"|"),"-"))</f>
        <v/>
      </c>
    </row>
    <row r="1521" spans="12:15" x14ac:dyDescent="0.35">
      <c r="L1521" s="81" t="str">
        <f t="shared" si="72"/>
        <v/>
      </c>
      <c r="M1521" s="82" t="str">
        <f>IF(EXACT(B1521,""),"",IF(COUNTIFS(B:B,B1521,J:J,"&gt;"&amp;J1521)=0,IFERROR(IF(MATCH(B1521&amp;"|*",M$3:M1520,0),"-",""),B1521&amp;"|"&amp;C1521&amp;"|"),"-"))</f>
        <v/>
      </c>
      <c r="N1521" s="183" t="str">
        <f t="shared" si="73"/>
        <v/>
      </c>
      <c r="O1521" s="81" t="str">
        <f>IF(EXACT(B1521,""),"",IF(COUNTIFS(B:B,B1521,J:J,"&gt;"&amp;J1521)=1,IFERROR(IF(MATCH(B1521&amp;"|*",M$3:M1520,0),"-",""),B1521&amp;"|"&amp;C1521&amp;"|"),"-"))</f>
        <v/>
      </c>
    </row>
    <row r="1522" spans="12:15" x14ac:dyDescent="0.35">
      <c r="L1522" s="81" t="str">
        <f t="shared" si="72"/>
        <v/>
      </c>
      <c r="M1522" s="82" t="str">
        <f>IF(EXACT(B1522,""),"",IF(COUNTIFS(B:B,B1522,J:J,"&gt;"&amp;J1522)=0,IFERROR(IF(MATCH(B1522&amp;"|*",M$3:M1521,0),"-",""),B1522&amp;"|"&amp;C1522&amp;"|"),"-"))</f>
        <v/>
      </c>
      <c r="N1522" s="183" t="str">
        <f t="shared" si="73"/>
        <v/>
      </c>
      <c r="O1522" s="81" t="str">
        <f>IF(EXACT(B1522,""),"",IF(COUNTIFS(B:B,B1522,J:J,"&gt;"&amp;J1522)=1,IFERROR(IF(MATCH(B1522&amp;"|*",M$3:M1521,0),"-",""),B1522&amp;"|"&amp;C1522&amp;"|"),"-"))</f>
        <v/>
      </c>
    </row>
    <row r="1523" spans="12:15" x14ac:dyDescent="0.35">
      <c r="L1523" s="81" t="str">
        <f t="shared" si="72"/>
        <v/>
      </c>
      <c r="M1523" s="82" t="str">
        <f>IF(EXACT(B1523,""),"",IF(COUNTIFS(B:B,B1523,J:J,"&gt;"&amp;J1523)=0,IFERROR(IF(MATCH(B1523&amp;"|*",M$3:M1522,0),"-",""),B1523&amp;"|"&amp;C1523&amp;"|"),"-"))</f>
        <v/>
      </c>
      <c r="N1523" s="183" t="str">
        <f t="shared" si="73"/>
        <v/>
      </c>
      <c r="O1523" s="81" t="str">
        <f>IF(EXACT(B1523,""),"",IF(COUNTIFS(B:B,B1523,J:J,"&gt;"&amp;J1523)=1,IFERROR(IF(MATCH(B1523&amp;"|*",M$3:M1522,0),"-",""),B1523&amp;"|"&amp;C1523&amp;"|"),"-"))</f>
        <v/>
      </c>
    </row>
    <row r="1524" spans="12:15" x14ac:dyDescent="0.35">
      <c r="L1524" s="81" t="str">
        <f t="shared" si="72"/>
        <v/>
      </c>
      <c r="M1524" s="82" t="str">
        <f>IF(EXACT(B1524,""),"",IF(COUNTIFS(B:B,B1524,J:J,"&gt;"&amp;J1524)=0,IFERROR(IF(MATCH(B1524&amp;"|*",M$3:M1523,0),"-",""),B1524&amp;"|"&amp;C1524&amp;"|"),"-"))</f>
        <v/>
      </c>
      <c r="N1524" s="183" t="str">
        <f t="shared" si="73"/>
        <v/>
      </c>
      <c r="O1524" s="81" t="str">
        <f>IF(EXACT(B1524,""),"",IF(COUNTIFS(B:B,B1524,J:J,"&gt;"&amp;J1524)=1,IFERROR(IF(MATCH(B1524&amp;"|*",M$3:M1523,0),"-",""),B1524&amp;"|"&amp;C1524&amp;"|"),"-"))</f>
        <v/>
      </c>
    </row>
    <row r="1525" spans="12:15" x14ac:dyDescent="0.35">
      <c r="L1525" s="81" t="str">
        <f t="shared" si="72"/>
        <v/>
      </c>
      <c r="M1525" s="82" t="str">
        <f>IF(EXACT(B1525,""),"",IF(COUNTIFS(B:B,B1525,J:J,"&gt;"&amp;J1525)=0,IFERROR(IF(MATCH(B1525&amp;"|*",M$3:M1524,0),"-",""),B1525&amp;"|"&amp;C1525&amp;"|"),"-"))</f>
        <v/>
      </c>
      <c r="N1525" s="183" t="str">
        <f t="shared" si="73"/>
        <v/>
      </c>
      <c r="O1525" s="81" t="str">
        <f>IF(EXACT(B1525,""),"",IF(COUNTIFS(B:B,B1525,J:J,"&gt;"&amp;J1525)=1,IFERROR(IF(MATCH(B1525&amp;"|*",M$3:M1524,0),"-",""),B1525&amp;"|"&amp;C1525&amp;"|"),"-"))</f>
        <v/>
      </c>
    </row>
    <row r="1526" spans="12:15" x14ac:dyDescent="0.35">
      <c r="L1526" s="81" t="str">
        <f t="shared" si="72"/>
        <v/>
      </c>
      <c r="M1526" s="82" t="str">
        <f>IF(EXACT(B1526,""),"",IF(COUNTIFS(B:B,B1526,J:J,"&gt;"&amp;J1526)=0,IFERROR(IF(MATCH(B1526&amp;"|*",M$3:M1525,0),"-",""),B1526&amp;"|"&amp;C1526&amp;"|"),"-"))</f>
        <v/>
      </c>
      <c r="N1526" s="183" t="str">
        <f t="shared" si="73"/>
        <v/>
      </c>
      <c r="O1526" s="81" t="str">
        <f>IF(EXACT(B1526,""),"",IF(COUNTIFS(B:B,B1526,J:J,"&gt;"&amp;J1526)=1,IFERROR(IF(MATCH(B1526&amp;"|*",M$3:M1525,0),"-",""),B1526&amp;"|"&amp;C1526&amp;"|"),"-"))</f>
        <v/>
      </c>
    </row>
    <row r="1527" spans="12:15" x14ac:dyDescent="0.35">
      <c r="L1527" s="81" t="str">
        <f t="shared" si="72"/>
        <v/>
      </c>
      <c r="M1527" s="82" t="str">
        <f>IF(EXACT(B1527,""),"",IF(COUNTIFS(B:B,B1527,J:J,"&gt;"&amp;J1527)=0,IFERROR(IF(MATCH(B1527&amp;"|*",M$3:M1526,0),"-",""),B1527&amp;"|"&amp;C1527&amp;"|"),"-"))</f>
        <v/>
      </c>
      <c r="N1527" s="183" t="str">
        <f t="shared" si="73"/>
        <v/>
      </c>
      <c r="O1527" s="81" t="str">
        <f>IF(EXACT(B1527,""),"",IF(COUNTIFS(B:B,B1527,J:J,"&gt;"&amp;J1527)=1,IFERROR(IF(MATCH(B1527&amp;"|*",M$3:M1526,0),"-",""),B1527&amp;"|"&amp;C1527&amp;"|"),"-"))</f>
        <v/>
      </c>
    </row>
    <row r="1528" spans="12:15" x14ac:dyDescent="0.35">
      <c r="L1528" s="81" t="str">
        <f t="shared" si="72"/>
        <v/>
      </c>
      <c r="M1528" s="82" t="str">
        <f>IF(EXACT(B1528,""),"",IF(COUNTIFS(B:B,B1528,J:J,"&gt;"&amp;J1528)=0,IFERROR(IF(MATCH(B1528&amp;"|*",M$3:M1527,0),"-",""),B1528&amp;"|"&amp;C1528&amp;"|"),"-"))</f>
        <v/>
      </c>
      <c r="N1528" s="183" t="str">
        <f t="shared" si="73"/>
        <v/>
      </c>
      <c r="O1528" s="81" t="str">
        <f>IF(EXACT(B1528,""),"",IF(COUNTIFS(B:B,B1528,J:J,"&gt;"&amp;J1528)=1,IFERROR(IF(MATCH(B1528&amp;"|*",M$3:M1527,0),"-",""),B1528&amp;"|"&amp;C1528&amp;"|"),"-"))</f>
        <v/>
      </c>
    </row>
    <row r="1529" spans="12:15" x14ac:dyDescent="0.35">
      <c r="L1529" s="81" t="str">
        <f t="shared" si="72"/>
        <v/>
      </c>
      <c r="M1529" s="82" t="str">
        <f>IF(EXACT(B1529,""),"",IF(COUNTIFS(B:B,B1529,J:J,"&gt;"&amp;J1529)=0,IFERROR(IF(MATCH(B1529&amp;"|*",M$3:M1528,0),"-",""),B1529&amp;"|"&amp;C1529&amp;"|"),"-"))</f>
        <v/>
      </c>
      <c r="N1529" s="183" t="str">
        <f t="shared" si="73"/>
        <v/>
      </c>
      <c r="O1529" s="81" t="str">
        <f>IF(EXACT(B1529,""),"",IF(COUNTIFS(B:B,B1529,J:J,"&gt;"&amp;J1529)=1,IFERROR(IF(MATCH(B1529&amp;"|*",M$3:M1528,0),"-",""),B1529&amp;"|"&amp;C1529&amp;"|"),"-"))</f>
        <v/>
      </c>
    </row>
    <row r="1530" spans="12:15" x14ac:dyDescent="0.35">
      <c r="L1530" s="81" t="str">
        <f t="shared" si="72"/>
        <v/>
      </c>
      <c r="M1530" s="82" t="str">
        <f>IF(EXACT(B1530,""),"",IF(COUNTIFS(B:B,B1530,J:J,"&gt;"&amp;J1530)=0,IFERROR(IF(MATCH(B1530&amp;"|*",M$3:M1529,0),"-",""),B1530&amp;"|"&amp;C1530&amp;"|"),"-"))</f>
        <v/>
      </c>
      <c r="N1530" s="183" t="str">
        <f t="shared" si="73"/>
        <v/>
      </c>
      <c r="O1530" s="81" t="str">
        <f>IF(EXACT(B1530,""),"",IF(COUNTIFS(B:B,B1530,J:J,"&gt;"&amp;J1530)=1,IFERROR(IF(MATCH(B1530&amp;"|*",M$3:M1529,0),"-",""),B1530&amp;"|"&amp;C1530&amp;"|"),"-"))</f>
        <v/>
      </c>
    </row>
    <row r="1531" spans="12:15" x14ac:dyDescent="0.35">
      <c r="L1531" s="81" t="str">
        <f t="shared" si="72"/>
        <v/>
      </c>
      <c r="M1531" s="82" t="str">
        <f>IF(EXACT(B1531,""),"",IF(COUNTIFS(B:B,B1531,J:J,"&gt;"&amp;J1531)=0,IFERROR(IF(MATCH(B1531&amp;"|*",M$3:M1530,0),"-",""),B1531&amp;"|"&amp;C1531&amp;"|"),"-"))</f>
        <v/>
      </c>
      <c r="N1531" s="183" t="str">
        <f t="shared" si="73"/>
        <v/>
      </c>
      <c r="O1531" s="81" t="str">
        <f>IF(EXACT(B1531,""),"",IF(COUNTIFS(B:B,B1531,J:J,"&gt;"&amp;J1531)=1,IFERROR(IF(MATCH(B1531&amp;"|*",M$3:M1530,0),"-",""),B1531&amp;"|"&amp;C1531&amp;"|"),"-"))</f>
        <v/>
      </c>
    </row>
    <row r="1532" spans="12:15" x14ac:dyDescent="0.35">
      <c r="L1532" s="81" t="str">
        <f t="shared" si="72"/>
        <v/>
      </c>
      <c r="M1532" s="82" t="str">
        <f>IF(EXACT(B1532,""),"",IF(COUNTIFS(B:B,B1532,J:J,"&gt;"&amp;J1532)=0,IFERROR(IF(MATCH(B1532&amp;"|*",M$3:M1531,0),"-",""),B1532&amp;"|"&amp;C1532&amp;"|"),"-"))</f>
        <v/>
      </c>
      <c r="N1532" s="183" t="str">
        <f t="shared" si="73"/>
        <v/>
      </c>
      <c r="O1532" s="81" t="str">
        <f>IF(EXACT(B1532,""),"",IF(COUNTIFS(B:B,B1532,J:J,"&gt;"&amp;J1532)=1,IFERROR(IF(MATCH(B1532&amp;"|*",M$3:M1531,0),"-",""),B1532&amp;"|"&amp;C1532&amp;"|"),"-"))</f>
        <v/>
      </c>
    </row>
    <row r="1533" spans="12:15" x14ac:dyDescent="0.35">
      <c r="L1533" s="81" t="str">
        <f t="shared" si="72"/>
        <v/>
      </c>
      <c r="M1533" s="82" t="str">
        <f>IF(EXACT(B1533,""),"",IF(COUNTIFS(B:B,B1533,J:J,"&gt;"&amp;J1533)=0,IFERROR(IF(MATCH(B1533&amp;"|*",M$3:M1532,0),"-",""),B1533&amp;"|"&amp;C1533&amp;"|"),"-"))</f>
        <v/>
      </c>
      <c r="N1533" s="183" t="str">
        <f t="shared" si="73"/>
        <v/>
      </c>
      <c r="O1533" s="81" t="str">
        <f>IF(EXACT(B1533,""),"",IF(COUNTIFS(B:B,B1533,J:J,"&gt;"&amp;J1533)=1,IFERROR(IF(MATCH(B1533&amp;"|*",M$3:M1532,0),"-",""),B1533&amp;"|"&amp;C1533&amp;"|"),"-"))</f>
        <v/>
      </c>
    </row>
    <row r="1534" spans="12:15" x14ac:dyDescent="0.35">
      <c r="L1534" s="81" t="str">
        <f t="shared" si="72"/>
        <v/>
      </c>
      <c r="M1534" s="82" t="str">
        <f>IF(EXACT(B1534,""),"",IF(COUNTIFS(B:B,B1534,J:J,"&gt;"&amp;J1534)=0,IFERROR(IF(MATCH(B1534&amp;"|*",M$3:M1533,0),"-",""),B1534&amp;"|"&amp;C1534&amp;"|"),"-"))</f>
        <v/>
      </c>
      <c r="N1534" s="183" t="str">
        <f t="shared" si="73"/>
        <v/>
      </c>
      <c r="O1534" s="81" t="str">
        <f>IF(EXACT(B1534,""),"",IF(COUNTIFS(B:B,B1534,J:J,"&gt;"&amp;J1534)=1,IFERROR(IF(MATCH(B1534&amp;"|*",M$3:M1533,0),"-",""),B1534&amp;"|"&amp;C1534&amp;"|"),"-"))</f>
        <v/>
      </c>
    </row>
    <row r="1535" spans="12:15" x14ac:dyDescent="0.35">
      <c r="L1535" s="81" t="str">
        <f t="shared" si="72"/>
        <v/>
      </c>
      <c r="M1535" s="82" t="str">
        <f>IF(EXACT(B1535,""),"",IF(COUNTIFS(B:B,B1535,J:J,"&gt;"&amp;J1535)=0,IFERROR(IF(MATCH(B1535&amp;"|*",M$3:M1534,0),"-",""),B1535&amp;"|"&amp;C1535&amp;"|"),"-"))</f>
        <v/>
      </c>
      <c r="N1535" s="183" t="str">
        <f t="shared" si="73"/>
        <v/>
      </c>
      <c r="O1535" s="81" t="str">
        <f>IF(EXACT(B1535,""),"",IF(COUNTIFS(B:B,B1535,J:J,"&gt;"&amp;J1535)=1,IFERROR(IF(MATCH(B1535&amp;"|*",M$3:M1534,0),"-",""),B1535&amp;"|"&amp;C1535&amp;"|"),"-"))</f>
        <v/>
      </c>
    </row>
    <row r="1536" spans="12:15" x14ac:dyDescent="0.35">
      <c r="L1536" s="81" t="str">
        <f t="shared" si="72"/>
        <v/>
      </c>
      <c r="M1536" s="82" t="str">
        <f>IF(EXACT(B1536,""),"",IF(COUNTIFS(B:B,B1536,J:J,"&gt;"&amp;J1536)=0,IFERROR(IF(MATCH(B1536&amp;"|*",M$3:M1535,0),"-",""),B1536&amp;"|"&amp;C1536&amp;"|"),"-"))</f>
        <v/>
      </c>
      <c r="N1536" s="183" t="str">
        <f t="shared" si="73"/>
        <v/>
      </c>
      <c r="O1536" s="81" t="str">
        <f>IF(EXACT(B1536,""),"",IF(COUNTIFS(B:B,B1536,J:J,"&gt;"&amp;J1536)=1,IFERROR(IF(MATCH(B1536&amp;"|*",M$3:M1535,0),"-",""),B1536&amp;"|"&amp;C1536&amp;"|"),"-"))</f>
        <v/>
      </c>
    </row>
    <row r="1537" spans="12:15" x14ac:dyDescent="0.35">
      <c r="L1537" s="81" t="str">
        <f t="shared" si="72"/>
        <v/>
      </c>
      <c r="M1537" s="82" t="str">
        <f>IF(EXACT(B1537,""),"",IF(COUNTIFS(B:B,B1537,J:J,"&gt;"&amp;J1537)=0,IFERROR(IF(MATCH(B1537&amp;"|*",M$3:M1536,0),"-",""),B1537&amp;"|"&amp;C1537&amp;"|"),"-"))</f>
        <v/>
      </c>
      <c r="N1537" s="183" t="str">
        <f t="shared" si="73"/>
        <v/>
      </c>
      <c r="O1537" s="81" t="str">
        <f>IF(EXACT(B1537,""),"",IF(COUNTIFS(B:B,B1537,J:J,"&gt;"&amp;J1537)=1,IFERROR(IF(MATCH(B1537&amp;"|*",M$3:M1536,0),"-",""),B1537&amp;"|"&amp;C1537&amp;"|"),"-"))</f>
        <v/>
      </c>
    </row>
    <row r="1538" spans="12:15" x14ac:dyDescent="0.35">
      <c r="L1538" s="81" t="str">
        <f t="shared" si="72"/>
        <v/>
      </c>
      <c r="M1538" s="82" t="str">
        <f>IF(EXACT(B1538,""),"",IF(COUNTIFS(B:B,B1538,J:J,"&gt;"&amp;J1538)=0,IFERROR(IF(MATCH(B1538&amp;"|*",M$3:M1537,0),"-",""),B1538&amp;"|"&amp;C1538&amp;"|"),"-"))</f>
        <v/>
      </c>
      <c r="N1538" s="183" t="str">
        <f t="shared" si="73"/>
        <v/>
      </c>
      <c r="O1538" s="81" t="str">
        <f>IF(EXACT(B1538,""),"",IF(COUNTIFS(B:B,B1538,J:J,"&gt;"&amp;J1538)=1,IFERROR(IF(MATCH(B1538&amp;"|*",M$3:M1537,0),"-",""),B1538&amp;"|"&amp;C1538&amp;"|"),"-"))</f>
        <v/>
      </c>
    </row>
    <row r="1539" spans="12:15" x14ac:dyDescent="0.35">
      <c r="L1539" s="81" t="str">
        <f t="shared" si="72"/>
        <v/>
      </c>
      <c r="M1539" s="82" t="str">
        <f>IF(EXACT(B1539,""),"",IF(COUNTIFS(B:B,B1539,J:J,"&gt;"&amp;J1539)=0,IFERROR(IF(MATCH(B1539&amp;"|*",M$3:M1538,0),"-",""),B1539&amp;"|"&amp;C1539&amp;"|"),"-"))</f>
        <v/>
      </c>
      <c r="N1539" s="183" t="str">
        <f t="shared" si="73"/>
        <v/>
      </c>
      <c r="O1539" s="81" t="str">
        <f>IF(EXACT(B1539,""),"",IF(COUNTIFS(B:B,B1539,J:J,"&gt;"&amp;J1539)=1,IFERROR(IF(MATCH(B1539&amp;"|*",M$3:M1538,0),"-",""),B1539&amp;"|"&amp;C1539&amp;"|"),"-"))</f>
        <v/>
      </c>
    </row>
    <row r="1540" spans="12:15" x14ac:dyDescent="0.35">
      <c r="L1540" s="81" t="str">
        <f t="shared" ref="L1540:L1603" si="74">IF(EXACT(B1540,""),"",IF(COUNTIFS(B:B,B1540,D:D,D1540,E:E,E1540,J:J,"&gt;"&amp;J1540)=0,B1540&amp;"|"&amp;D1540&amp;":"&amp;E1540&amp;"|","-"))</f>
        <v/>
      </c>
      <c r="M1540" s="82" t="str">
        <f>IF(EXACT(B1540,""),"",IF(COUNTIFS(B:B,B1540,J:J,"&gt;"&amp;J1540)=0,IFERROR(IF(MATCH(B1540&amp;"|*",M$3:M1539,0),"-",""),B1540&amp;"|"&amp;C1540&amp;"|"),"-"))</f>
        <v/>
      </c>
      <c r="N1540" s="183" t="str">
        <f t="shared" ref="N1540:N1603" si="75">IF(OR(EXACT(M1540,""),EXACT(M1540,"-")),"",COUNTIFS(M$4:M$4000,"&gt;-",M$4:M$4000,"&lt;="&amp;M1540))</f>
        <v/>
      </c>
      <c r="O1540" s="81" t="str">
        <f>IF(EXACT(B1540,""),"",IF(COUNTIFS(B:B,B1540,J:J,"&gt;"&amp;J1540)=1,IFERROR(IF(MATCH(B1540&amp;"|*",M$3:M1539,0),"-",""),B1540&amp;"|"&amp;C1540&amp;"|"),"-"))</f>
        <v/>
      </c>
    </row>
    <row r="1541" spans="12:15" x14ac:dyDescent="0.35">
      <c r="L1541" s="81" t="str">
        <f t="shared" si="74"/>
        <v/>
      </c>
      <c r="M1541" s="82" t="str">
        <f>IF(EXACT(B1541,""),"",IF(COUNTIFS(B:B,B1541,J:J,"&gt;"&amp;J1541)=0,IFERROR(IF(MATCH(B1541&amp;"|*",M$3:M1540,0),"-",""),B1541&amp;"|"&amp;C1541&amp;"|"),"-"))</f>
        <v/>
      </c>
      <c r="N1541" s="183" t="str">
        <f t="shared" si="75"/>
        <v/>
      </c>
      <c r="O1541" s="81" t="str">
        <f>IF(EXACT(B1541,""),"",IF(COUNTIFS(B:B,B1541,J:J,"&gt;"&amp;J1541)=1,IFERROR(IF(MATCH(B1541&amp;"|*",M$3:M1540,0),"-",""),B1541&amp;"|"&amp;C1541&amp;"|"),"-"))</f>
        <v/>
      </c>
    </row>
    <row r="1542" spans="12:15" x14ac:dyDescent="0.35">
      <c r="L1542" s="81" t="str">
        <f t="shared" si="74"/>
        <v/>
      </c>
      <c r="M1542" s="82" t="str">
        <f>IF(EXACT(B1542,""),"",IF(COUNTIFS(B:B,B1542,J:J,"&gt;"&amp;J1542)=0,IFERROR(IF(MATCH(B1542&amp;"|*",M$3:M1541,0),"-",""),B1542&amp;"|"&amp;C1542&amp;"|"),"-"))</f>
        <v/>
      </c>
      <c r="N1542" s="183" t="str">
        <f t="shared" si="75"/>
        <v/>
      </c>
      <c r="O1542" s="81" t="str">
        <f>IF(EXACT(B1542,""),"",IF(COUNTIFS(B:B,B1542,J:J,"&gt;"&amp;J1542)=1,IFERROR(IF(MATCH(B1542&amp;"|*",M$3:M1541,0),"-",""),B1542&amp;"|"&amp;C1542&amp;"|"),"-"))</f>
        <v/>
      </c>
    </row>
    <row r="1543" spans="12:15" x14ac:dyDescent="0.35">
      <c r="L1543" s="81" t="str">
        <f t="shared" si="74"/>
        <v/>
      </c>
      <c r="M1543" s="82" t="str">
        <f>IF(EXACT(B1543,""),"",IF(COUNTIFS(B:B,B1543,J:J,"&gt;"&amp;J1543)=0,IFERROR(IF(MATCH(B1543&amp;"|*",M$3:M1542,0),"-",""),B1543&amp;"|"&amp;C1543&amp;"|"),"-"))</f>
        <v/>
      </c>
      <c r="N1543" s="183" t="str">
        <f t="shared" si="75"/>
        <v/>
      </c>
      <c r="O1543" s="81" t="str">
        <f>IF(EXACT(B1543,""),"",IF(COUNTIFS(B:B,B1543,J:J,"&gt;"&amp;J1543)=1,IFERROR(IF(MATCH(B1543&amp;"|*",M$3:M1542,0),"-",""),B1543&amp;"|"&amp;C1543&amp;"|"),"-"))</f>
        <v/>
      </c>
    </row>
    <row r="1544" spans="12:15" x14ac:dyDescent="0.35">
      <c r="L1544" s="81" t="str">
        <f t="shared" si="74"/>
        <v/>
      </c>
      <c r="M1544" s="82" t="str">
        <f>IF(EXACT(B1544,""),"",IF(COUNTIFS(B:B,B1544,J:J,"&gt;"&amp;J1544)=0,IFERROR(IF(MATCH(B1544&amp;"|*",M$3:M1543,0),"-",""),B1544&amp;"|"&amp;C1544&amp;"|"),"-"))</f>
        <v/>
      </c>
      <c r="N1544" s="183" t="str">
        <f t="shared" si="75"/>
        <v/>
      </c>
      <c r="O1544" s="81" t="str">
        <f>IF(EXACT(B1544,""),"",IF(COUNTIFS(B:B,B1544,J:J,"&gt;"&amp;J1544)=1,IFERROR(IF(MATCH(B1544&amp;"|*",M$3:M1543,0),"-",""),B1544&amp;"|"&amp;C1544&amp;"|"),"-"))</f>
        <v/>
      </c>
    </row>
    <row r="1545" spans="12:15" x14ac:dyDescent="0.35">
      <c r="L1545" s="81" t="str">
        <f t="shared" si="74"/>
        <v/>
      </c>
      <c r="M1545" s="82" t="str">
        <f>IF(EXACT(B1545,""),"",IF(COUNTIFS(B:B,B1545,J:J,"&gt;"&amp;J1545)=0,IFERROR(IF(MATCH(B1545&amp;"|*",M$3:M1544,0),"-",""),B1545&amp;"|"&amp;C1545&amp;"|"),"-"))</f>
        <v/>
      </c>
      <c r="N1545" s="183" t="str">
        <f t="shared" si="75"/>
        <v/>
      </c>
      <c r="O1545" s="81" t="str">
        <f>IF(EXACT(B1545,""),"",IF(COUNTIFS(B:B,B1545,J:J,"&gt;"&amp;J1545)=1,IFERROR(IF(MATCH(B1545&amp;"|*",M$3:M1544,0),"-",""),B1545&amp;"|"&amp;C1545&amp;"|"),"-"))</f>
        <v/>
      </c>
    </row>
    <row r="1546" spans="12:15" x14ac:dyDescent="0.35">
      <c r="L1546" s="81" t="str">
        <f t="shared" si="74"/>
        <v/>
      </c>
      <c r="M1546" s="82" t="str">
        <f>IF(EXACT(B1546,""),"",IF(COUNTIFS(B:B,B1546,J:J,"&gt;"&amp;J1546)=0,IFERROR(IF(MATCH(B1546&amp;"|*",M$3:M1545,0),"-",""),B1546&amp;"|"&amp;C1546&amp;"|"),"-"))</f>
        <v/>
      </c>
      <c r="N1546" s="183" t="str">
        <f t="shared" si="75"/>
        <v/>
      </c>
      <c r="O1546" s="81" t="str">
        <f>IF(EXACT(B1546,""),"",IF(COUNTIFS(B:B,B1546,J:J,"&gt;"&amp;J1546)=1,IFERROR(IF(MATCH(B1546&amp;"|*",M$3:M1545,0),"-",""),B1546&amp;"|"&amp;C1546&amp;"|"),"-"))</f>
        <v/>
      </c>
    </row>
    <row r="1547" spans="12:15" x14ac:dyDescent="0.35">
      <c r="L1547" s="81" t="str">
        <f t="shared" si="74"/>
        <v/>
      </c>
      <c r="M1547" s="82" t="str">
        <f>IF(EXACT(B1547,""),"",IF(COUNTIFS(B:B,B1547,J:J,"&gt;"&amp;J1547)=0,IFERROR(IF(MATCH(B1547&amp;"|*",M$3:M1546,0),"-",""),B1547&amp;"|"&amp;C1547&amp;"|"),"-"))</f>
        <v/>
      </c>
      <c r="N1547" s="183" t="str">
        <f t="shared" si="75"/>
        <v/>
      </c>
      <c r="O1547" s="81" t="str">
        <f>IF(EXACT(B1547,""),"",IF(COUNTIFS(B:B,B1547,J:J,"&gt;"&amp;J1547)=1,IFERROR(IF(MATCH(B1547&amp;"|*",M$3:M1546,0),"-",""),B1547&amp;"|"&amp;C1547&amp;"|"),"-"))</f>
        <v/>
      </c>
    </row>
    <row r="1548" spans="12:15" x14ac:dyDescent="0.35">
      <c r="L1548" s="81" t="str">
        <f t="shared" si="74"/>
        <v/>
      </c>
      <c r="M1548" s="82" t="str">
        <f>IF(EXACT(B1548,""),"",IF(COUNTIFS(B:B,B1548,J:J,"&gt;"&amp;J1548)=0,IFERROR(IF(MATCH(B1548&amp;"|*",M$3:M1547,0),"-",""),B1548&amp;"|"&amp;C1548&amp;"|"),"-"))</f>
        <v/>
      </c>
      <c r="N1548" s="183" t="str">
        <f t="shared" si="75"/>
        <v/>
      </c>
      <c r="O1548" s="81" t="str">
        <f>IF(EXACT(B1548,""),"",IF(COUNTIFS(B:B,B1548,J:J,"&gt;"&amp;J1548)=1,IFERROR(IF(MATCH(B1548&amp;"|*",M$3:M1547,0),"-",""),B1548&amp;"|"&amp;C1548&amp;"|"),"-"))</f>
        <v/>
      </c>
    </row>
    <row r="1549" spans="12:15" x14ac:dyDescent="0.35">
      <c r="L1549" s="81" t="str">
        <f t="shared" si="74"/>
        <v/>
      </c>
      <c r="M1549" s="82" t="str">
        <f>IF(EXACT(B1549,""),"",IF(COUNTIFS(B:B,B1549,J:J,"&gt;"&amp;J1549)=0,IFERROR(IF(MATCH(B1549&amp;"|*",M$3:M1548,0),"-",""),B1549&amp;"|"&amp;C1549&amp;"|"),"-"))</f>
        <v/>
      </c>
      <c r="N1549" s="183" t="str">
        <f t="shared" si="75"/>
        <v/>
      </c>
      <c r="O1549" s="81" t="str">
        <f>IF(EXACT(B1549,""),"",IF(COUNTIFS(B:B,B1549,J:J,"&gt;"&amp;J1549)=1,IFERROR(IF(MATCH(B1549&amp;"|*",M$3:M1548,0),"-",""),B1549&amp;"|"&amp;C1549&amp;"|"),"-"))</f>
        <v/>
      </c>
    </row>
    <row r="1550" spans="12:15" x14ac:dyDescent="0.35">
      <c r="L1550" s="81" t="str">
        <f t="shared" si="74"/>
        <v/>
      </c>
      <c r="M1550" s="82" t="str">
        <f>IF(EXACT(B1550,""),"",IF(COUNTIFS(B:B,B1550,J:J,"&gt;"&amp;J1550)=0,IFERROR(IF(MATCH(B1550&amp;"|*",M$3:M1549,0),"-",""),B1550&amp;"|"&amp;C1550&amp;"|"),"-"))</f>
        <v/>
      </c>
      <c r="N1550" s="183" t="str">
        <f t="shared" si="75"/>
        <v/>
      </c>
      <c r="O1550" s="81" t="str">
        <f>IF(EXACT(B1550,""),"",IF(COUNTIFS(B:B,B1550,J:J,"&gt;"&amp;J1550)=1,IFERROR(IF(MATCH(B1550&amp;"|*",M$3:M1549,0),"-",""),B1550&amp;"|"&amp;C1550&amp;"|"),"-"))</f>
        <v/>
      </c>
    </row>
    <row r="1551" spans="12:15" x14ac:dyDescent="0.35">
      <c r="L1551" s="81" t="str">
        <f t="shared" si="74"/>
        <v/>
      </c>
      <c r="M1551" s="82" t="str">
        <f>IF(EXACT(B1551,""),"",IF(COUNTIFS(B:B,B1551,J:J,"&gt;"&amp;J1551)=0,IFERROR(IF(MATCH(B1551&amp;"|*",M$3:M1550,0),"-",""),B1551&amp;"|"&amp;C1551&amp;"|"),"-"))</f>
        <v/>
      </c>
      <c r="N1551" s="183" t="str">
        <f t="shared" si="75"/>
        <v/>
      </c>
      <c r="O1551" s="81" t="str">
        <f>IF(EXACT(B1551,""),"",IF(COUNTIFS(B:B,B1551,J:J,"&gt;"&amp;J1551)=1,IFERROR(IF(MATCH(B1551&amp;"|*",M$3:M1550,0),"-",""),B1551&amp;"|"&amp;C1551&amp;"|"),"-"))</f>
        <v/>
      </c>
    </row>
    <row r="1552" spans="12:15" x14ac:dyDescent="0.35">
      <c r="L1552" s="81" t="str">
        <f t="shared" si="74"/>
        <v/>
      </c>
      <c r="M1552" s="82" t="str">
        <f>IF(EXACT(B1552,""),"",IF(COUNTIFS(B:B,B1552,J:J,"&gt;"&amp;J1552)=0,IFERROR(IF(MATCH(B1552&amp;"|*",M$3:M1551,0),"-",""),B1552&amp;"|"&amp;C1552&amp;"|"),"-"))</f>
        <v/>
      </c>
      <c r="N1552" s="183" t="str">
        <f t="shared" si="75"/>
        <v/>
      </c>
      <c r="O1552" s="81" t="str">
        <f>IF(EXACT(B1552,""),"",IF(COUNTIFS(B:B,B1552,J:J,"&gt;"&amp;J1552)=1,IFERROR(IF(MATCH(B1552&amp;"|*",M$3:M1551,0),"-",""),B1552&amp;"|"&amp;C1552&amp;"|"),"-"))</f>
        <v/>
      </c>
    </row>
    <row r="1553" spans="12:15" x14ac:dyDescent="0.35">
      <c r="L1553" s="81" t="str">
        <f t="shared" si="74"/>
        <v/>
      </c>
      <c r="M1553" s="82" t="str">
        <f>IF(EXACT(B1553,""),"",IF(COUNTIFS(B:B,B1553,J:J,"&gt;"&amp;J1553)=0,IFERROR(IF(MATCH(B1553&amp;"|*",M$3:M1552,0),"-",""),B1553&amp;"|"&amp;C1553&amp;"|"),"-"))</f>
        <v/>
      </c>
      <c r="N1553" s="183" t="str">
        <f t="shared" si="75"/>
        <v/>
      </c>
      <c r="O1553" s="81" t="str">
        <f>IF(EXACT(B1553,""),"",IF(COUNTIFS(B:B,B1553,J:J,"&gt;"&amp;J1553)=1,IFERROR(IF(MATCH(B1553&amp;"|*",M$3:M1552,0),"-",""),B1553&amp;"|"&amp;C1553&amp;"|"),"-"))</f>
        <v/>
      </c>
    </row>
    <row r="1554" spans="12:15" x14ac:dyDescent="0.35">
      <c r="L1554" s="81" t="str">
        <f t="shared" si="74"/>
        <v/>
      </c>
      <c r="M1554" s="82" t="str">
        <f>IF(EXACT(B1554,""),"",IF(COUNTIFS(B:B,B1554,J:J,"&gt;"&amp;J1554)=0,IFERROR(IF(MATCH(B1554&amp;"|*",M$3:M1553,0),"-",""),B1554&amp;"|"&amp;C1554&amp;"|"),"-"))</f>
        <v/>
      </c>
      <c r="N1554" s="183" t="str">
        <f t="shared" si="75"/>
        <v/>
      </c>
      <c r="O1554" s="81" t="str">
        <f>IF(EXACT(B1554,""),"",IF(COUNTIFS(B:B,B1554,J:J,"&gt;"&amp;J1554)=1,IFERROR(IF(MATCH(B1554&amp;"|*",M$3:M1553,0),"-",""),B1554&amp;"|"&amp;C1554&amp;"|"),"-"))</f>
        <v/>
      </c>
    </row>
    <row r="1555" spans="12:15" x14ac:dyDescent="0.35">
      <c r="L1555" s="81" t="str">
        <f t="shared" si="74"/>
        <v/>
      </c>
      <c r="M1555" s="82" t="str">
        <f>IF(EXACT(B1555,""),"",IF(COUNTIFS(B:B,B1555,J:J,"&gt;"&amp;J1555)=0,IFERROR(IF(MATCH(B1555&amp;"|*",M$3:M1554,0),"-",""),B1555&amp;"|"&amp;C1555&amp;"|"),"-"))</f>
        <v/>
      </c>
      <c r="N1555" s="183" t="str">
        <f t="shared" si="75"/>
        <v/>
      </c>
      <c r="O1555" s="81" t="str">
        <f>IF(EXACT(B1555,""),"",IF(COUNTIFS(B:B,B1555,J:J,"&gt;"&amp;J1555)=1,IFERROR(IF(MATCH(B1555&amp;"|*",M$3:M1554,0),"-",""),B1555&amp;"|"&amp;C1555&amp;"|"),"-"))</f>
        <v/>
      </c>
    </row>
    <row r="1556" spans="12:15" x14ac:dyDescent="0.35">
      <c r="L1556" s="81" t="str">
        <f t="shared" si="74"/>
        <v/>
      </c>
      <c r="M1556" s="82" t="str">
        <f>IF(EXACT(B1556,""),"",IF(COUNTIFS(B:B,B1556,J:J,"&gt;"&amp;J1556)=0,IFERROR(IF(MATCH(B1556&amp;"|*",M$3:M1555,0),"-",""),B1556&amp;"|"&amp;C1556&amp;"|"),"-"))</f>
        <v/>
      </c>
      <c r="N1556" s="183" t="str">
        <f t="shared" si="75"/>
        <v/>
      </c>
      <c r="O1556" s="81" t="str">
        <f>IF(EXACT(B1556,""),"",IF(COUNTIFS(B:B,B1556,J:J,"&gt;"&amp;J1556)=1,IFERROR(IF(MATCH(B1556&amp;"|*",M$3:M1555,0),"-",""),B1556&amp;"|"&amp;C1556&amp;"|"),"-"))</f>
        <v/>
      </c>
    </row>
    <row r="1557" spans="12:15" x14ac:dyDescent="0.35">
      <c r="L1557" s="81" t="str">
        <f t="shared" si="74"/>
        <v/>
      </c>
      <c r="M1557" s="82" t="str">
        <f>IF(EXACT(B1557,""),"",IF(COUNTIFS(B:B,B1557,J:J,"&gt;"&amp;J1557)=0,IFERROR(IF(MATCH(B1557&amp;"|*",M$3:M1556,0),"-",""),B1557&amp;"|"&amp;C1557&amp;"|"),"-"))</f>
        <v/>
      </c>
      <c r="N1557" s="183" t="str">
        <f t="shared" si="75"/>
        <v/>
      </c>
      <c r="O1557" s="81" t="str">
        <f>IF(EXACT(B1557,""),"",IF(COUNTIFS(B:B,B1557,J:J,"&gt;"&amp;J1557)=1,IFERROR(IF(MATCH(B1557&amp;"|*",M$3:M1556,0),"-",""),B1557&amp;"|"&amp;C1557&amp;"|"),"-"))</f>
        <v/>
      </c>
    </row>
    <row r="1558" spans="12:15" x14ac:dyDescent="0.35">
      <c r="L1558" s="81" t="str">
        <f t="shared" si="74"/>
        <v/>
      </c>
      <c r="M1558" s="82" t="str">
        <f>IF(EXACT(B1558,""),"",IF(COUNTIFS(B:B,B1558,J:J,"&gt;"&amp;J1558)=0,IFERROR(IF(MATCH(B1558&amp;"|*",M$3:M1557,0),"-",""),B1558&amp;"|"&amp;C1558&amp;"|"),"-"))</f>
        <v/>
      </c>
      <c r="N1558" s="183" t="str">
        <f t="shared" si="75"/>
        <v/>
      </c>
      <c r="O1558" s="81" t="str">
        <f>IF(EXACT(B1558,""),"",IF(COUNTIFS(B:B,B1558,J:J,"&gt;"&amp;J1558)=1,IFERROR(IF(MATCH(B1558&amp;"|*",M$3:M1557,0),"-",""),B1558&amp;"|"&amp;C1558&amp;"|"),"-"))</f>
        <v/>
      </c>
    </row>
    <row r="1559" spans="12:15" x14ac:dyDescent="0.35">
      <c r="L1559" s="81" t="str">
        <f t="shared" si="74"/>
        <v/>
      </c>
      <c r="M1559" s="82" t="str">
        <f>IF(EXACT(B1559,""),"",IF(COUNTIFS(B:B,B1559,J:J,"&gt;"&amp;J1559)=0,IFERROR(IF(MATCH(B1559&amp;"|*",M$3:M1558,0),"-",""),B1559&amp;"|"&amp;C1559&amp;"|"),"-"))</f>
        <v/>
      </c>
      <c r="N1559" s="183" t="str">
        <f t="shared" si="75"/>
        <v/>
      </c>
      <c r="O1559" s="81" t="str">
        <f>IF(EXACT(B1559,""),"",IF(COUNTIFS(B:B,B1559,J:J,"&gt;"&amp;J1559)=1,IFERROR(IF(MATCH(B1559&amp;"|*",M$3:M1558,0),"-",""),B1559&amp;"|"&amp;C1559&amp;"|"),"-"))</f>
        <v/>
      </c>
    </row>
    <row r="1560" spans="12:15" x14ac:dyDescent="0.35">
      <c r="L1560" s="81" t="str">
        <f t="shared" si="74"/>
        <v/>
      </c>
      <c r="M1560" s="82" t="str">
        <f>IF(EXACT(B1560,""),"",IF(COUNTIFS(B:B,B1560,J:J,"&gt;"&amp;J1560)=0,IFERROR(IF(MATCH(B1560&amp;"|*",M$3:M1559,0),"-",""),B1560&amp;"|"&amp;C1560&amp;"|"),"-"))</f>
        <v/>
      </c>
      <c r="N1560" s="183" t="str">
        <f t="shared" si="75"/>
        <v/>
      </c>
      <c r="O1560" s="81" t="str">
        <f>IF(EXACT(B1560,""),"",IF(COUNTIFS(B:B,B1560,J:J,"&gt;"&amp;J1560)=1,IFERROR(IF(MATCH(B1560&amp;"|*",M$3:M1559,0),"-",""),B1560&amp;"|"&amp;C1560&amp;"|"),"-"))</f>
        <v/>
      </c>
    </row>
    <row r="1561" spans="12:15" x14ac:dyDescent="0.35">
      <c r="L1561" s="81" t="str">
        <f t="shared" si="74"/>
        <v/>
      </c>
      <c r="M1561" s="82" t="str">
        <f>IF(EXACT(B1561,""),"",IF(COUNTIFS(B:B,B1561,J:J,"&gt;"&amp;J1561)=0,IFERROR(IF(MATCH(B1561&amp;"|*",M$3:M1560,0),"-",""),B1561&amp;"|"&amp;C1561&amp;"|"),"-"))</f>
        <v/>
      </c>
      <c r="N1561" s="183" t="str">
        <f t="shared" si="75"/>
        <v/>
      </c>
      <c r="O1561" s="81" t="str">
        <f>IF(EXACT(B1561,""),"",IF(COUNTIFS(B:B,B1561,J:J,"&gt;"&amp;J1561)=1,IFERROR(IF(MATCH(B1561&amp;"|*",M$3:M1560,0),"-",""),B1561&amp;"|"&amp;C1561&amp;"|"),"-"))</f>
        <v/>
      </c>
    </row>
    <row r="1562" spans="12:15" x14ac:dyDescent="0.35">
      <c r="L1562" s="81" t="str">
        <f t="shared" si="74"/>
        <v/>
      </c>
      <c r="M1562" s="82" t="str">
        <f>IF(EXACT(B1562,""),"",IF(COUNTIFS(B:B,B1562,J:J,"&gt;"&amp;J1562)=0,IFERROR(IF(MATCH(B1562&amp;"|*",M$3:M1561,0),"-",""),B1562&amp;"|"&amp;C1562&amp;"|"),"-"))</f>
        <v/>
      </c>
      <c r="N1562" s="183" t="str">
        <f t="shared" si="75"/>
        <v/>
      </c>
      <c r="O1562" s="81" t="str">
        <f>IF(EXACT(B1562,""),"",IF(COUNTIFS(B:B,B1562,J:J,"&gt;"&amp;J1562)=1,IFERROR(IF(MATCH(B1562&amp;"|*",M$3:M1561,0),"-",""),B1562&amp;"|"&amp;C1562&amp;"|"),"-"))</f>
        <v/>
      </c>
    </row>
    <row r="1563" spans="12:15" x14ac:dyDescent="0.35">
      <c r="L1563" s="81" t="str">
        <f t="shared" si="74"/>
        <v/>
      </c>
      <c r="M1563" s="82" t="str">
        <f>IF(EXACT(B1563,""),"",IF(COUNTIFS(B:B,B1563,J:J,"&gt;"&amp;J1563)=0,IFERROR(IF(MATCH(B1563&amp;"|*",M$3:M1562,0),"-",""),B1563&amp;"|"&amp;C1563&amp;"|"),"-"))</f>
        <v/>
      </c>
      <c r="N1563" s="183" t="str">
        <f t="shared" si="75"/>
        <v/>
      </c>
      <c r="O1563" s="81" t="str">
        <f>IF(EXACT(B1563,""),"",IF(COUNTIFS(B:B,B1563,J:J,"&gt;"&amp;J1563)=1,IFERROR(IF(MATCH(B1563&amp;"|*",M$3:M1562,0),"-",""),B1563&amp;"|"&amp;C1563&amp;"|"),"-"))</f>
        <v/>
      </c>
    </row>
    <row r="1564" spans="12:15" x14ac:dyDescent="0.35">
      <c r="L1564" s="81" t="str">
        <f t="shared" si="74"/>
        <v/>
      </c>
      <c r="M1564" s="82" t="str">
        <f>IF(EXACT(B1564,""),"",IF(COUNTIFS(B:B,B1564,J:J,"&gt;"&amp;J1564)=0,IFERROR(IF(MATCH(B1564&amp;"|*",M$3:M1563,0),"-",""),B1564&amp;"|"&amp;C1564&amp;"|"),"-"))</f>
        <v/>
      </c>
      <c r="N1564" s="183" t="str">
        <f t="shared" si="75"/>
        <v/>
      </c>
      <c r="O1564" s="81" t="str">
        <f>IF(EXACT(B1564,""),"",IF(COUNTIFS(B:B,B1564,J:J,"&gt;"&amp;J1564)=1,IFERROR(IF(MATCH(B1564&amp;"|*",M$3:M1563,0),"-",""),B1564&amp;"|"&amp;C1564&amp;"|"),"-"))</f>
        <v/>
      </c>
    </row>
    <row r="1565" spans="12:15" x14ac:dyDescent="0.35">
      <c r="L1565" s="81" t="str">
        <f t="shared" si="74"/>
        <v/>
      </c>
      <c r="M1565" s="82" t="str">
        <f>IF(EXACT(B1565,""),"",IF(COUNTIFS(B:B,B1565,J:J,"&gt;"&amp;J1565)=0,IFERROR(IF(MATCH(B1565&amp;"|*",M$3:M1564,0),"-",""),B1565&amp;"|"&amp;C1565&amp;"|"),"-"))</f>
        <v/>
      </c>
      <c r="N1565" s="183" t="str">
        <f t="shared" si="75"/>
        <v/>
      </c>
      <c r="O1565" s="81" t="str">
        <f>IF(EXACT(B1565,""),"",IF(COUNTIFS(B:B,B1565,J:J,"&gt;"&amp;J1565)=1,IFERROR(IF(MATCH(B1565&amp;"|*",M$3:M1564,0),"-",""),B1565&amp;"|"&amp;C1565&amp;"|"),"-"))</f>
        <v/>
      </c>
    </row>
    <row r="1566" spans="12:15" x14ac:dyDescent="0.35">
      <c r="L1566" s="81" t="str">
        <f t="shared" si="74"/>
        <v/>
      </c>
      <c r="M1566" s="82" t="str">
        <f>IF(EXACT(B1566,""),"",IF(COUNTIFS(B:B,B1566,J:J,"&gt;"&amp;J1566)=0,IFERROR(IF(MATCH(B1566&amp;"|*",M$3:M1565,0),"-",""),B1566&amp;"|"&amp;C1566&amp;"|"),"-"))</f>
        <v/>
      </c>
      <c r="N1566" s="183" t="str">
        <f t="shared" si="75"/>
        <v/>
      </c>
      <c r="O1566" s="81" t="str">
        <f>IF(EXACT(B1566,""),"",IF(COUNTIFS(B:B,B1566,J:J,"&gt;"&amp;J1566)=1,IFERROR(IF(MATCH(B1566&amp;"|*",M$3:M1565,0),"-",""),B1566&amp;"|"&amp;C1566&amp;"|"),"-"))</f>
        <v/>
      </c>
    </row>
    <row r="1567" spans="12:15" x14ac:dyDescent="0.35">
      <c r="L1567" s="81" t="str">
        <f t="shared" si="74"/>
        <v/>
      </c>
      <c r="M1567" s="82" t="str">
        <f>IF(EXACT(B1567,""),"",IF(COUNTIFS(B:B,B1567,J:J,"&gt;"&amp;J1567)=0,IFERROR(IF(MATCH(B1567&amp;"|*",M$3:M1566,0),"-",""),B1567&amp;"|"&amp;C1567&amp;"|"),"-"))</f>
        <v/>
      </c>
      <c r="N1567" s="183" t="str">
        <f t="shared" si="75"/>
        <v/>
      </c>
      <c r="O1567" s="81" t="str">
        <f>IF(EXACT(B1567,""),"",IF(COUNTIFS(B:B,B1567,J:J,"&gt;"&amp;J1567)=1,IFERROR(IF(MATCH(B1567&amp;"|*",M$3:M1566,0),"-",""),B1567&amp;"|"&amp;C1567&amp;"|"),"-"))</f>
        <v/>
      </c>
    </row>
    <row r="1568" spans="12:15" x14ac:dyDescent="0.35">
      <c r="L1568" s="81" t="str">
        <f t="shared" si="74"/>
        <v/>
      </c>
      <c r="M1568" s="82" t="str">
        <f>IF(EXACT(B1568,""),"",IF(COUNTIFS(B:B,B1568,J:J,"&gt;"&amp;J1568)=0,IFERROR(IF(MATCH(B1568&amp;"|*",M$3:M1567,0),"-",""),B1568&amp;"|"&amp;C1568&amp;"|"),"-"))</f>
        <v/>
      </c>
      <c r="N1568" s="183" t="str">
        <f t="shared" si="75"/>
        <v/>
      </c>
      <c r="O1568" s="81" t="str">
        <f>IF(EXACT(B1568,""),"",IF(COUNTIFS(B:B,B1568,J:J,"&gt;"&amp;J1568)=1,IFERROR(IF(MATCH(B1568&amp;"|*",M$3:M1567,0),"-",""),B1568&amp;"|"&amp;C1568&amp;"|"),"-"))</f>
        <v/>
      </c>
    </row>
    <row r="1569" spans="12:15" x14ac:dyDescent="0.35">
      <c r="L1569" s="81" t="str">
        <f t="shared" si="74"/>
        <v/>
      </c>
      <c r="M1569" s="82" t="str">
        <f>IF(EXACT(B1569,""),"",IF(COUNTIFS(B:B,B1569,J:J,"&gt;"&amp;J1569)=0,IFERROR(IF(MATCH(B1569&amp;"|*",M$3:M1568,0),"-",""),B1569&amp;"|"&amp;C1569&amp;"|"),"-"))</f>
        <v/>
      </c>
      <c r="N1569" s="183" t="str">
        <f t="shared" si="75"/>
        <v/>
      </c>
      <c r="O1569" s="81" t="str">
        <f>IF(EXACT(B1569,""),"",IF(COUNTIFS(B:B,B1569,J:J,"&gt;"&amp;J1569)=1,IFERROR(IF(MATCH(B1569&amp;"|*",M$3:M1568,0),"-",""),B1569&amp;"|"&amp;C1569&amp;"|"),"-"))</f>
        <v/>
      </c>
    </row>
    <row r="1570" spans="12:15" x14ac:dyDescent="0.35">
      <c r="L1570" s="81" t="str">
        <f t="shared" si="74"/>
        <v/>
      </c>
      <c r="M1570" s="82" t="str">
        <f>IF(EXACT(B1570,""),"",IF(COUNTIFS(B:B,B1570,J:J,"&gt;"&amp;J1570)=0,IFERROR(IF(MATCH(B1570&amp;"|*",M$3:M1569,0),"-",""),B1570&amp;"|"&amp;C1570&amp;"|"),"-"))</f>
        <v/>
      </c>
      <c r="N1570" s="183" t="str">
        <f t="shared" si="75"/>
        <v/>
      </c>
      <c r="O1570" s="81" t="str">
        <f>IF(EXACT(B1570,""),"",IF(COUNTIFS(B:B,B1570,J:J,"&gt;"&amp;J1570)=1,IFERROR(IF(MATCH(B1570&amp;"|*",M$3:M1569,0),"-",""),B1570&amp;"|"&amp;C1570&amp;"|"),"-"))</f>
        <v/>
      </c>
    </row>
    <row r="1571" spans="12:15" x14ac:dyDescent="0.35">
      <c r="L1571" s="81" t="str">
        <f t="shared" si="74"/>
        <v/>
      </c>
      <c r="M1571" s="82" t="str">
        <f>IF(EXACT(B1571,""),"",IF(COUNTIFS(B:B,B1571,J:J,"&gt;"&amp;J1571)=0,IFERROR(IF(MATCH(B1571&amp;"|*",M$3:M1570,0),"-",""),B1571&amp;"|"&amp;C1571&amp;"|"),"-"))</f>
        <v/>
      </c>
      <c r="N1571" s="183" t="str">
        <f t="shared" si="75"/>
        <v/>
      </c>
      <c r="O1571" s="81" t="str">
        <f>IF(EXACT(B1571,""),"",IF(COUNTIFS(B:B,B1571,J:J,"&gt;"&amp;J1571)=1,IFERROR(IF(MATCH(B1571&amp;"|*",M$3:M1570,0),"-",""),B1571&amp;"|"&amp;C1571&amp;"|"),"-"))</f>
        <v/>
      </c>
    </row>
    <row r="1572" spans="12:15" x14ac:dyDescent="0.35">
      <c r="L1572" s="81" t="str">
        <f t="shared" si="74"/>
        <v/>
      </c>
      <c r="M1572" s="82" t="str">
        <f>IF(EXACT(B1572,""),"",IF(COUNTIFS(B:B,B1572,J:J,"&gt;"&amp;J1572)=0,IFERROR(IF(MATCH(B1572&amp;"|*",M$3:M1571,0),"-",""),B1572&amp;"|"&amp;C1572&amp;"|"),"-"))</f>
        <v/>
      </c>
      <c r="N1572" s="183" t="str">
        <f t="shared" si="75"/>
        <v/>
      </c>
      <c r="O1572" s="81" t="str">
        <f>IF(EXACT(B1572,""),"",IF(COUNTIFS(B:B,B1572,J:J,"&gt;"&amp;J1572)=1,IFERROR(IF(MATCH(B1572&amp;"|*",M$3:M1571,0),"-",""),B1572&amp;"|"&amp;C1572&amp;"|"),"-"))</f>
        <v/>
      </c>
    </row>
    <row r="1573" spans="12:15" x14ac:dyDescent="0.35">
      <c r="L1573" s="81" t="str">
        <f t="shared" si="74"/>
        <v/>
      </c>
      <c r="M1573" s="82" t="str">
        <f>IF(EXACT(B1573,""),"",IF(COUNTIFS(B:B,B1573,J:J,"&gt;"&amp;J1573)=0,IFERROR(IF(MATCH(B1573&amp;"|*",M$3:M1572,0),"-",""),B1573&amp;"|"&amp;C1573&amp;"|"),"-"))</f>
        <v/>
      </c>
      <c r="N1573" s="183" t="str">
        <f t="shared" si="75"/>
        <v/>
      </c>
      <c r="O1573" s="81" t="str">
        <f>IF(EXACT(B1573,""),"",IF(COUNTIFS(B:B,B1573,J:J,"&gt;"&amp;J1573)=1,IFERROR(IF(MATCH(B1573&amp;"|*",M$3:M1572,0),"-",""),B1573&amp;"|"&amp;C1573&amp;"|"),"-"))</f>
        <v/>
      </c>
    </row>
    <row r="1574" spans="12:15" x14ac:dyDescent="0.35">
      <c r="L1574" s="81" t="str">
        <f t="shared" si="74"/>
        <v/>
      </c>
      <c r="M1574" s="82" t="str">
        <f>IF(EXACT(B1574,""),"",IF(COUNTIFS(B:B,B1574,J:J,"&gt;"&amp;J1574)=0,IFERROR(IF(MATCH(B1574&amp;"|*",M$3:M1573,0),"-",""),B1574&amp;"|"&amp;C1574&amp;"|"),"-"))</f>
        <v/>
      </c>
      <c r="N1574" s="183" t="str">
        <f t="shared" si="75"/>
        <v/>
      </c>
      <c r="O1574" s="81" t="str">
        <f>IF(EXACT(B1574,""),"",IF(COUNTIFS(B:B,B1574,J:J,"&gt;"&amp;J1574)=1,IFERROR(IF(MATCH(B1574&amp;"|*",M$3:M1573,0),"-",""),B1574&amp;"|"&amp;C1574&amp;"|"),"-"))</f>
        <v/>
      </c>
    </row>
    <row r="1575" spans="12:15" x14ac:dyDescent="0.35">
      <c r="L1575" s="81" t="str">
        <f t="shared" si="74"/>
        <v/>
      </c>
      <c r="M1575" s="82" t="str">
        <f>IF(EXACT(B1575,""),"",IF(COUNTIFS(B:B,B1575,J:J,"&gt;"&amp;J1575)=0,IFERROR(IF(MATCH(B1575&amp;"|*",M$3:M1574,0),"-",""),B1575&amp;"|"&amp;C1575&amp;"|"),"-"))</f>
        <v/>
      </c>
      <c r="N1575" s="183" t="str">
        <f t="shared" si="75"/>
        <v/>
      </c>
      <c r="O1575" s="81" t="str">
        <f>IF(EXACT(B1575,""),"",IF(COUNTIFS(B:B,B1575,J:J,"&gt;"&amp;J1575)=1,IFERROR(IF(MATCH(B1575&amp;"|*",M$3:M1574,0),"-",""),B1575&amp;"|"&amp;C1575&amp;"|"),"-"))</f>
        <v/>
      </c>
    </row>
    <row r="1576" spans="12:15" x14ac:dyDescent="0.35">
      <c r="L1576" s="81" t="str">
        <f t="shared" si="74"/>
        <v/>
      </c>
      <c r="M1576" s="82" t="str">
        <f>IF(EXACT(B1576,""),"",IF(COUNTIFS(B:B,B1576,J:J,"&gt;"&amp;J1576)=0,IFERROR(IF(MATCH(B1576&amp;"|*",M$3:M1575,0),"-",""),B1576&amp;"|"&amp;C1576&amp;"|"),"-"))</f>
        <v/>
      </c>
      <c r="N1576" s="183" t="str">
        <f t="shared" si="75"/>
        <v/>
      </c>
      <c r="O1576" s="81" t="str">
        <f>IF(EXACT(B1576,""),"",IF(COUNTIFS(B:B,B1576,J:J,"&gt;"&amp;J1576)=1,IFERROR(IF(MATCH(B1576&amp;"|*",M$3:M1575,0),"-",""),B1576&amp;"|"&amp;C1576&amp;"|"),"-"))</f>
        <v/>
      </c>
    </row>
    <row r="1577" spans="12:15" x14ac:dyDescent="0.35">
      <c r="L1577" s="81" t="str">
        <f t="shared" si="74"/>
        <v/>
      </c>
      <c r="M1577" s="82" t="str">
        <f>IF(EXACT(B1577,""),"",IF(COUNTIFS(B:B,B1577,J:J,"&gt;"&amp;J1577)=0,IFERROR(IF(MATCH(B1577&amp;"|*",M$3:M1576,0),"-",""),B1577&amp;"|"&amp;C1577&amp;"|"),"-"))</f>
        <v/>
      </c>
      <c r="N1577" s="183" t="str">
        <f t="shared" si="75"/>
        <v/>
      </c>
      <c r="O1577" s="81" t="str">
        <f>IF(EXACT(B1577,""),"",IF(COUNTIFS(B:B,B1577,J:J,"&gt;"&amp;J1577)=1,IFERROR(IF(MATCH(B1577&amp;"|*",M$3:M1576,0),"-",""),B1577&amp;"|"&amp;C1577&amp;"|"),"-"))</f>
        <v/>
      </c>
    </row>
    <row r="1578" spans="12:15" x14ac:dyDescent="0.35">
      <c r="L1578" s="81" t="str">
        <f t="shared" si="74"/>
        <v/>
      </c>
      <c r="M1578" s="82" t="str">
        <f>IF(EXACT(B1578,""),"",IF(COUNTIFS(B:B,B1578,J:J,"&gt;"&amp;J1578)=0,IFERROR(IF(MATCH(B1578&amp;"|*",M$3:M1577,0),"-",""),B1578&amp;"|"&amp;C1578&amp;"|"),"-"))</f>
        <v/>
      </c>
      <c r="N1578" s="183" t="str">
        <f t="shared" si="75"/>
        <v/>
      </c>
      <c r="O1578" s="81" t="str">
        <f>IF(EXACT(B1578,""),"",IF(COUNTIFS(B:B,B1578,J:J,"&gt;"&amp;J1578)=1,IFERROR(IF(MATCH(B1578&amp;"|*",M$3:M1577,0),"-",""),B1578&amp;"|"&amp;C1578&amp;"|"),"-"))</f>
        <v/>
      </c>
    </row>
    <row r="1579" spans="12:15" x14ac:dyDescent="0.35">
      <c r="L1579" s="81" t="str">
        <f t="shared" si="74"/>
        <v/>
      </c>
      <c r="M1579" s="82" t="str">
        <f>IF(EXACT(B1579,""),"",IF(COUNTIFS(B:B,B1579,J:J,"&gt;"&amp;J1579)=0,IFERROR(IF(MATCH(B1579&amp;"|*",M$3:M1578,0),"-",""),B1579&amp;"|"&amp;C1579&amp;"|"),"-"))</f>
        <v/>
      </c>
      <c r="N1579" s="183" t="str">
        <f t="shared" si="75"/>
        <v/>
      </c>
      <c r="O1579" s="81" t="str">
        <f>IF(EXACT(B1579,""),"",IF(COUNTIFS(B:B,B1579,J:J,"&gt;"&amp;J1579)=1,IFERROR(IF(MATCH(B1579&amp;"|*",M$3:M1578,0),"-",""),B1579&amp;"|"&amp;C1579&amp;"|"),"-"))</f>
        <v/>
      </c>
    </row>
    <row r="1580" spans="12:15" x14ac:dyDescent="0.35">
      <c r="L1580" s="81" t="str">
        <f t="shared" si="74"/>
        <v/>
      </c>
      <c r="M1580" s="82" t="str">
        <f>IF(EXACT(B1580,""),"",IF(COUNTIFS(B:B,B1580,J:J,"&gt;"&amp;J1580)=0,IFERROR(IF(MATCH(B1580&amp;"|*",M$3:M1579,0),"-",""),B1580&amp;"|"&amp;C1580&amp;"|"),"-"))</f>
        <v/>
      </c>
      <c r="N1580" s="183" t="str">
        <f t="shared" si="75"/>
        <v/>
      </c>
      <c r="O1580" s="81" t="str">
        <f>IF(EXACT(B1580,""),"",IF(COUNTIFS(B:B,B1580,J:J,"&gt;"&amp;J1580)=1,IFERROR(IF(MATCH(B1580&amp;"|*",M$3:M1579,0),"-",""),B1580&amp;"|"&amp;C1580&amp;"|"),"-"))</f>
        <v/>
      </c>
    </row>
    <row r="1581" spans="12:15" x14ac:dyDescent="0.35">
      <c r="L1581" s="81" t="str">
        <f t="shared" si="74"/>
        <v/>
      </c>
      <c r="M1581" s="82" t="str">
        <f>IF(EXACT(B1581,""),"",IF(COUNTIFS(B:B,B1581,J:J,"&gt;"&amp;J1581)=0,IFERROR(IF(MATCH(B1581&amp;"|*",M$3:M1580,0),"-",""),B1581&amp;"|"&amp;C1581&amp;"|"),"-"))</f>
        <v/>
      </c>
      <c r="N1581" s="183" t="str">
        <f t="shared" si="75"/>
        <v/>
      </c>
      <c r="O1581" s="81" t="str">
        <f>IF(EXACT(B1581,""),"",IF(COUNTIFS(B:B,B1581,J:J,"&gt;"&amp;J1581)=1,IFERROR(IF(MATCH(B1581&amp;"|*",M$3:M1580,0),"-",""),B1581&amp;"|"&amp;C1581&amp;"|"),"-"))</f>
        <v/>
      </c>
    </row>
    <row r="1582" spans="12:15" x14ac:dyDescent="0.35">
      <c r="L1582" s="81" t="str">
        <f t="shared" si="74"/>
        <v/>
      </c>
      <c r="M1582" s="82" t="str">
        <f>IF(EXACT(B1582,""),"",IF(COUNTIFS(B:B,B1582,J:J,"&gt;"&amp;J1582)=0,IFERROR(IF(MATCH(B1582&amp;"|*",M$3:M1581,0),"-",""),B1582&amp;"|"&amp;C1582&amp;"|"),"-"))</f>
        <v/>
      </c>
      <c r="N1582" s="183" t="str">
        <f t="shared" si="75"/>
        <v/>
      </c>
      <c r="O1582" s="81" t="str">
        <f>IF(EXACT(B1582,""),"",IF(COUNTIFS(B:B,B1582,J:J,"&gt;"&amp;J1582)=1,IFERROR(IF(MATCH(B1582&amp;"|*",M$3:M1581,0),"-",""),B1582&amp;"|"&amp;C1582&amp;"|"),"-"))</f>
        <v/>
      </c>
    </row>
    <row r="1583" spans="12:15" x14ac:dyDescent="0.35">
      <c r="L1583" s="81" t="str">
        <f t="shared" si="74"/>
        <v/>
      </c>
      <c r="M1583" s="82" t="str">
        <f>IF(EXACT(B1583,""),"",IF(COUNTIFS(B:B,B1583,J:J,"&gt;"&amp;J1583)=0,IFERROR(IF(MATCH(B1583&amp;"|*",M$3:M1582,0),"-",""),B1583&amp;"|"&amp;C1583&amp;"|"),"-"))</f>
        <v/>
      </c>
      <c r="N1583" s="183" t="str">
        <f t="shared" si="75"/>
        <v/>
      </c>
      <c r="O1583" s="81" t="str">
        <f>IF(EXACT(B1583,""),"",IF(COUNTIFS(B:B,B1583,J:J,"&gt;"&amp;J1583)=1,IFERROR(IF(MATCH(B1583&amp;"|*",M$3:M1582,0),"-",""),B1583&amp;"|"&amp;C1583&amp;"|"),"-"))</f>
        <v/>
      </c>
    </row>
    <row r="1584" spans="12:15" x14ac:dyDescent="0.35">
      <c r="L1584" s="81" t="str">
        <f t="shared" si="74"/>
        <v/>
      </c>
      <c r="M1584" s="82" t="str">
        <f>IF(EXACT(B1584,""),"",IF(COUNTIFS(B:B,B1584,J:J,"&gt;"&amp;J1584)=0,IFERROR(IF(MATCH(B1584&amp;"|*",M$3:M1583,0),"-",""),B1584&amp;"|"&amp;C1584&amp;"|"),"-"))</f>
        <v/>
      </c>
      <c r="N1584" s="183" t="str">
        <f t="shared" si="75"/>
        <v/>
      </c>
      <c r="O1584" s="81" t="str">
        <f>IF(EXACT(B1584,""),"",IF(COUNTIFS(B:B,B1584,J:J,"&gt;"&amp;J1584)=1,IFERROR(IF(MATCH(B1584&amp;"|*",M$3:M1583,0),"-",""),B1584&amp;"|"&amp;C1584&amp;"|"),"-"))</f>
        <v/>
      </c>
    </row>
    <row r="1585" spans="12:15" x14ac:dyDescent="0.35">
      <c r="L1585" s="81" t="str">
        <f t="shared" si="74"/>
        <v/>
      </c>
      <c r="M1585" s="82" t="str">
        <f>IF(EXACT(B1585,""),"",IF(COUNTIFS(B:B,B1585,J:J,"&gt;"&amp;J1585)=0,IFERROR(IF(MATCH(B1585&amp;"|*",M$3:M1584,0),"-",""),B1585&amp;"|"&amp;C1585&amp;"|"),"-"))</f>
        <v/>
      </c>
      <c r="N1585" s="183" t="str">
        <f t="shared" si="75"/>
        <v/>
      </c>
      <c r="O1585" s="81" t="str">
        <f>IF(EXACT(B1585,""),"",IF(COUNTIFS(B:B,B1585,J:J,"&gt;"&amp;J1585)=1,IFERROR(IF(MATCH(B1585&amp;"|*",M$3:M1584,0),"-",""),B1585&amp;"|"&amp;C1585&amp;"|"),"-"))</f>
        <v/>
      </c>
    </row>
    <row r="1586" spans="12:15" x14ac:dyDescent="0.35">
      <c r="L1586" s="81" t="str">
        <f t="shared" si="74"/>
        <v/>
      </c>
      <c r="M1586" s="82" t="str">
        <f>IF(EXACT(B1586,""),"",IF(COUNTIFS(B:B,B1586,J:J,"&gt;"&amp;J1586)=0,IFERROR(IF(MATCH(B1586&amp;"|*",M$3:M1585,0),"-",""),B1586&amp;"|"&amp;C1586&amp;"|"),"-"))</f>
        <v/>
      </c>
      <c r="N1586" s="183" t="str">
        <f t="shared" si="75"/>
        <v/>
      </c>
      <c r="O1586" s="81" t="str">
        <f>IF(EXACT(B1586,""),"",IF(COUNTIFS(B:B,B1586,J:J,"&gt;"&amp;J1586)=1,IFERROR(IF(MATCH(B1586&amp;"|*",M$3:M1585,0),"-",""),B1586&amp;"|"&amp;C1586&amp;"|"),"-"))</f>
        <v/>
      </c>
    </row>
    <row r="1587" spans="12:15" x14ac:dyDescent="0.35">
      <c r="L1587" s="81" t="str">
        <f t="shared" si="74"/>
        <v/>
      </c>
      <c r="M1587" s="82" t="str">
        <f>IF(EXACT(B1587,""),"",IF(COUNTIFS(B:B,B1587,J:J,"&gt;"&amp;J1587)=0,IFERROR(IF(MATCH(B1587&amp;"|*",M$3:M1586,0),"-",""),B1587&amp;"|"&amp;C1587&amp;"|"),"-"))</f>
        <v/>
      </c>
      <c r="N1587" s="183" t="str">
        <f t="shared" si="75"/>
        <v/>
      </c>
      <c r="O1587" s="81" t="str">
        <f>IF(EXACT(B1587,""),"",IF(COUNTIFS(B:B,B1587,J:J,"&gt;"&amp;J1587)=1,IFERROR(IF(MATCH(B1587&amp;"|*",M$3:M1586,0),"-",""),B1587&amp;"|"&amp;C1587&amp;"|"),"-"))</f>
        <v/>
      </c>
    </row>
    <row r="1588" spans="12:15" x14ac:dyDescent="0.35">
      <c r="L1588" s="81" t="str">
        <f t="shared" si="74"/>
        <v/>
      </c>
      <c r="M1588" s="82" t="str">
        <f>IF(EXACT(B1588,""),"",IF(COUNTIFS(B:B,B1588,J:J,"&gt;"&amp;J1588)=0,IFERROR(IF(MATCH(B1588&amp;"|*",M$3:M1587,0),"-",""),B1588&amp;"|"&amp;C1588&amp;"|"),"-"))</f>
        <v/>
      </c>
      <c r="N1588" s="183" t="str">
        <f t="shared" si="75"/>
        <v/>
      </c>
      <c r="O1588" s="81" t="str">
        <f>IF(EXACT(B1588,""),"",IF(COUNTIFS(B:B,B1588,J:J,"&gt;"&amp;J1588)=1,IFERROR(IF(MATCH(B1588&amp;"|*",M$3:M1587,0),"-",""),B1588&amp;"|"&amp;C1588&amp;"|"),"-"))</f>
        <v/>
      </c>
    </row>
    <row r="1589" spans="12:15" x14ac:dyDescent="0.35">
      <c r="L1589" s="81" t="str">
        <f t="shared" si="74"/>
        <v/>
      </c>
      <c r="M1589" s="82" t="str">
        <f>IF(EXACT(B1589,""),"",IF(COUNTIFS(B:B,B1589,J:J,"&gt;"&amp;J1589)=0,IFERROR(IF(MATCH(B1589&amp;"|*",M$3:M1588,0),"-",""),B1589&amp;"|"&amp;C1589&amp;"|"),"-"))</f>
        <v/>
      </c>
      <c r="N1589" s="183" t="str">
        <f t="shared" si="75"/>
        <v/>
      </c>
      <c r="O1589" s="81" t="str">
        <f>IF(EXACT(B1589,""),"",IF(COUNTIFS(B:B,B1589,J:J,"&gt;"&amp;J1589)=1,IFERROR(IF(MATCH(B1589&amp;"|*",M$3:M1588,0),"-",""),B1589&amp;"|"&amp;C1589&amp;"|"),"-"))</f>
        <v/>
      </c>
    </row>
    <row r="1590" spans="12:15" x14ac:dyDescent="0.35">
      <c r="L1590" s="81" t="str">
        <f t="shared" si="74"/>
        <v/>
      </c>
      <c r="M1590" s="82" t="str">
        <f>IF(EXACT(B1590,""),"",IF(COUNTIFS(B:B,B1590,J:J,"&gt;"&amp;J1590)=0,IFERROR(IF(MATCH(B1590&amp;"|*",M$3:M1589,0),"-",""),B1590&amp;"|"&amp;C1590&amp;"|"),"-"))</f>
        <v/>
      </c>
      <c r="N1590" s="183" t="str">
        <f t="shared" si="75"/>
        <v/>
      </c>
      <c r="O1590" s="81" t="str">
        <f>IF(EXACT(B1590,""),"",IF(COUNTIFS(B:B,B1590,J:J,"&gt;"&amp;J1590)=1,IFERROR(IF(MATCH(B1590&amp;"|*",M$3:M1589,0),"-",""),B1590&amp;"|"&amp;C1590&amp;"|"),"-"))</f>
        <v/>
      </c>
    </row>
    <row r="1591" spans="12:15" x14ac:dyDescent="0.35">
      <c r="L1591" s="81" t="str">
        <f t="shared" si="74"/>
        <v/>
      </c>
      <c r="M1591" s="82" t="str">
        <f>IF(EXACT(B1591,""),"",IF(COUNTIFS(B:B,B1591,J:J,"&gt;"&amp;J1591)=0,IFERROR(IF(MATCH(B1591&amp;"|*",M$3:M1590,0),"-",""),B1591&amp;"|"&amp;C1591&amp;"|"),"-"))</f>
        <v/>
      </c>
      <c r="N1591" s="183" t="str">
        <f t="shared" si="75"/>
        <v/>
      </c>
      <c r="O1591" s="81" t="str">
        <f>IF(EXACT(B1591,""),"",IF(COUNTIFS(B:B,B1591,J:J,"&gt;"&amp;J1591)=1,IFERROR(IF(MATCH(B1591&amp;"|*",M$3:M1590,0),"-",""),B1591&amp;"|"&amp;C1591&amp;"|"),"-"))</f>
        <v/>
      </c>
    </row>
    <row r="1592" spans="12:15" x14ac:dyDescent="0.35">
      <c r="L1592" s="81" t="str">
        <f t="shared" si="74"/>
        <v/>
      </c>
      <c r="M1592" s="82" t="str">
        <f>IF(EXACT(B1592,""),"",IF(COUNTIFS(B:B,B1592,J:J,"&gt;"&amp;J1592)=0,IFERROR(IF(MATCH(B1592&amp;"|*",M$3:M1591,0),"-",""),B1592&amp;"|"&amp;C1592&amp;"|"),"-"))</f>
        <v/>
      </c>
      <c r="N1592" s="183" t="str">
        <f t="shared" si="75"/>
        <v/>
      </c>
      <c r="O1592" s="81" t="str">
        <f>IF(EXACT(B1592,""),"",IF(COUNTIFS(B:B,B1592,J:J,"&gt;"&amp;J1592)=1,IFERROR(IF(MATCH(B1592&amp;"|*",M$3:M1591,0),"-",""),B1592&amp;"|"&amp;C1592&amp;"|"),"-"))</f>
        <v/>
      </c>
    </row>
    <row r="1593" spans="12:15" x14ac:dyDescent="0.35">
      <c r="L1593" s="81" t="str">
        <f t="shared" si="74"/>
        <v/>
      </c>
      <c r="M1593" s="82" t="str">
        <f>IF(EXACT(B1593,""),"",IF(COUNTIFS(B:B,B1593,J:J,"&gt;"&amp;J1593)=0,IFERROR(IF(MATCH(B1593&amp;"|*",M$3:M1592,0),"-",""),B1593&amp;"|"&amp;C1593&amp;"|"),"-"))</f>
        <v/>
      </c>
      <c r="N1593" s="183" t="str">
        <f t="shared" si="75"/>
        <v/>
      </c>
      <c r="O1593" s="81" t="str">
        <f>IF(EXACT(B1593,""),"",IF(COUNTIFS(B:B,B1593,J:J,"&gt;"&amp;J1593)=1,IFERROR(IF(MATCH(B1593&amp;"|*",M$3:M1592,0),"-",""),B1593&amp;"|"&amp;C1593&amp;"|"),"-"))</f>
        <v/>
      </c>
    </row>
    <row r="1594" spans="12:15" x14ac:dyDescent="0.35">
      <c r="L1594" s="81" t="str">
        <f t="shared" si="74"/>
        <v/>
      </c>
      <c r="M1594" s="82" t="str">
        <f>IF(EXACT(B1594,""),"",IF(COUNTIFS(B:B,B1594,J:J,"&gt;"&amp;J1594)=0,IFERROR(IF(MATCH(B1594&amp;"|*",M$3:M1593,0),"-",""),B1594&amp;"|"&amp;C1594&amp;"|"),"-"))</f>
        <v/>
      </c>
      <c r="N1594" s="183" t="str">
        <f t="shared" si="75"/>
        <v/>
      </c>
      <c r="O1594" s="81" t="str">
        <f>IF(EXACT(B1594,""),"",IF(COUNTIFS(B:B,B1594,J:J,"&gt;"&amp;J1594)=1,IFERROR(IF(MATCH(B1594&amp;"|*",M$3:M1593,0),"-",""),B1594&amp;"|"&amp;C1594&amp;"|"),"-"))</f>
        <v/>
      </c>
    </row>
    <row r="1595" spans="12:15" x14ac:dyDescent="0.35">
      <c r="L1595" s="81" t="str">
        <f t="shared" si="74"/>
        <v/>
      </c>
      <c r="M1595" s="82" t="str">
        <f>IF(EXACT(B1595,""),"",IF(COUNTIFS(B:B,B1595,J:J,"&gt;"&amp;J1595)=0,IFERROR(IF(MATCH(B1595&amp;"|*",M$3:M1594,0),"-",""),B1595&amp;"|"&amp;C1595&amp;"|"),"-"))</f>
        <v/>
      </c>
      <c r="N1595" s="183" t="str">
        <f t="shared" si="75"/>
        <v/>
      </c>
      <c r="O1595" s="81" t="str">
        <f>IF(EXACT(B1595,""),"",IF(COUNTIFS(B:B,B1595,J:J,"&gt;"&amp;J1595)=1,IFERROR(IF(MATCH(B1595&amp;"|*",M$3:M1594,0),"-",""),B1595&amp;"|"&amp;C1595&amp;"|"),"-"))</f>
        <v/>
      </c>
    </row>
    <row r="1596" spans="12:15" x14ac:dyDescent="0.35">
      <c r="L1596" s="81" t="str">
        <f t="shared" si="74"/>
        <v/>
      </c>
      <c r="M1596" s="82" t="str">
        <f>IF(EXACT(B1596,""),"",IF(COUNTIFS(B:B,B1596,J:J,"&gt;"&amp;J1596)=0,IFERROR(IF(MATCH(B1596&amp;"|*",M$3:M1595,0),"-",""),B1596&amp;"|"&amp;C1596&amp;"|"),"-"))</f>
        <v/>
      </c>
      <c r="N1596" s="183" t="str">
        <f t="shared" si="75"/>
        <v/>
      </c>
      <c r="O1596" s="81" t="str">
        <f>IF(EXACT(B1596,""),"",IF(COUNTIFS(B:B,B1596,J:J,"&gt;"&amp;J1596)=1,IFERROR(IF(MATCH(B1596&amp;"|*",M$3:M1595,0),"-",""),B1596&amp;"|"&amp;C1596&amp;"|"),"-"))</f>
        <v/>
      </c>
    </row>
    <row r="1597" spans="12:15" x14ac:dyDescent="0.35">
      <c r="L1597" s="81" t="str">
        <f t="shared" si="74"/>
        <v/>
      </c>
      <c r="M1597" s="82" t="str">
        <f>IF(EXACT(B1597,""),"",IF(COUNTIFS(B:B,B1597,J:J,"&gt;"&amp;J1597)=0,IFERROR(IF(MATCH(B1597&amp;"|*",M$3:M1596,0),"-",""),B1597&amp;"|"&amp;C1597&amp;"|"),"-"))</f>
        <v/>
      </c>
      <c r="N1597" s="183" t="str">
        <f t="shared" si="75"/>
        <v/>
      </c>
      <c r="O1597" s="81" t="str">
        <f>IF(EXACT(B1597,""),"",IF(COUNTIFS(B:B,B1597,J:J,"&gt;"&amp;J1597)=1,IFERROR(IF(MATCH(B1597&amp;"|*",M$3:M1596,0),"-",""),B1597&amp;"|"&amp;C1597&amp;"|"),"-"))</f>
        <v/>
      </c>
    </row>
    <row r="1598" spans="12:15" x14ac:dyDescent="0.35">
      <c r="L1598" s="81" t="str">
        <f t="shared" si="74"/>
        <v/>
      </c>
      <c r="M1598" s="82" t="str">
        <f>IF(EXACT(B1598,""),"",IF(COUNTIFS(B:B,B1598,J:J,"&gt;"&amp;J1598)=0,IFERROR(IF(MATCH(B1598&amp;"|*",M$3:M1597,0),"-",""),B1598&amp;"|"&amp;C1598&amp;"|"),"-"))</f>
        <v/>
      </c>
      <c r="N1598" s="183" t="str">
        <f t="shared" si="75"/>
        <v/>
      </c>
      <c r="O1598" s="81" t="str">
        <f>IF(EXACT(B1598,""),"",IF(COUNTIFS(B:B,B1598,J:J,"&gt;"&amp;J1598)=1,IFERROR(IF(MATCH(B1598&amp;"|*",M$3:M1597,0),"-",""),B1598&amp;"|"&amp;C1598&amp;"|"),"-"))</f>
        <v/>
      </c>
    </row>
    <row r="1599" spans="12:15" x14ac:dyDescent="0.35">
      <c r="L1599" s="81" t="str">
        <f t="shared" si="74"/>
        <v/>
      </c>
      <c r="M1599" s="82" t="str">
        <f>IF(EXACT(B1599,""),"",IF(COUNTIFS(B:B,B1599,J:J,"&gt;"&amp;J1599)=0,IFERROR(IF(MATCH(B1599&amp;"|*",M$3:M1598,0),"-",""),B1599&amp;"|"&amp;C1599&amp;"|"),"-"))</f>
        <v/>
      </c>
      <c r="N1599" s="183" t="str">
        <f t="shared" si="75"/>
        <v/>
      </c>
      <c r="O1599" s="81" t="str">
        <f>IF(EXACT(B1599,""),"",IF(COUNTIFS(B:B,B1599,J:J,"&gt;"&amp;J1599)=1,IFERROR(IF(MATCH(B1599&amp;"|*",M$3:M1598,0),"-",""),B1599&amp;"|"&amp;C1599&amp;"|"),"-"))</f>
        <v/>
      </c>
    </row>
    <row r="1600" spans="12:15" x14ac:dyDescent="0.35">
      <c r="L1600" s="81" t="str">
        <f t="shared" si="74"/>
        <v/>
      </c>
      <c r="M1600" s="82" t="str">
        <f>IF(EXACT(B1600,""),"",IF(COUNTIFS(B:B,B1600,J:J,"&gt;"&amp;J1600)=0,IFERROR(IF(MATCH(B1600&amp;"|*",M$3:M1599,0),"-",""),B1600&amp;"|"&amp;C1600&amp;"|"),"-"))</f>
        <v/>
      </c>
      <c r="N1600" s="183" t="str">
        <f t="shared" si="75"/>
        <v/>
      </c>
      <c r="O1600" s="81" t="str">
        <f>IF(EXACT(B1600,""),"",IF(COUNTIFS(B:B,B1600,J:J,"&gt;"&amp;J1600)=1,IFERROR(IF(MATCH(B1600&amp;"|*",M$3:M1599,0),"-",""),B1600&amp;"|"&amp;C1600&amp;"|"),"-"))</f>
        <v/>
      </c>
    </row>
    <row r="1601" spans="12:15" x14ac:dyDescent="0.35">
      <c r="L1601" s="81" t="str">
        <f t="shared" si="74"/>
        <v/>
      </c>
      <c r="M1601" s="82" t="str">
        <f>IF(EXACT(B1601,""),"",IF(COUNTIFS(B:B,B1601,J:J,"&gt;"&amp;J1601)=0,IFERROR(IF(MATCH(B1601&amp;"|*",M$3:M1600,0),"-",""),B1601&amp;"|"&amp;C1601&amp;"|"),"-"))</f>
        <v/>
      </c>
      <c r="N1601" s="183" t="str">
        <f t="shared" si="75"/>
        <v/>
      </c>
      <c r="O1601" s="81" t="str">
        <f>IF(EXACT(B1601,""),"",IF(COUNTIFS(B:B,B1601,J:J,"&gt;"&amp;J1601)=1,IFERROR(IF(MATCH(B1601&amp;"|*",M$3:M1600,0),"-",""),B1601&amp;"|"&amp;C1601&amp;"|"),"-"))</f>
        <v/>
      </c>
    </row>
    <row r="1602" spans="12:15" x14ac:dyDescent="0.35">
      <c r="L1602" s="81" t="str">
        <f t="shared" si="74"/>
        <v/>
      </c>
      <c r="M1602" s="82" t="str">
        <f>IF(EXACT(B1602,""),"",IF(COUNTIFS(B:B,B1602,J:J,"&gt;"&amp;J1602)=0,IFERROR(IF(MATCH(B1602&amp;"|*",M$3:M1601,0),"-",""),B1602&amp;"|"&amp;C1602&amp;"|"),"-"))</f>
        <v/>
      </c>
      <c r="N1602" s="183" t="str">
        <f t="shared" si="75"/>
        <v/>
      </c>
      <c r="O1602" s="81" t="str">
        <f>IF(EXACT(B1602,""),"",IF(COUNTIFS(B:B,B1602,J:J,"&gt;"&amp;J1602)=1,IFERROR(IF(MATCH(B1602&amp;"|*",M$3:M1601,0),"-",""),B1602&amp;"|"&amp;C1602&amp;"|"),"-"))</f>
        <v/>
      </c>
    </row>
    <row r="1603" spans="12:15" x14ac:dyDescent="0.35">
      <c r="L1603" s="81" t="str">
        <f t="shared" si="74"/>
        <v/>
      </c>
      <c r="M1603" s="82" t="str">
        <f>IF(EXACT(B1603,""),"",IF(COUNTIFS(B:B,B1603,J:J,"&gt;"&amp;J1603)=0,IFERROR(IF(MATCH(B1603&amp;"|*",M$3:M1602,0),"-",""),B1603&amp;"|"&amp;C1603&amp;"|"),"-"))</f>
        <v/>
      </c>
      <c r="N1603" s="183" t="str">
        <f t="shared" si="75"/>
        <v/>
      </c>
      <c r="O1603" s="81" t="str">
        <f>IF(EXACT(B1603,""),"",IF(COUNTIFS(B:B,B1603,J:J,"&gt;"&amp;J1603)=1,IFERROR(IF(MATCH(B1603&amp;"|*",M$3:M1602,0),"-",""),B1603&amp;"|"&amp;C1603&amp;"|"),"-"))</f>
        <v/>
      </c>
    </row>
    <row r="1604" spans="12:15" x14ac:dyDescent="0.35">
      <c r="L1604" s="81" t="str">
        <f t="shared" ref="L1604:L1667" si="76">IF(EXACT(B1604,""),"",IF(COUNTIFS(B:B,B1604,D:D,D1604,E:E,E1604,J:J,"&gt;"&amp;J1604)=0,B1604&amp;"|"&amp;D1604&amp;":"&amp;E1604&amp;"|","-"))</f>
        <v/>
      </c>
      <c r="M1604" s="82" t="str">
        <f>IF(EXACT(B1604,""),"",IF(COUNTIFS(B:B,B1604,J:J,"&gt;"&amp;J1604)=0,IFERROR(IF(MATCH(B1604&amp;"|*",M$3:M1603,0),"-",""),B1604&amp;"|"&amp;C1604&amp;"|"),"-"))</f>
        <v/>
      </c>
      <c r="N1604" s="183" t="str">
        <f t="shared" ref="N1604:N1667" si="77">IF(OR(EXACT(M1604,""),EXACT(M1604,"-")),"",COUNTIFS(M$4:M$4000,"&gt;-",M$4:M$4000,"&lt;="&amp;M1604))</f>
        <v/>
      </c>
      <c r="O1604" s="81" t="str">
        <f>IF(EXACT(B1604,""),"",IF(COUNTIFS(B:B,B1604,J:J,"&gt;"&amp;J1604)=1,IFERROR(IF(MATCH(B1604&amp;"|*",M$3:M1603,0),"-",""),B1604&amp;"|"&amp;C1604&amp;"|"),"-"))</f>
        <v/>
      </c>
    </row>
    <row r="1605" spans="12:15" x14ac:dyDescent="0.35">
      <c r="L1605" s="81" t="str">
        <f t="shared" si="76"/>
        <v/>
      </c>
      <c r="M1605" s="82" t="str">
        <f>IF(EXACT(B1605,""),"",IF(COUNTIFS(B:B,B1605,J:J,"&gt;"&amp;J1605)=0,IFERROR(IF(MATCH(B1605&amp;"|*",M$3:M1604,0),"-",""),B1605&amp;"|"&amp;C1605&amp;"|"),"-"))</f>
        <v/>
      </c>
      <c r="N1605" s="183" t="str">
        <f t="shared" si="77"/>
        <v/>
      </c>
      <c r="O1605" s="81" t="str">
        <f>IF(EXACT(B1605,""),"",IF(COUNTIFS(B:B,B1605,J:J,"&gt;"&amp;J1605)=1,IFERROR(IF(MATCH(B1605&amp;"|*",M$3:M1604,0),"-",""),B1605&amp;"|"&amp;C1605&amp;"|"),"-"))</f>
        <v/>
      </c>
    </row>
    <row r="1606" spans="12:15" x14ac:dyDescent="0.35">
      <c r="L1606" s="81" t="str">
        <f t="shared" si="76"/>
        <v/>
      </c>
      <c r="M1606" s="82" t="str">
        <f>IF(EXACT(B1606,""),"",IF(COUNTIFS(B:B,B1606,J:J,"&gt;"&amp;J1606)=0,IFERROR(IF(MATCH(B1606&amp;"|*",M$3:M1605,0),"-",""),B1606&amp;"|"&amp;C1606&amp;"|"),"-"))</f>
        <v/>
      </c>
      <c r="N1606" s="183" t="str">
        <f t="shared" si="77"/>
        <v/>
      </c>
      <c r="O1606" s="81" t="str">
        <f>IF(EXACT(B1606,""),"",IF(COUNTIFS(B:B,B1606,J:J,"&gt;"&amp;J1606)=1,IFERROR(IF(MATCH(B1606&amp;"|*",M$3:M1605,0),"-",""),B1606&amp;"|"&amp;C1606&amp;"|"),"-"))</f>
        <v/>
      </c>
    </row>
    <row r="1607" spans="12:15" x14ac:dyDescent="0.35">
      <c r="L1607" s="81" t="str">
        <f t="shared" si="76"/>
        <v/>
      </c>
      <c r="M1607" s="82" t="str">
        <f>IF(EXACT(B1607,""),"",IF(COUNTIFS(B:B,B1607,J:J,"&gt;"&amp;J1607)=0,IFERROR(IF(MATCH(B1607&amp;"|*",M$3:M1606,0),"-",""),B1607&amp;"|"&amp;C1607&amp;"|"),"-"))</f>
        <v/>
      </c>
      <c r="N1607" s="183" t="str">
        <f t="shared" si="77"/>
        <v/>
      </c>
      <c r="O1607" s="81" t="str">
        <f>IF(EXACT(B1607,""),"",IF(COUNTIFS(B:B,B1607,J:J,"&gt;"&amp;J1607)=1,IFERROR(IF(MATCH(B1607&amp;"|*",M$3:M1606,0),"-",""),B1607&amp;"|"&amp;C1607&amp;"|"),"-"))</f>
        <v/>
      </c>
    </row>
    <row r="1608" spans="12:15" x14ac:dyDescent="0.35">
      <c r="L1608" s="81" t="str">
        <f t="shared" si="76"/>
        <v/>
      </c>
      <c r="M1608" s="82" t="str">
        <f>IF(EXACT(B1608,""),"",IF(COUNTIFS(B:B,B1608,J:J,"&gt;"&amp;J1608)=0,IFERROR(IF(MATCH(B1608&amp;"|*",M$3:M1607,0),"-",""),B1608&amp;"|"&amp;C1608&amp;"|"),"-"))</f>
        <v/>
      </c>
      <c r="N1608" s="183" t="str">
        <f t="shared" si="77"/>
        <v/>
      </c>
      <c r="O1608" s="81" t="str">
        <f>IF(EXACT(B1608,""),"",IF(COUNTIFS(B:B,B1608,J:J,"&gt;"&amp;J1608)=1,IFERROR(IF(MATCH(B1608&amp;"|*",M$3:M1607,0),"-",""),B1608&amp;"|"&amp;C1608&amp;"|"),"-"))</f>
        <v/>
      </c>
    </row>
    <row r="1609" spans="12:15" x14ac:dyDescent="0.35">
      <c r="L1609" s="81" t="str">
        <f t="shared" si="76"/>
        <v/>
      </c>
      <c r="M1609" s="82" t="str">
        <f>IF(EXACT(B1609,""),"",IF(COUNTIFS(B:B,B1609,J:J,"&gt;"&amp;J1609)=0,IFERROR(IF(MATCH(B1609&amp;"|*",M$3:M1608,0),"-",""),B1609&amp;"|"&amp;C1609&amp;"|"),"-"))</f>
        <v/>
      </c>
      <c r="N1609" s="183" t="str">
        <f t="shared" si="77"/>
        <v/>
      </c>
      <c r="O1609" s="81" t="str">
        <f>IF(EXACT(B1609,""),"",IF(COUNTIFS(B:B,B1609,J:J,"&gt;"&amp;J1609)=1,IFERROR(IF(MATCH(B1609&amp;"|*",M$3:M1608,0),"-",""),B1609&amp;"|"&amp;C1609&amp;"|"),"-"))</f>
        <v/>
      </c>
    </row>
    <row r="1610" spans="12:15" x14ac:dyDescent="0.35">
      <c r="L1610" s="81" t="str">
        <f t="shared" si="76"/>
        <v/>
      </c>
      <c r="M1610" s="82" t="str">
        <f>IF(EXACT(B1610,""),"",IF(COUNTIFS(B:B,B1610,J:J,"&gt;"&amp;J1610)=0,IFERROR(IF(MATCH(B1610&amp;"|*",M$3:M1609,0),"-",""),B1610&amp;"|"&amp;C1610&amp;"|"),"-"))</f>
        <v/>
      </c>
      <c r="N1610" s="183" t="str">
        <f t="shared" si="77"/>
        <v/>
      </c>
      <c r="O1610" s="81" t="str">
        <f>IF(EXACT(B1610,""),"",IF(COUNTIFS(B:B,B1610,J:J,"&gt;"&amp;J1610)=1,IFERROR(IF(MATCH(B1610&amp;"|*",M$3:M1609,0),"-",""),B1610&amp;"|"&amp;C1610&amp;"|"),"-"))</f>
        <v/>
      </c>
    </row>
    <row r="1611" spans="12:15" x14ac:dyDescent="0.35">
      <c r="L1611" s="81" t="str">
        <f t="shared" si="76"/>
        <v/>
      </c>
      <c r="M1611" s="82" t="str">
        <f>IF(EXACT(B1611,""),"",IF(COUNTIFS(B:B,B1611,J:J,"&gt;"&amp;J1611)=0,IFERROR(IF(MATCH(B1611&amp;"|*",M$3:M1610,0),"-",""),B1611&amp;"|"&amp;C1611&amp;"|"),"-"))</f>
        <v/>
      </c>
      <c r="N1611" s="183" t="str">
        <f t="shared" si="77"/>
        <v/>
      </c>
      <c r="O1611" s="81" t="str">
        <f>IF(EXACT(B1611,""),"",IF(COUNTIFS(B:B,B1611,J:J,"&gt;"&amp;J1611)=1,IFERROR(IF(MATCH(B1611&amp;"|*",M$3:M1610,0),"-",""),B1611&amp;"|"&amp;C1611&amp;"|"),"-"))</f>
        <v/>
      </c>
    </row>
    <row r="1612" spans="12:15" x14ac:dyDescent="0.35">
      <c r="L1612" s="81" t="str">
        <f t="shared" si="76"/>
        <v/>
      </c>
      <c r="M1612" s="82" t="str">
        <f>IF(EXACT(B1612,""),"",IF(COUNTIFS(B:B,B1612,J:J,"&gt;"&amp;J1612)=0,IFERROR(IF(MATCH(B1612&amp;"|*",M$3:M1611,0),"-",""),B1612&amp;"|"&amp;C1612&amp;"|"),"-"))</f>
        <v/>
      </c>
      <c r="N1612" s="183" t="str">
        <f t="shared" si="77"/>
        <v/>
      </c>
      <c r="O1612" s="81" t="str">
        <f>IF(EXACT(B1612,""),"",IF(COUNTIFS(B:B,B1612,J:J,"&gt;"&amp;J1612)=1,IFERROR(IF(MATCH(B1612&amp;"|*",M$3:M1611,0),"-",""),B1612&amp;"|"&amp;C1612&amp;"|"),"-"))</f>
        <v/>
      </c>
    </row>
    <row r="1613" spans="12:15" x14ac:dyDescent="0.35">
      <c r="L1613" s="81" t="str">
        <f t="shared" si="76"/>
        <v/>
      </c>
      <c r="M1613" s="82" t="str">
        <f>IF(EXACT(B1613,""),"",IF(COUNTIFS(B:B,B1613,J:J,"&gt;"&amp;J1613)=0,IFERROR(IF(MATCH(B1613&amp;"|*",M$3:M1612,0),"-",""),B1613&amp;"|"&amp;C1613&amp;"|"),"-"))</f>
        <v/>
      </c>
      <c r="N1613" s="183" t="str">
        <f t="shared" si="77"/>
        <v/>
      </c>
      <c r="O1613" s="81" t="str">
        <f>IF(EXACT(B1613,""),"",IF(COUNTIFS(B:B,B1613,J:J,"&gt;"&amp;J1613)=1,IFERROR(IF(MATCH(B1613&amp;"|*",M$3:M1612,0),"-",""),B1613&amp;"|"&amp;C1613&amp;"|"),"-"))</f>
        <v/>
      </c>
    </row>
    <row r="1614" spans="12:15" x14ac:dyDescent="0.35">
      <c r="L1614" s="81" t="str">
        <f t="shared" si="76"/>
        <v/>
      </c>
      <c r="M1614" s="82" t="str">
        <f>IF(EXACT(B1614,""),"",IF(COUNTIFS(B:B,B1614,J:J,"&gt;"&amp;J1614)=0,IFERROR(IF(MATCH(B1614&amp;"|*",M$3:M1613,0),"-",""),B1614&amp;"|"&amp;C1614&amp;"|"),"-"))</f>
        <v/>
      </c>
      <c r="N1614" s="183" t="str">
        <f t="shared" si="77"/>
        <v/>
      </c>
      <c r="O1614" s="81" t="str">
        <f>IF(EXACT(B1614,""),"",IF(COUNTIFS(B:B,B1614,J:J,"&gt;"&amp;J1614)=1,IFERROR(IF(MATCH(B1614&amp;"|*",M$3:M1613,0),"-",""),B1614&amp;"|"&amp;C1614&amp;"|"),"-"))</f>
        <v/>
      </c>
    </row>
    <row r="1615" spans="12:15" x14ac:dyDescent="0.35">
      <c r="L1615" s="81" t="str">
        <f t="shared" si="76"/>
        <v/>
      </c>
      <c r="M1615" s="82" t="str">
        <f>IF(EXACT(B1615,""),"",IF(COUNTIFS(B:B,B1615,J:J,"&gt;"&amp;J1615)=0,IFERROR(IF(MATCH(B1615&amp;"|*",M$3:M1614,0),"-",""),B1615&amp;"|"&amp;C1615&amp;"|"),"-"))</f>
        <v/>
      </c>
      <c r="N1615" s="183" t="str">
        <f t="shared" si="77"/>
        <v/>
      </c>
      <c r="O1615" s="81" t="str">
        <f>IF(EXACT(B1615,""),"",IF(COUNTIFS(B:B,B1615,J:J,"&gt;"&amp;J1615)=1,IFERROR(IF(MATCH(B1615&amp;"|*",M$3:M1614,0),"-",""),B1615&amp;"|"&amp;C1615&amp;"|"),"-"))</f>
        <v/>
      </c>
    </row>
    <row r="1616" spans="12:15" x14ac:dyDescent="0.35">
      <c r="L1616" s="81" t="str">
        <f t="shared" si="76"/>
        <v/>
      </c>
      <c r="M1616" s="82" t="str">
        <f>IF(EXACT(B1616,""),"",IF(COUNTIFS(B:B,B1616,J:J,"&gt;"&amp;J1616)=0,IFERROR(IF(MATCH(B1616&amp;"|*",M$3:M1615,0),"-",""),B1616&amp;"|"&amp;C1616&amp;"|"),"-"))</f>
        <v/>
      </c>
      <c r="N1616" s="183" t="str">
        <f t="shared" si="77"/>
        <v/>
      </c>
      <c r="O1616" s="81" t="str">
        <f>IF(EXACT(B1616,""),"",IF(COUNTIFS(B:B,B1616,J:J,"&gt;"&amp;J1616)=1,IFERROR(IF(MATCH(B1616&amp;"|*",M$3:M1615,0),"-",""),B1616&amp;"|"&amp;C1616&amp;"|"),"-"))</f>
        <v/>
      </c>
    </row>
    <row r="1617" spans="12:15" x14ac:dyDescent="0.35">
      <c r="L1617" s="81" t="str">
        <f t="shared" si="76"/>
        <v/>
      </c>
      <c r="M1617" s="82" t="str">
        <f>IF(EXACT(B1617,""),"",IF(COUNTIFS(B:B,B1617,J:J,"&gt;"&amp;J1617)=0,IFERROR(IF(MATCH(B1617&amp;"|*",M$3:M1616,0),"-",""),B1617&amp;"|"&amp;C1617&amp;"|"),"-"))</f>
        <v/>
      </c>
      <c r="N1617" s="183" t="str">
        <f t="shared" si="77"/>
        <v/>
      </c>
      <c r="O1617" s="81" t="str">
        <f>IF(EXACT(B1617,""),"",IF(COUNTIFS(B:B,B1617,J:J,"&gt;"&amp;J1617)=1,IFERROR(IF(MATCH(B1617&amp;"|*",M$3:M1616,0),"-",""),B1617&amp;"|"&amp;C1617&amp;"|"),"-"))</f>
        <v/>
      </c>
    </row>
    <row r="1618" spans="12:15" x14ac:dyDescent="0.35">
      <c r="L1618" s="81" t="str">
        <f t="shared" si="76"/>
        <v/>
      </c>
      <c r="M1618" s="82" t="str">
        <f>IF(EXACT(B1618,""),"",IF(COUNTIFS(B:B,B1618,J:J,"&gt;"&amp;J1618)=0,IFERROR(IF(MATCH(B1618&amp;"|*",M$3:M1617,0),"-",""),B1618&amp;"|"&amp;C1618&amp;"|"),"-"))</f>
        <v/>
      </c>
      <c r="N1618" s="183" t="str">
        <f t="shared" si="77"/>
        <v/>
      </c>
      <c r="O1618" s="81" t="str">
        <f>IF(EXACT(B1618,""),"",IF(COUNTIFS(B:B,B1618,J:J,"&gt;"&amp;J1618)=1,IFERROR(IF(MATCH(B1618&amp;"|*",M$3:M1617,0),"-",""),B1618&amp;"|"&amp;C1618&amp;"|"),"-"))</f>
        <v/>
      </c>
    </row>
    <row r="1619" spans="12:15" x14ac:dyDescent="0.35">
      <c r="L1619" s="81" t="str">
        <f t="shared" si="76"/>
        <v/>
      </c>
      <c r="M1619" s="82" t="str">
        <f>IF(EXACT(B1619,""),"",IF(COUNTIFS(B:B,B1619,J:J,"&gt;"&amp;J1619)=0,IFERROR(IF(MATCH(B1619&amp;"|*",M$3:M1618,0),"-",""),B1619&amp;"|"&amp;C1619&amp;"|"),"-"))</f>
        <v/>
      </c>
      <c r="N1619" s="183" t="str">
        <f t="shared" si="77"/>
        <v/>
      </c>
      <c r="O1619" s="81" t="str">
        <f>IF(EXACT(B1619,""),"",IF(COUNTIFS(B:B,B1619,J:J,"&gt;"&amp;J1619)=1,IFERROR(IF(MATCH(B1619&amp;"|*",M$3:M1618,0),"-",""),B1619&amp;"|"&amp;C1619&amp;"|"),"-"))</f>
        <v/>
      </c>
    </row>
    <row r="1620" spans="12:15" x14ac:dyDescent="0.35">
      <c r="L1620" s="81" t="str">
        <f t="shared" si="76"/>
        <v/>
      </c>
      <c r="M1620" s="82" t="str">
        <f>IF(EXACT(B1620,""),"",IF(COUNTIFS(B:B,B1620,J:J,"&gt;"&amp;J1620)=0,IFERROR(IF(MATCH(B1620&amp;"|*",M$3:M1619,0),"-",""),B1620&amp;"|"&amp;C1620&amp;"|"),"-"))</f>
        <v/>
      </c>
      <c r="N1620" s="183" t="str">
        <f t="shared" si="77"/>
        <v/>
      </c>
      <c r="O1620" s="81" t="str">
        <f>IF(EXACT(B1620,""),"",IF(COUNTIFS(B:B,B1620,J:J,"&gt;"&amp;J1620)=1,IFERROR(IF(MATCH(B1620&amp;"|*",M$3:M1619,0),"-",""),B1620&amp;"|"&amp;C1620&amp;"|"),"-"))</f>
        <v/>
      </c>
    </row>
    <row r="1621" spans="12:15" x14ac:dyDescent="0.35">
      <c r="L1621" s="81" t="str">
        <f t="shared" si="76"/>
        <v/>
      </c>
      <c r="M1621" s="82" t="str">
        <f>IF(EXACT(B1621,""),"",IF(COUNTIFS(B:B,B1621,J:J,"&gt;"&amp;J1621)=0,IFERROR(IF(MATCH(B1621&amp;"|*",M$3:M1620,0),"-",""),B1621&amp;"|"&amp;C1621&amp;"|"),"-"))</f>
        <v/>
      </c>
      <c r="N1621" s="183" t="str">
        <f t="shared" si="77"/>
        <v/>
      </c>
      <c r="O1621" s="81" t="str">
        <f>IF(EXACT(B1621,""),"",IF(COUNTIFS(B:B,B1621,J:J,"&gt;"&amp;J1621)=1,IFERROR(IF(MATCH(B1621&amp;"|*",M$3:M1620,0),"-",""),B1621&amp;"|"&amp;C1621&amp;"|"),"-"))</f>
        <v/>
      </c>
    </row>
    <row r="1622" spans="12:15" x14ac:dyDescent="0.35">
      <c r="L1622" s="81" t="str">
        <f t="shared" si="76"/>
        <v/>
      </c>
      <c r="M1622" s="82" t="str">
        <f>IF(EXACT(B1622,""),"",IF(COUNTIFS(B:B,B1622,J:J,"&gt;"&amp;J1622)=0,IFERROR(IF(MATCH(B1622&amp;"|*",M$3:M1621,0),"-",""),B1622&amp;"|"&amp;C1622&amp;"|"),"-"))</f>
        <v/>
      </c>
      <c r="N1622" s="183" t="str">
        <f t="shared" si="77"/>
        <v/>
      </c>
      <c r="O1622" s="81" t="str">
        <f>IF(EXACT(B1622,""),"",IF(COUNTIFS(B:B,B1622,J:J,"&gt;"&amp;J1622)=1,IFERROR(IF(MATCH(B1622&amp;"|*",M$3:M1621,0),"-",""),B1622&amp;"|"&amp;C1622&amp;"|"),"-"))</f>
        <v/>
      </c>
    </row>
    <row r="1623" spans="12:15" x14ac:dyDescent="0.35">
      <c r="L1623" s="81" t="str">
        <f t="shared" si="76"/>
        <v/>
      </c>
      <c r="M1623" s="82" t="str">
        <f>IF(EXACT(B1623,""),"",IF(COUNTIFS(B:B,B1623,J:J,"&gt;"&amp;J1623)=0,IFERROR(IF(MATCH(B1623&amp;"|*",M$3:M1622,0),"-",""),B1623&amp;"|"&amp;C1623&amp;"|"),"-"))</f>
        <v/>
      </c>
      <c r="N1623" s="183" t="str">
        <f t="shared" si="77"/>
        <v/>
      </c>
      <c r="O1623" s="81" t="str">
        <f>IF(EXACT(B1623,""),"",IF(COUNTIFS(B:B,B1623,J:J,"&gt;"&amp;J1623)=1,IFERROR(IF(MATCH(B1623&amp;"|*",M$3:M1622,0),"-",""),B1623&amp;"|"&amp;C1623&amp;"|"),"-"))</f>
        <v/>
      </c>
    </row>
    <row r="1624" spans="12:15" x14ac:dyDescent="0.35">
      <c r="L1624" s="81" t="str">
        <f t="shared" si="76"/>
        <v/>
      </c>
      <c r="M1624" s="82" t="str">
        <f>IF(EXACT(B1624,""),"",IF(COUNTIFS(B:B,B1624,J:J,"&gt;"&amp;J1624)=0,IFERROR(IF(MATCH(B1624&amp;"|*",M$3:M1623,0),"-",""),B1624&amp;"|"&amp;C1624&amp;"|"),"-"))</f>
        <v/>
      </c>
      <c r="N1624" s="183" t="str">
        <f t="shared" si="77"/>
        <v/>
      </c>
      <c r="O1624" s="81" t="str">
        <f>IF(EXACT(B1624,""),"",IF(COUNTIFS(B:B,B1624,J:J,"&gt;"&amp;J1624)=1,IFERROR(IF(MATCH(B1624&amp;"|*",M$3:M1623,0),"-",""),B1624&amp;"|"&amp;C1624&amp;"|"),"-"))</f>
        <v/>
      </c>
    </row>
    <row r="1625" spans="12:15" x14ac:dyDescent="0.35">
      <c r="L1625" s="81" t="str">
        <f t="shared" si="76"/>
        <v/>
      </c>
      <c r="M1625" s="82" t="str">
        <f>IF(EXACT(B1625,""),"",IF(COUNTIFS(B:B,B1625,J:J,"&gt;"&amp;J1625)=0,IFERROR(IF(MATCH(B1625&amp;"|*",M$3:M1624,0),"-",""),B1625&amp;"|"&amp;C1625&amp;"|"),"-"))</f>
        <v/>
      </c>
      <c r="N1625" s="183" t="str">
        <f t="shared" si="77"/>
        <v/>
      </c>
      <c r="O1625" s="81" t="str">
        <f>IF(EXACT(B1625,""),"",IF(COUNTIFS(B:B,B1625,J:J,"&gt;"&amp;J1625)=1,IFERROR(IF(MATCH(B1625&amp;"|*",M$3:M1624,0),"-",""),B1625&amp;"|"&amp;C1625&amp;"|"),"-"))</f>
        <v/>
      </c>
    </row>
    <row r="1626" spans="12:15" x14ac:dyDescent="0.35">
      <c r="L1626" s="81" t="str">
        <f t="shared" si="76"/>
        <v/>
      </c>
      <c r="M1626" s="82" t="str">
        <f>IF(EXACT(B1626,""),"",IF(COUNTIFS(B:B,B1626,J:J,"&gt;"&amp;J1626)=0,IFERROR(IF(MATCH(B1626&amp;"|*",M$3:M1625,0),"-",""),B1626&amp;"|"&amp;C1626&amp;"|"),"-"))</f>
        <v/>
      </c>
      <c r="N1626" s="183" t="str">
        <f t="shared" si="77"/>
        <v/>
      </c>
      <c r="O1626" s="81" t="str">
        <f>IF(EXACT(B1626,""),"",IF(COUNTIFS(B:B,B1626,J:J,"&gt;"&amp;J1626)=1,IFERROR(IF(MATCH(B1626&amp;"|*",M$3:M1625,0),"-",""),B1626&amp;"|"&amp;C1626&amp;"|"),"-"))</f>
        <v/>
      </c>
    </row>
    <row r="1627" spans="12:15" x14ac:dyDescent="0.35">
      <c r="L1627" s="81" t="str">
        <f t="shared" si="76"/>
        <v/>
      </c>
      <c r="M1627" s="82" t="str">
        <f>IF(EXACT(B1627,""),"",IF(COUNTIFS(B:B,B1627,J:J,"&gt;"&amp;J1627)=0,IFERROR(IF(MATCH(B1627&amp;"|*",M$3:M1626,0),"-",""),B1627&amp;"|"&amp;C1627&amp;"|"),"-"))</f>
        <v/>
      </c>
      <c r="N1627" s="183" t="str">
        <f t="shared" si="77"/>
        <v/>
      </c>
      <c r="O1627" s="81" t="str">
        <f>IF(EXACT(B1627,""),"",IF(COUNTIFS(B:B,B1627,J:J,"&gt;"&amp;J1627)=1,IFERROR(IF(MATCH(B1627&amp;"|*",M$3:M1626,0),"-",""),B1627&amp;"|"&amp;C1627&amp;"|"),"-"))</f>
        <v/>
      </c>
    </row>
    <row r="1628" spans="12:15" x14ac:dyDescent="0.35">
      <c r="L1628" s="81" t="str">
        <f t="shared" si="76"/>
        <v/>
      </c>
      <c r="M1628" s="82" t="str">
        <f>IF(EXACT(B1628,""),"",IF(COUNTIFS(B:B,B1628,J:J,"&gt;"&amp;J1628)=0,IFERROR(IF(MATCH(B1628&amp;"|*",M$3:M1627,0),"-",""),B1628&amp;"|"&amp;C1628&amp;"|"),"-"))</f>
        <v/>
      </c>
      <c r="N1628" s="183" t="str">
        <f t="shared" si="77"/>
        <v/>
      </c>
      <c r="O1628" s="81" t="str">
        <f>IF(EXACT(B1628,""),"",IF(COUNTIFS(B:B,B1628,J:J,"&gt;"&amp;J1628)=1,IFERROR(IF(MATCH(B1628&amp;"|*",M$3:M1627,0),"-",""),B1628&amp;"|"&amp;C1628&amp;"|"),"-"))</f>
        <v/>
      </c>
    </row>
    <row r="1629" spans="12:15" x14ac:dyDescent="0.35">
      <c r="L1629" s="81" t="str">
        <f t="shared" si="76"/>
        <v/>
      </c>
      <c r="M1629" s="82" t="str">
        <f>IF(EXACT(B1629,""),"",IF(COUNTIFS(B:B,B1629,J:J,"&gt;"&amp;J1629)=0,IFERROR(IF(MATCH(B1629&amp;"|*",M$3:M1628,0),"-",""),B1629&amp;"|"&amp;C1629&amp;"|"),"-"))</f>
        <v/>
      </c>
      <c r="N1629" s="183" t="str">
        <f t="shared" si="77"/>
        <v/>
      </c>
      <c r="O1629" s="81" t="str">
        <f>IF(EXACT(B1629,""),"",IF(COUNTIFS(B:B,B1629,J:J,"&gt;"&amp;J1629)=1,IFERROR(IF(MATCH(B1629&amp;"|*",M$3:M1628,0),"-",""),B1629&amp;"|"&amp;C1629&amp;"|"),"-"))</f>
        <v/>
      </c>
    </row>
    <row r="1630" spans="12:15" x14ac:dyDescent="0.35">
      <c r="L1630" s="81" t="str">
        <f t="shared" si="76"/>
        <v/>
      </c>
      <c r="M1630" s="82" t="str">
        <f>IF(EXACT(B1630,""),"",IF(COUNTIFS(B:B,B1630,J:J,"&gt;"&amp;J1630)=0,IFERROR(IF(MATCH(B1630&amp;"|*",M$3:M1629,0),"-",""),B1630&amp;"|"&amp;C1630&amp;"|"),"-"))</f>
        <v/>
      </c>
      <c r="N1630" s="183" t="str">
        <f t="shared" si="77"/>
        <v/>
      </c>
      <c r="O1630" s="81" t="str">
        <f>IF(EXACT(B1630,""),"",IF(COUNTIFS(B:B,B1630,J:J,"&gt;"&amp;J1630)=1,IFERROR(IF(MATCH(B1630&amp;"|*",M$3:M1629,0),"-",""),B1630&amp;"|"&amp;C1630&amp;"|"),"-"))</f>
        <v/>
      </c>
    </row>
    <row r="1631" spans="12:15" x14ac:dyDescent="0.35">
      <c r="L1631" s="81" t="str">
        <f t="shared" si="76"/>
        <v/>
      </c>
      <c r="M1631" s="82" t="str">
        <f>IF(EXACT(B1631,""),"",IF(COUNTIFS(B:B,B1631,J:J,"&gt;"&amp;J1631)=0,IFERROR(IF(MATCH(B1631&amp;"|*",M$3:M1630,0),"-",""),B1631&amp;"|"&amp;C1631&amp;"|"),"-"))</f>
        <v/>
      </c>
      <c r="N1631" s="183" t="str">
        <f t="shared" si="77"/>
        <v/>
      </c>
      <c r="O1631" s="81" t="str">
        <f>IF(EXACT(B1631,""),"",IF(COUNTIFS(B:B,B1631,J:J,"&gt;"&amp;J1631)=1,IFERROR(IF(MATCH(B1631&amp;"|*",M$3:M1630,0),"-",""),B1631&amp;"|"&amp;C1631&amp;"|"),"-"))</f>
        <v/>
      </c>
    </row>
    <row r="1632" spans="12:15" x14ac:dyDescent="0.35">
      <c r="L1632" s="81" t="str">
        <f t="shared" si="76"/>
        <v/>
      </c>
      <c r="M1632" s="82" t="str">
        <f>IF(EXACT(B1632,""),"",IF(COUNTIFS(B:B,B1632,J:J,"&gt;"&amp;J1632)=0,IFERROR(IF(MATCH(B1632&amp;"|*",M$3:M1631,0),"-",""),B1632&amp;"|"&amp;C1632&amp;"|"),"-"))</f>
        <v/>
      </c>
      <c r="N1632" s="183" t="str">
        <f t="shared" si="77"/>
        <v/>
      </c>
      <c r="O1632" s="81" t="str">
        <f>IF(EXACT(B1632,""),"",IF(COUNTIFS(B:B,B1632,J:J,"&gt;"&amp;J1632)=1,IFERROR(IF(MATCH(B1632&amp;"|*",M$3:M1631,0),"-",""),B1632&amp;"|"&amp;C1632&amp;"|"),"-"))</f>
        <v/>
      </c>
    </row>
    <row r="1633" spans="12:15" x14ac:dyDescent="0.35">
      <c r="L1633" s="81" t="str">
        <f t="shared" si="76"/>
        <v/>
      </c>
      <c r="M1633" s="82" t="str">
        <f>IF(EXACT(B1633,""),"",IF(COUNTIFS(B:B,B1633,J:J,"&gt;"&amp;J1633)=0,IFERROR(IF(MATCH(B1633&amp;"|*",M$3:M1632,0),"-",""),B1633&amp;"|"&amp;C1633&amp;"|"),"-"))</f>
        <v/>
      </c>
      <c r="N1633" s="183" t="str">
        <f t="shared" si="77"/>
        <v/>
      </c>
      <c r="O1633" s="81" t="str">
        <f>IF(EXACT(B1633,""),"",IF(COUNTIFS(B:B,B1633,J:J,"&gt;"&amp;J1633)=1,IFERROR(IF(MATCH(B1633&amp;"|*",M$3:M1632,0),"-",""),B1633&amp;"|"&amp;C1633&amp;"|"),"-"))</f>
        <v/>
      </c>
    </row>
    <row r="1634" spans="12:15" x14ac:dyDescent="0.35">
      <c r="L1634" s="81" t="str">
        <f t="shared" si="76"/>
        <v/>
      </c>
      <c r="M1634" s="82" t="str">
        <f>IF(EXACT(B1634,""),"",IF(COUNTIFS(B:B,B1634,J:J,"&gt;"&amp;J1634)=0,IFERROR(IF(MATCH(B1634&amp;"|*",M$3:M1633,0),"-",""),B1634&amp;"|"&amp;C1634&amp;"|"),"-"))</f>
        <v/>
      </c>
      <c r="N1634" s="183" t="str">
        <f t="shared" si="77"/>
        <v/>
      </c>
      <c r="O1634" s="81" t="str">
        <f>IF(EXACT(B1634,""),"",IF(COUNTIFS(B:B,B1634,J:J,"&gt;"&amp;J1634)=1,IFERROR(IF(MATCH(B1634&amp;"|*",M$3:M1633,0),"-",""),B1634&amp;"|"&amp;C1634&amp;"|"),"-"))</f>
        <v/>
      </c>
    </row>
    <row r="1635" spans="12:15" x14ac:dyDescent="0.35">
      <c r="L1635" s="81" t="str">
        <f t="shared" si="76"/>
        <v/>
      </c>
      <c r="M1635" s="82" t="str">
        <f>IF(EXACT(B1635,""),"",IF(COUNTIFS(B:B,B1635,J:J,"&gt;"&amp;J1635)=0,IFERROR(IF(MATCH(B1635&amp;"|*",M$3:M1634,0),"-",""),B1635&amp;"|"&amp;C1635&amp;"|"),"-"))</f>
        <v/>
      </c>
      <c r="N1635" s="183" t="str">
        <f t="shared" si="77"/>
        <v/>
      </c>
      <c r="O1635" s="81" t="str">
        <f>IF(EXACT(B1635,""),"",IF(COUNTIFS(B:B,B1635,J:J,"&gt;"&amp;J1635)=1,IFERROR(IF(MATCH(B1635&amp;"|*",M$3:M1634,0),"-",""),B1635&amp;"|"&amp;C1635&amp;"|"),"-"))</f>
        <v/>
      </c>
    </row>
    <row r="1636" spans="12:15" x14ac:dyDescent="0.35">
      <c r="L1636" s="81" t="str">
        <f t="shared" si="76"/>
        <v/>
      </c>
      <c r="M1636" s="82" t="str">
        <f>IF(EXACT(B1636,""),"",IF(COUNTIFS(B:B,B1636,J:J,"&gt;"&amp;J1636)=0,IFERROR(IF(MATCH(B1636&amp;"|*",M$3:M1635,0),"-",""),B1636&amp;"|"&amp;C1636&amp;"|"),"-"))</f>
        <v/>
      </c>
      <c r="N1636" s="183" t="str">
        <f t="shared" si="77"/>
        <v/>
      </c>
      <c r="O1636" s="81" t="str">
        <f>IF(EXACT(B1636,""),"",IF(COUNTIFS(B:B,B1636,J:J,"&gt;"&amp;J1636)=1,IFERROR(IF(MATCH(B1636&amp;"|*",M$3:M1635,0),"-",""),B1636&amp;"|"&amp;C1636&amp;"|"),"-"))</f>
        <v/>
      </c>
    </row>
    <row r="1637" spans="12:15" x14ac:dyDescent="0.35">
      <c r="L1637" s="81" t="str">
        <f t="shared" si="76"/>
        <v/>
      </c>
      <c r="M1637" s="82" t="str">
        <f>IF(EXACT(B1637,""),"",IF(COUNTIFS(B:B,B1637,J:J,"&gt;"&amp;J1637)=0,IFERROR(IF(MATCH(B1637&amp;"|*",M$3:M1636,0),"-",""),B1637&amp;"|"&amp;C1637&amp;"|"),"-"))</f>
        <v/>
      </c>
      <c r="N1637" s="183" t="str">
        <f t="shared" si="77"/>
        <v/>
      </c>
      <c r="O1637" s="81" t="str">
        <f>IF(EXACT(B1637,""),"",IF(COUNTIFS(B:B,B1637,J:J,"&gt;"&amp;J1637)=1,IFERROR(IF(MATCH(B1637&amp;"|*",M$3:M1636,0),"-",""),B1637&amp;"|"&amp;C1637&amp;"|"),"-"))</f>
        <v/>
      </c>
    </row>
    <row r="1638" spans="12:15" x14ac:dyDescent="0.35">
      <c r="L1638" s="81" t="str">
        <f t="shared" si="76"/>
        <v/>
      </c>
      <c r="M1638" s="82" t="str">
        <f>IF(EXACT(B1638,""),"",IF(COUNTIFS(B:B,B1638,J:J,"&gt;"&amp;J1638)=0,IFERROR(IF(MATCH(B1638&amp;"|*",M$3:M1637,0),"-",""),B1638&amp;"|"&amp;C1638&amp;"|"),"-"))</f>
        <v/>
      </c>
      <c r="N1638" s="183" t="str">
        <f t="shared" si="77"/>
        <v/>
      </c>
      <c r="O1638" s="81" t="str">
        <f>IF(EXACT(B1638,""),"",IF(COUNTIFS(B:B,B1638,J:J,"&gt;"&amp;J1638)=1,IFERROR(IF(MATCH(B1638&amp;"|*",M$3:M1637,0),"-",""),B1638&amp;"|"&amp;C1638&amp;"|"),"-"))</f>
        <v/>
      </c>
    </row>
    <row r="1639" spans="12:15" x14ac:dyDescent="0.35">
      <c r="L1639" s="81" t="str">
        <f t="shared" si="76"/>
        <v/>
      </c>
      <c r="M1639" s="82" t="str">
        <f>IF(EXACT(B1639,""),"",IF(COUNTIFS(B:B,B1639,J:J,"&gt;"&amp;J1639)=0,IFERROR(IF(MATCH(B1639&amp;"|*",M$3:M1638,0),"-",""),B1639&amp;"|"&amp;C1639&amp;"|"),"-"))</f>
        <v/>
      </c>
      <c r="N1639" s="183" t="str">
        <f t="shared" si="77"/>
        <v/>
      </c>
      <c r="O1639" s="81" t="str">
        <f>IF(EXACT(B1639,""),"",IF(COUNTIFS(B:B,B1639,J:J,"&gt;"&amp;J1639)=1,IFERROR(IF(MATCH(B1639&amp;"|*",M$3:M1638,0),"-",""),B1639&amp;"|"&amp;C1639&amp;"|"),"-"))</f>
        <v/>
      </c>
    </row>
    <row r="1640" spans="12:15" x14ac:dyDescent="0.35">
      <c r="L1640" s="81" t="str">
        <f t="shared" si="76"/>
        <v/>
      </c>
      <c r="M1640" s="82" t="str">
        <f>IF(EXACT(B1640,""),"",IF(COUNTIFS(B:B,B1640,J:J,"&gt;"&amp;J1640)=0,IFERROR(IF(MATCH(B1640&amp;"|*",M$3:M1639,0),"-",""),B1640&amp;"|"&amp;C1640&amp;"|"),"-"))</f>
        <v/>
      </c>
      <c r="N1640" s="183" t="str">
        <f t="shared" si="77"/>
        <v/>
      </c>
      <c r="O1640" s="81" t="str">
        <f>IF(EXACT(B1640,""),"",IF(COUNTIFS(B:B,B1640,J:J,"&gt;"&amp;J1640)=1,IFERROR(IF(MATCH(B1640&amp;"|*",M$3:M1639,0),"-",""),B1640&amp;"|"&amp;C1640&amp;"|"),"-"))</f>
        <v/>
      </c>
    </row>
    <row r="1641" spans="12:15" x14ac:dyDescent="0.35">
      <c r="L1641" s="81" t="str">
        <f t="shared" si="76"/>
        <v/>
      </c>
      <c r="M1641" s="82" t="str">
        <f>IF(EXACT(B1641,""),"",IF(COUNTIFS(B:B,B1641,J:J,"&gt;"&amp;J1641)=0,IFERROR(IF(MATCH(B1641&amp;"|*",M$3:M1640,0),"-",""),B1641&amp;"|"&amp;C1641&amp;"|"),"-"))</f>
        <v/>
      </c>
      <c r="N1641" s="183" t="str">
        <f t="shared" si="77"/>
        <v/>
      </c>
      <c r="O1641" s="81" t="str">
        <f>IF(EXACT(B1641,""),"",IF(COUNTIFS(B:B,B1641,J:J,"&gt;"&amp;J1641)=1,IFERROR(IF(MATCH(B1641&amp;"|*",M$3:M1640,0),"-",""),B1641&amp;"|"&amp;C1641&amp;"|"),"-"))</f>
        <v/>
      </c>
    </row>
    <row r="1642" spans="12:15" x14ac:dyDescent="0.35">
      <c r="L1642" s="81" t="str">
        <f t="shared" si="76"/>
        <v/>
      </c>
      <c r="M1642" s="82" t="str">
        <f>IF(EXACT(B1642,""),"",IF(COUNTIFS(B:B,B1642,J:J,"&gt;"&amp;J1642)=0,IFERROR(IF(MATCH(B1642&amp;"|*",M$3:M1641,0),"-",""),B1642&amp;"|"&amp;C1642&amp;"|"),"-"))</f>
        <v/>
      </c>
      <c r="N1642" s="183" t="str">
        <f t="shared" si="77"/>
        <v/>
      </c>
      <c r="O1642" s="81" t="str">
        <f>IF(EXACT(B1642,""),"",IF(COUNTIFS(B:B,B1642,J:J,"&gt;"&amp;J1642)=1,IFERROR(IF(MATCH(B1642&amp;"|*",M$3:M1641,0),"-",""),B1642&amp;"|"&amp;C1642&amp;"|"),"-"))</f>
        <v/>
      </c>
    </row>
    <row r="1643" spans="12:15" x14ac:dyDescent="0.35">
      <c r="L1643" s="81" t="str">
        <f t="shared" si="76"/>
        <v/>
      </c>
      <c r="M1643" s="82" t="str">
        <f>IF(EXACT(B1643,""),"",IF(COUNTIFS(B:B,B1643,J:J,"&gt;"&amp;J1643)=0,IFERROR(IF(MATCH(B1643&amp;"|*",M$3:M1642,0),"-",""),B1643&amp;"|"&amp;C1643&amp;"|"),"-"))</f>
        <v/>
      </c>
      <c r="N1643" s="183" t="str">
        <f t="shared" si="77"/>
        <v/>
      </c>
      <c r="O1643" s="81" t="str">
        <f>IF(EXACT(B1643,""),"",IF(COUNTIFS(B:B,B1643,J:J,"&gt;"&amp;J1643)=1,IFERROR(IF(MATCH(B1643&amp;"|*",M$3:M1642,0),"-",""),B1643&amp;"|"&amp;C1643&amp;"|"),"-"))</f>
        <v/>
      </c>
    </row>
    <row r="1644" spans="12:15" x14ac:dyDescent="0.35">
      <c r="L1644" s="81" t="str">
        <f t="shared" si="76"/>
        <v/>
      </c>
      <c r="M1644" s="82" t="str">
        <f>IF(EXACT(B1644,""),"",IF(COUNTIFS(B:B,B1644,J:J,"&gt;"&amp;J1644)=0,IFERROR(IF(MATCH(B1644&amp;"|*",M$3:M1643,0),"-",""),B1644&amp;"|"&amp;C1644&amp;"|"),"-"))</f>
        <v/>
      </c>
      <c r="N1644" s="183" t="str">
        <f t="shared" si="77"/>
        <v/>
      </c>
      <c r="O1644" s="81" t="str">
        <f>IF(EXACT(B1644,""),"",IF(COUNTIFS(B:B,B1644,J:J,"&gt;"&amp;J1644)=1,IFERROR(IF(MATCH(B1644&amp;"|*",M$3:M1643,0),"-",""),B1644&amp;"|"&amp;C1644&amp;"|"),"-"))</f>
        <v/>
      </c>
    </row>
    <row r="1645" spans="12:15" x14ac:dyDescent="0.35">
      <c r="L1645" s="81" t="str">
        <f t="shared" si="76"/>
        <v/>
      </c>
      <c r="M1645" s="82" t="str">
        <f>IF(EXACT(B1645,""),"",IF(COUNTIFS(B:B,B1645,J:J,"&gt;"&amp;J1645)=0,IFERROR(IF(MATCH(B1645&amp;"|*",M$3:M1644,0),"-",""),B1645&amp;"|"&amp;C1645&amp;"|"),"-"))</f>
        <v/>
      </c>
      <c r="N1645" s="183" t="str">
        <f t="shared" si="77"/>
        <v/>
      </c>
      <c r="O1645" s="81" t="str">
        <f>IF(EXACT(B1645,""),"",IF(COUNTIFS(B:B,B1645,J:J,"&gt;"&amp;J1645)=1,IFERROR(IF(MATCH(B1645&amp;"|*",M$3:M1644,0),"-",""),B1645&amp;"|"&amp;C1645&amp;"|"),"-"))</f>
        <v/>
      </c>
    </row>
    <row r="1646" spans="12:15" x14ac:dyDescent="0.35">
      <c r="L1646" s="81" t="str">
        <f t="shared" si="76"/>
        <v/>
      </c>
      <c r="M1646" s="82" t="str">
        <f>IF(EXACT(B1646,""),"",IF(COUNTIFS(B:B,B1646,J:J,"&gt;"&amp;J1646)=0,IFERROR(IF(MATCH(B1646&amp;"|*",M$3:M1645,0),"-",""),B1646&amp;"|"&amp;C1646&amp;"|"),"-"))</f>
        <v/>
      </c>
      <c r="N1646" s="183" t="str">
        <f t="shared" si="77"/>
        <v/>
      </c>
      <c r="O1646" s="81" t="str">
        <f>IF(EXACT(B1646,""),"",IF(COUNTIFS(B:B,B1646,J:J,"&gt;"&amp;J1646)=1,IFERROR(IF(MATCH(B1646&amp;"|*",M$3:M1645,0),"-",""),B1646&amp;"|"&amp;C1646&amp;"|"),"-"))</f>
        <v/>
      </c>
    </row>
    <row r="1647" spans="12:15" x14ac:dyDescent="0.35">
      <c r="L1647" s="81" t="str">
        <f t="shared" si="76"/>
        <v/>
      </c>
      <c r="M1647" s="82" t="str">
        <f>IF(EXACT(B1647,""),"",IF(COUNTIFS(B:B,B1647,J:J,"&gt;"&amp;J1647)=0,IFERROR(IF(MATCH(B1647&amp;"|*",M$3:M1646,0),"-",""),B1647&amp;"|"&amp;C1647&amp;"|"),"-"))</f>
        <v/>
      </c>
      <c r="N1647" s="183" t="str">
        <f t="shared" si="77"/>
        <v/>
      </c>
      <c r="O1647" s="81" t="str">
        <f>IF(EXACT(B1647,""),"",IF(COUNTIFS(B:B,B1647,J:J,"&gt;"&amp;J1647)=1,IFERROR(IF(MATCH(B1647&amp;"|*",M$3:M1646,0),"-",""),B1647&amp;"|"&amp;C1647&amp;"|"),"-"))</f>
        <v/>
      </c>
    </row>
    <row r="1648" spans="12:15" x14ac:dyDescent="0.35">
      <c r="L1648" s="81" t="str">
        <f t="shared" si="76"/>
        <v/>
      </c>
      <c r="M1648" s="82" t="str">
        <f>IF(EXACT(B1648,""),"",IF(COUNTIFS(B:B,B1648,J:J,"&gt;"&amp;J1648)=0,IFERROR(IF(MATCH(B1648&amp;"|*",M$3:M1647,0),"-",""),B1648&amp;"|"&amp;C1648&amp;"|"),"-"))</f>
        <v/>
      </c>
      <c r="N1648" s="183" t="str">
        <f t="shared" si="77"/>
        <v/>
      </c>
      <c r="O1648" s="81" t="str">
        <f>IF(EXACT(B1648,""),"",IF(COUNTIFS(B:B,B1648,J:J,"&gt;"&amp;J1648)=1,IFERROR(IF(MATCH(B1648&amp;"|*",M$3:M1647,0),"-",""),B1648&amp;"|"&amp;C1648&amp;"|"),"-"))</f>
        <v/>
      </c>
    </row>
    <row r="1649" spans="12:15" x14ac:dyDescent="0.35">
      <c r="L1649" s="81" t="str">
        <f t="shared" si="76"/>
        <v/>
      </c>
      <c r="M1649" s="82" t="str">
        <f>IF(EXACT(B1649,""),"",IF(COUNTIFS(B:B,B1649,J:J,"&gt;"&amp;J1649)=0,IFERROR(IF(MATCH(B1649&amp;"|*",M$3:M1648,0),"-",""),B1649&amp;"|"&amp;C1649&amp;"|"),"-"))</f>
        <v/>
      </c>
      <c r="N1649" s="183" t="str">
        <f t="shared" si="77"/>
        <v/>
      </c>
      <c r="O1649" s="81" t="str">
        <f>IF(EXACT(B1649,""),"",IF(COUNTIFS(B:B,B1649,J:J,"&gt;"&amp;J1649)=1,IFERROR(IF(MATCH(B1649&amp;"|*",M$3:M1648,0),"-",""),B1649&amp;"|"&amp;C1649&amp;"|"),"-"))</f>
        <v/>
      </c>
    </row>
    <row r="1650" spans="12:15" x14ac:dyDescent="0.35">
      <c r="L1650" s="81" t="str">
        <f t="shared" si="76"/>
        <v/>
      </c>
      <c r="M1650" s="82" t="str">
        <f>IF(EXACT(B1650,""),"",IF(COUNTIFS(B:B,B1650,J:J,"&gt;"&amp;J1650)=0,IFERROR(IF(MATCH(B1650&amp;"|*",M$3:M1649,0),"-",""),B1650&amp;"|"&amp;C1650&amp;"|"),"-"))</f>
        <v/>
      </c>
      <c r="N1650" s="183" t="str">
        <f t="shared" si="77"/>
        <v/>
      </c>
      <c r="O1650" s="81" t="str">
        <f>IF(EXACT(B1650,""),"",IF(COUNTIFS(B:B,B1650,J:J,"&gt;"&amp;J1650)=1,IFERROR(IF(MATCH(B1650&amp;"|*",M$3:M1649,0),"-",""),B1650&amp;"|"&amp;C1650&amp;"|"),"-"))</f>
        <v/>
      </c>
    </row>
    <row r="1651" spans="12:15" x14ac:dyDescent="0.35">
      <c r="L1651" s="81" t="str">
        <f t="shared" si="76"/>
        <v/>
      </c>
      <c r="M1651" s="82" t="str">
        <f>IF(EXACT(B1651,""),"",IF(COUNTIFS(B:B,B1651,J:J,"&gt;"&amp;J1651)=0,IFERROR(IF(MATCH(B1651&amp;"|*",M$3:M1650,0),"-",""),B1651&amp;"|"&amp;C1651&amp;"|"),"-"))</f>
        <v/>
      </c>
      <c r="N1651" s="183" t="str">
        <f t="shared" si="77"/>
        <v/>
      </c>
      <c r="O1651" s="81" t="str">
        <f>IF(EXACT(B1651,""),"",IF(COUNTIFS(B:B,B1651,J:J,"&gt;"&amp;J1651)=1,IFERROR(IF(MATCH(B1651&amp;"|*",M$3:M1650,0),"-",""),B1651&amp;"|"&amp;C1651&amp;"|"),"-"))</f>
        <v/>
      </c>
    </row>
    <row r="1652" spans="12:15" x14ac:dyDescent="0.35">
      <c r="L1652" s="81" t="str">
        <f t="shared" si="76"/>
        <v/>
      </c>
      <c r="M1652" s="82" t="str">
        <f>IF(EXACT(B1652,""),"",IF(COUNTIFS(B:B,B1652,J:J,"&gt;"&amp;J1652)=0,IFERROR(IF(MATCH(B1652&amp;"|*",M$3:M1651,0),"-",""),B1652&amp;"|"&amp;C1652&amp;"|"),"-"))</f>
        <v/>
      </c>
      <c r="N1652" s="183" t="str">
        <f t="shared" si="77"/>
        <v/>
      </c>
      <c r="O1652" s="81" t="str">
        <f>IF(EXACT(B1652,""),"",IF(COUNTIFS(B:B,B1652,J:J,"&gt;"&amp;J1652)=1,IFERROR(IF(MATCH(B1652&amp;"|*",M$3:M1651,0),"-",""),B1652&amp;"|"&amp;C1652&amp;"|"),"-"))</f>
        <v/>
      </c>
    </row>
    <row r="1653" spans="12:15" x14ac:dyDescent="0.35">
      <c r="L1653" s="81" t="str">
        <f t="shared" si="76"/>
        <v/>
      </c>
      <c r="M1653" s="82" t="str">
        <f>IF(EXACT(B1653,""),"",IF(COUNTIFS(B:B,B1653,J:J,"&gt;"&amp;J1653)=0,IFERROR(IF(MATCH(B1653&amp;"|*",M$3:M1652,0),"-",""),B1653&amp;"|"&amp;C1653&amp;"|"),"-"))</f>
        <v/>
      </c>
      <c r="N1653" s="183" t="str">
        <f t="shared" si="77"/>
        <v/>
      </c>
      <c r="O1653" s="81" t="str">
        <f>IF(EXACT(B1653,""),"",IF(COUNTIFS(B:B,B1653,J:J,"&gt;"&amp;J1653)=1,IFERROR(IF(MATCH(B1653&amp;"|*",M$3:M1652,0),"-",""),B1653&amp;"|"&amp;C1653&amp;"|"),"-"))</f>
        <v/>
      </c>
    </row>
    <row r="1654" spans="12:15" x14ac:dyDescent="0.35">
      <c r="L1654" s="81" t="str">
        <f t="shared" si="76"/>
        <v/>
      </c>
      <c r="M1654" s="82" t="str">
        <f>IF(EXACT(B1654,""),"",IF(COUNTIFS(B:B,B1654,J:J,"&gt;"&amp;J1654)=0,IFERROR(IF(MATCH(B1654&amp;"|*",M$3:M1653,0),"-",""),B1654&amp;"|"&amp;C1654&amp;"|"),"-"))</f>
        <v/>
      </c>
      <c r="N1654" s="183" t="str">
        <f t="shared" si="77"/>
        <v/>
      </c>
      <c r="O1654" s="81" t="str">
        <f>IF(EXACT(B1654,""),"",IF(COUNTIFS(B:B,B1654,J:J,"&gt;"&amp;J1654)=1,IFERROR(IF(MATCH(B1654&amp;"|*",M$3:M1653,0),"-",""),B1654&amp;"|"&amp;C1654&amp;"|"),"-"))</f>
        <v/>
      </c>
    </row>
    <row r="1655" spans="12:15" x14ac:dyDescent="0.35">
      <c r="L1655" s="81" t="str">
        <f t="shared" si="76"/>
        <v/>
      </c>
      <c r="M1655" s="82" t="str">
        <f>IF(EXACT(B1655,""),"",IF(COUNTIFS(B:B,B1655,J:J,"&gt;"&amp;J1655)=0,IFERROR(IF(MATCH(B1655&amp;"|*",M$3:M1654,0),"-",""),B1655&amp;"|"&amp;C1655&amp;"|"),"-"))</f>
        <v/>
      </c>
      <c r="N1655" s="183" t="str">
        <f t="shared" si="77"/>
        <v/>
      </c>
      <c r="O1655" s="81" t="str">
        <f>IF(EXACT(B1655,""),"",IF(COUNTIFS(B:B,B1655,J:J,"&gt;"&amp;J1655)=1,IFERROR(IF(MATCH(B1655&amp;"|*",M$3:M1654,0),"-",""),B1655&amp;"|"&amp;C1655&amp;"|"),"-"))</f>
        <v/>
      </c>
    </row>
    <row r="1656" spans="12:15" x14ac:dyDescent="0.35">
      <c r="L1656" s="81" t="str">
        <f t="shared" si="76"/>
        <v/>
      </c>
      <c r="M1656" s="82" t="str">
        <f>IF(EXACT(B1656,""),"",IF(COUNTIFS(B:B,B1656,J:J,"&gt;"&amp;J1656)=0,IFERROR(IF(MATCH(B1656&amp;"|*",M$3:M1655,0),"-",""),B1656&amp;"|"&amp;C1656&amp;"|"),"-"))</f>
        <v/>
      </c>
      <c r="N1656" s="183" t="str">
        <f t="shared" si="77"/>
        <v/>
      </c>
      <c r="O1656" s="81" t="str">
        <f>IF(EXACT(B1656,""),"",IF(COUNTIFS(B:B,B1656,J:J,"&gt;"&amp;J1656)=1,IFERROR(IF(MATCH(B1656&amp;"|*",M$3:M1655,0),"-",""),B1656&amp;"|"&amp;C1656&amp;"|"),"-"))</f>
        <v/>
      </c>
    </row>
    <row r="1657" spans="12:15" x14ac:dyDescent="0.35">
      <c r="L1657" s="81" t="str">
        <f t="shared" si="76"/>
        <v/>
      </c>
      <c r="M1657" s="82" t="str">
        <f>IF(EXACT(B1657,""),"",IF(COUNTIFS(B:B,B1657,J:J,"&gt;"&amp;J1657)=0,IFERROR(IF(MATCH(B1657&amp;"|*",M$3:M1656,0),"-",""),B1657&amp;"|"&amp;C1657&amp;"|"),"-"))</f>
        <v/>
      </c>
      <c r="N1657" s="183" t="str">
        <f t="shared" si="77"/>
        <v/>
      </c>
      <c r="O1657" s="81" t="str">
        <f>IF(EXACT(B1657,""),"",IF(COUNTIFS(B:B,B1657,J:J,"&gt;"&amp;J1657)=1,IFERROR(IF(MATCH(B1657&amp;"|*",M$3:M1656,0),"-",""),B1657&amp;"|"&amp;C1657&amp;"|"),"-"))</f>
        <v/>
      </c>
    </row>
    <row r="1658" spans="12:15" x14ac:dyDescent="0.35">
      <c r="L1658" s="81" t="str">
        <f t="shared" si="76"/>
        <v/>
      </c>
      <c r="M1658" s="82" t="str">
        <f>IF(EXACT(B1658,""),"",IF(COUNTIFS(B:B,B1658,J:J,"&gt;"&amp;J1658)=0,IFERROR(IF(MATCH(B1658&amp;"|*",M$3:M1657,0),"-",""),B1658&amp;"|"&amp;C1658&amp;"|"),"-"))</f>
        <v/>
      </c>
      <c r="N1658" s="183" t="str">
        <f t="shared" si="77"/>
        <v/>
      </c>
      <c r="O1658" s="81" t="str">
        <f>IF(EXACT(B1658,""),"",IF(COUNTIFS(B:B,B1658,J:J,"&gt;"&amp;J1658)=1,IFERROR(IF(MATCH(B1658&amp;"|*",M$3:M1657,0),"-",""),B1658&amp;"|"&amp;C1658&amp;"|"),"-"))</f>
        <v/>
      </c>
    </row>
    <row r="1659" spans="12:15" x14ac:dyDescent="0.35">
      <c r="L1659" s="81" t="str">
        <f t="shared" si="76"/>
        <v/>
      </c>
      <c r="M1659" s="82" t="str">
        <f>IF(EXACT(B1659,""),"",IF(COUNTIFS(B:B,B1659,J:J,"&gt;"&amp;J1659)=0,IFERROR(IF(MATCH(B1659&amp;"|*",M$3:M1658,0),"-",""),B1659&amp;"|"&amp;C1659&amp;"|"),"-"))</f>
        <v/>
      </c>
      <c r="N1659" s="183" t="str">
        <f t="shared" si="77"/>
        <v/>
      </c>
      <c r="O1659" s="81" t="str">
        <f>IF(EXACT(B1659,""),"",IF(COUNTIFS(B:B,B1659,J:J,"&gt;"&amp;J1659)=1,IFERROR(IF(MATCH(B1659&amp;"|*",M$3:M1658,0),"-",""),B1659&amp;"|"&amp;C1659&amp;"|"),"-"))</f>
        <v/>
      </c>
    </row>
    <row r="1660" spans="12:15" x14ac:dyDescent="0.35">
      <c r="L1660" s="81" t="str">
        <f t="shared" si="76"/>
        <v/>
      </c>
      <c r="M1660" s="82" t="str">
        <f>IF(EXACT(B1660,""),"",IF(COUNTIFS(B:B,B1660,J:J,"&gt;"&amp;J1660)=0,IFERROR(IF(MATCH(B1660&amp;"|*",M$3:M1659,0),"-",""),B1660&amp;"|"&amp;C1660&amp;"|"),"-"))</f>
        <v/>
      </c>
      <c r="N1660" s="183" t="str">
        <f t="shared" si="77"/>
        <v/>
      </c>
      <c r="O1660" s="81" t="str">
        <f>IF(EXACT(B1660,""),"",IF(COUNTIFS(B:B,B1660,J:J,"&gt;"&amp;J1660)=1,IFERROR(IF(MATCH(B1660&amp;"|*",M$3:M1659,0),"-",""),B1660&amp;"|"&amp;C1660&amp;"|"),"-"))</f>
        <v/>
      </c>
    </row>
    <row r="1661" spans="12:15" x14ac:dyDescent="0.35">
      <c r="L1661" s="81" t="str">
        <f t="shared" si="76"/>
        <v/>
      </c>
      <c r="M1661" s="82" t="str">
        <f>IF(EXACT(B1661,""),"",IF(COUNTIFS(B:B,B1661,J:J,"&gt;"&amp;J1661)=0,IFERROR(IF(MATCH(B1661&amp;"|*",M$3:M1660,0),"-",""),B1661&amp;"|"&amp;C1661&amp;"|"),"-"))</f>
        <v/>
      </c>
      <c r="N1661" s="183" t="str">
        <f t="shared" si="77"/>
        <v/>
      </c>
      <c r="O1661" s="81" t="str">
        <f>IF(EXACT(B1661,""),"",IF(COUNTIFS(B:B,B1661,J:J,"&gt;"&amp;J1661)=1,IFERROR(IF(MATCH(B1661&amp;"|*",M$3:M1660,0),"-",""),B1661&amp;"|"&amp;C1661&amp;"|"),"-"))</f>
        <v/>
      </c>
    </row>
    <row r="1662" spans="12:15" x14ac:dyDescent="0.35">
      <c r="L1662" s="81" t="str">
        <f t="shared" si="76"/>
        <v/>
      </c>
      <c r="M1662" s="82" t="str">
        <f>IF(EXACT(B1662,""),"",IF(COUNTIFS(B:B,B1662,J:J,"&gt;"&amp;J1662)=0,IFERROR(IF(MATCH(B1662&amp;"|*",M$3:M1661,0),"-",""),B1662&amp;"|"&amp;C1662&amp;"|"),"-"))</f>
        <v/>
      </c>
      <c r="N1662" s="183" t="str">
        <f t="shared" si="77"/>
        <v/>
      </c>
      <c r="O1662" s="81" t="str">
        <f>IF(EXACT(B1662,""),"",IF(COUNTIFS(B:B,B1662,J:J,"&gt;"&amp;J1662)=1,IFERROR(IF(MATCH(B1662&amp;"|*",M$3:M1661,0),"-",""),B1662&amp;"|"&amp;C1662&amp;"|"),"-"))</f>
        <v/>
      </c>
    </row>
    <row r="1663" spans="12:15" x14ac:dyDescent="0.35">
      <c r="L1663" s="81" t="str">
        <f t="shared" si="76"/>
        <v/>
      </c>
      <c r="M1663" s="82" t="str">
        <f>IF(EXACT(B1663,""),"",IF(COUNTIFS(B:B,B1663,J:J,"&gt;"&amp;J1663)=0,IFERROR(IF(MATCH(B1663&amp;"|*",M$3:M1662,0),"-",""),B1663&amp;"|"&amp;C1663&amp;"|"),"-"))</f>
        <v/>
      </c>
      <c r="N1663" s="183" t="str">
        <f t="shared" si="77"/>
        <v/>
      </c>
      <c r="O1663" s="81" t="str">
        <f>IF(EXACT(B1663,""),"",IF(COUNTIFS(B:B,B1663,J:J,"&gt;"&amp;J1663)=1,IFERROR(IF(MATCH(B1663&amp;"|*",M$3:M1662,0),"-",""),B1663&amp;"|"&amp;C1663&amp;"|"),"-"))</f>
        <v/>
      </c>
    </row>
    <row r="1664" spans="12:15" x14ac:dyDescent="0.35">
      <c r="L1664" s="81" t="str">
        <f t="shared" si="76"/>
        <v/>
      </c>
      <c r="M1664" s="82" t="str">
        <f>IF(EXACT(B1664,""),"",IF(COUNTIFS(B:B,B1664,J:J,"&gt;"&amp;J1664)=0,IFERROR(IF(MATCH(B1664&amp;"|*",M$3:M1663,0),"-",""),B1664&amp;"|"&amp;C1664&amp;"|"),"-"))</f>
        <v/>
      </c>
      <c r="N1664" s="183" t="str">
        <f t="shared" si="77"/>
        <v/>
      </c>
      <c r="O1664" s="81" t="str">
        <f>IF(EXACT(B1664,""),"",IF(COUNTIFS(B:B,B1664,J:J,"&gt;"&amp;J1664)=1,IFERROR(IF(MATCH(B1664&amp;"|*",M$3:M1663,0),"-",""),B1664&amp;"|"&amp;C1664&amp;"|"),"-"))</f>
        <v/>
      </c>
    </row>
    <row r="1665" spans="12:15" x14ac:dyDescent="0.35">
      <c r="L1665" s="81" t="str">
        <f t="shared" si="76"/>
        <v/>
      </c>
      <c r="M1665" s="82" t="str">
        <f>IF(EXACT(B1665,""),"",IF(COUNTIFS(B:B,B1665,J:J,"&gt;"&amp;J1665)=0,IFERROR(IF(MATCH(B1665&amp;"|*",M$3:M1664,0),"-",""),B1665&amp;"|"&amp;C1665&amp;"|"),"-"))</f>
        <v/>
      </c>
      <c r="N1665" s="183" t="str">
        <f t="shared" si="77"/>
        <v/>
      </c>
      <c r="O1665" s="81" t="str">
        <f>IF(EXACT(B1665,""),"",IF(COUNTIFS(B:B,B1665,J:J,"&gt;"&amp;J1665)=1,IFERROR(IF(MATCH(B1665&amp;"|*",M$3:M1664,0),"-",""),B1665&amp;"|"&amp;C1665&amp;"|"),"-"))</f>
        <v/>
      </c>
    </row>
    <row r="1666" spans="12:15" x14ac:dyDescent="0.35">
      <c r="L1666" s="81" t="str">
        <f t="shared" si="76"/>
        <v/>
      </c>
      <c r="M1666" s="82" t="str">
        <f>IF(EXACT(B1666,""),"",IF(COUNTIFS(B:B,B1666,J:J,"&gt;"&amp;J1666)=0,IFERROR(IF(MATCH(B1666&amp;"|*",M$3:M1665,0),"-",""),B1666&amp;"|"&amp;C1666&amp;"|"),"-"))</f>
        <v/>
      </c>
      <c r="N1666" s="183" t="str">
        <f t="shared" si="77"/>
        <v/>
      </c>
      <c r="O1666" s="81" t="str">
        <f>IF(EXACT(B1666,""),"",IF(COUNTIFS(B:B,B1666,J:J,"&gt;"&amp;J1666)=1,IFERROR(IF(MATCH(B1666&amp;"|*",M$3:M1665,0),"-",""),B1666&amp;"|"&amp;C1666&amp;"|"),"-"))</f>
        <v/>
      </c>
    </row>
    <row r="1667" spans="12:15" x14ac:dyDescent="0.35">
      <c r="L1667" s="81" t="str">
        <f t="shared" si="76"/>
        <v/>
      </c>
      <c r="M1667" s="82" t="str">
        <f>IF(EXACT(B1667,""),"",IF(COUNTIFS(B:B,B1667,J:J,"&gt;"&amp;J1667)=0,IFERROR(IF(MATCH(B1667&amp;"|*",M$3:M1666,0),"-",""),B1667&amp;"|"&amp;C1667&amp;"|"),"-"))</f>
        <v/>
      </c>
      <c r="N1667" s="183" t="str">
        <f t="shared" si="77"/>
        <v/>
      </c>
      <c r="O1667" s="81" t="str">
        <f>IF(EXACT(B1667,""),"",IF(COUNTIFS(B:B,B1667,J:J,"&gt;"&amp;J1667)=1,IFERROR(IF(MATCH(B1667&amp;"|*",M$3:M1666,0),"-",""),B1667&amp;"|"&amp;C1667&amp;"|"),"-"))</f>
        <v/>
      </c>
    </row>
    <row r="1668" spans="12:15" x14ac:dyDescent="0.35">
      <c r="L1668" s="81" t="str">
        <f t="shared" ref="L1668:L1731" si="78">IF(EXACT(B1668,""),"",IF(COUNTIFS(B:B,B1668,D:D,D1668,E:E,E1668,J:J,"&gt;"&amp;J1668)=0,B1668&amp;"|"&amp;D1668&amp;":"&amp;E1668&amp;"|","-"))</f>
        <v/>
      </c>
      <c r="M1668" s="82" t="str">
        <f>IF(EXACT(B1668,""),"",IF(COUNTIFS(B:B,B1668,J:J,"&gt;"&amp;J1668)=0,IFERROR(IF(MATCH(B1668&amp;"|*",M$3:M1667,0),"-",""),B1668&amp;"|"&amp;C1668&amp;"|"),"-"))</f>
        <v/>
      </c>
      <c r="N1668" s="183" t="str">
        <f t="shared" ref="N1668:N1731" si="79">IF(OR(EXACT(M1668,""),EXACT(M1668,"-")),"",COUNTIFS(M$4:M$4000,"&gt;-",M$4:M$4000,"&lt;="&amp;M1668))</f>
        <v/>
      </c>
      <c r="O1668" s="81" t="str">
        <f>IF(EXACT(B1668,""),"",IF(COUNTIFS(B:B,B1668,J:J,"&gt;"&amp;J1668)=1,IFERROR(IF(MATCH(B1668&amp;"|*",M$3:M1667,0),"-",""),B1668&amp;"|"&amp;C1668&amp;"|"),"-"))</f>
        <v/>
      </c>
    </row>
    <row r="1669" spans="12:15" x14ac:dyDescent="0.35">
      <c r="L1669" s="81" t="str">
        <f t="shared" si="78"/>
        <v/>
      </c>
      <c r="M1669" s="82" t="str">
        <f>IF(EXACT(B1669,""),"",IF(COUNTIFS(B:B,B1669,J:J,"&gt;"&amp;J1669)=0,IFERROR(IF(MATCH(B1669&amp;"|*",M$3:M1668,0),"-",""),B1669&amp;"|"&amp;C1669&amp;"|"),"-"))</f>
        <v/>
      </c>
      <c r="N1669" s="183" t="str">
        <f t="shared" si="79"/>
        <v/>
      </c>
      <c r="O1669" s="81" t="str">
        <f>IF(EXACT(B1669,""),"",IF(COUNTIFS(B:B,B1669,J:J,"&gt;"&amp;J1669)=1,IFERROR(IF(MATCH(B1669&amp;"|*",M$3:M1668,0),"-",""),B1669&amp;"|"&amp;C1669&amp;"|"),"-"))</f>
        <v/>
      </c>
    </row>
    <row r="1670" spans="12:15" x14ac:dyDescent="0.35">
      <c r="L1670" s="81" t="str">
        <f t="shared" si="78"/>
        <v/>
      </c>
      <c r="M1670" s="82" t="str">
        <f>IF(EXACT(B1670,""),"",IF(COUNTIFS(B:B,B1670,J:J,"&gt;"&amp;J1670)=0,IFERROR(IF(MATCH(B1670&amp;"|*",M$3:M1669,0),"-",""),B1670&amp;"|"&amp;C1670&amp;"|"),"-"))</f>
        <v/>
      </c>
      <c r="N1670" s="183" t="str">
        <f t="shared" si="79"/>
        <v/>
      </c>
      <c r="O1670" s="81" t="str">
        <f>IF(EXACT(B1670,""),"",IF(COUNTIFS(B:B,B1670,J:J,"&gt;"&amp;J1670)=1,IFERROR(IF(MATCH(B1670&amp;"|*",M$3:M1669,0),"-",""),B1670&amp;"|"&amp;C1670&amp;"|"),"-"))</f>
        <v/>
      </c>
    </row>
    <row r="1671" spans="12:15" x14ac:dyDescent="0.35">
      <c r="L1671" s="81" t="str">
        <f t="shared" si="78"/>
        <v/>
      </c>
      <c r="M1671" s="82" t="str">
        <f>IF(EXACT(B1671,""),"",IF(COUNTIFS(B:B,B1671,J:J,"&gt;"&amp;J1671)=0,IFERROR(IF(MATCH(B1671&amp;"|*",M$3:M1670,0),"-",""),B1671&amp;"|"&amp;C1671&amp;"|"),"-"))</f>
        <v/>
      </c>
      <c r="N1671" s="183" t="str">
        <f t="shared" si="79"/>
        <v/>
      </c>
      <c r="O1671" s="81" t="str">
        <f>IF(EXACT(B1671,""),"",IF(COUNTIFS(B:B,B1671,J:J,"&gt;"&amp;J1671)=1,IFERROR(IF(MATCH(B1671&amp;"|*",M$3:M1670,0),"-",""),B1671&amp;"|"&amp;C1671&amp;"|"),"-"))</f>
        <v/>
      </c>
    </row>
    <row r="1672" spans="12:15" x14ac:dyDescent="0.35">
      <c r="L1672" s="81" t="str">
        <f t="shared" si="78"/>
        <v/>
      </c>
      <c r="M1672" s="82" t="str">
        <f>IF(EXACT(B1672,""),"",IF(COUNTIFS(B:B,B1672,J:J,"&gt;"&amp;J1672)=0,IFERROR(IF(MATCH(B1672&amp;"|*",M$3:M1671,0),"-",""),B1672&amp;"|"&amp;C1672&amp;"|"),"-"))</f>
        <v/>
      </c>
      <c r="N1672" s="183" t="str">
        <f t="shared" si="79"/>
        <v/>
      </c>
      <c r="O1672" s="81" t="str">
        <f>IF(EXACT(B1672,""),"",IF(COUNTIFS(B:B,B1672,J:J,"&gt;"&amp;J1672)=1,IFERROR(IF(MATCH(B1672&amp;"|*",M$3:M1671,0),"-",""),B1672&amp;"|"&amp;C1672&amp;"|"),"-"))</f>
        <v/>
      </c>
    </row>
    <row r="1673" spans="12:15" x14ac:dyDescent="0.35">
      <c r="L1673" s="81" t="str">
        <f t="shared" si="78"/>
        <v/>
      </c>
      <c r="M1673" s="82" t="str">
        <f>IF(EXACT(B1673,""),"",IF(COUNTIFS(B:B,B1673,J:J,"&gt;"&amp;J1673)=0,IFERROR(IF(MATCH(B1673&amp;"|*",M$3:M1672,0),"-",""),B1673&amp;"|"&amp;C1673&amp;"|"),"-"))</f>
        <v/>
      </c>
      <c r="N1673" s="183" t="str">
        <f t="shared" si="79"/>
        <v/>
      </c>
      <c r="O1673" s="81" t="str">
        <f>IF(EXACT(B1673,""),"",IF(COUNTIFS(B:B,B1673,J:J,"&gt;"&amp;J1673)=1,IFERROR(IF(MATCH(B1673&amp;"|*",M$3:M1672,0),"-",""),B1673&amp;"|"&amp;C1673&amp;"|"),"-"))</f>
        <v/>
      </c>
    </row>
    <row r="1674" spans="12:15" x14ac:dyDescent="0.35">
      <c r="L1674" s="81" t="str">
        <f t="shared" si="78"/>
        <v/>
      </c>
      <c r="M1674" s="82" t="str">
        <f>IF(EXACT(B1674,""),"",IF(COUNTIFS(B:B,B1674,J:J,"&gt;"&amp;J1674)=0,IFERROR(IF(MATCH(B1674&amp;"|*",M$3:M1673,0),"-",""),B1674&amp;"|"&amp;C1674&amp;"|"),"-"))</f>
        <v/>
      </c>
      <c r="N1674" s="183" t="str">
        <f t="shared" si="79"/>
        <v/>
      </c>
      <c r="O1674" s="81" t="str">
        <f>IF(EXACT(B1674,""),"",IF(COUNTIFS(B:B,B1674,J:J,"&gt;"&amp;J1674)=1,IFERROR(IF(MATCH(B1674&amp;"|*",M$3:M1673,0),"-",""),B1674&amp;"|"&amp;C1674&amp;"|"),"-"))</f>
        <v/>
      </c>
    </row>
    <row r="1675" spans="12:15" x14ac:dyDescent="0.35">
      <c r="L1675" s="81" t="str">
        <f t="shared" si="78"/>
        <v/>
      </c>
      <c r="M1675" s="82" t="str">
        <f>IF(EXACT(B1675,""),"",IF(COUNTIFS(B:B,B1675,J:J,"&gt;"&amp;J1675)=0,IFERROR(IF(MATCH(B1675&amp;"|*",M$3:M1674,0),"-",""),B1675&amp;"|"&amp;C1675&amp;"|"),"-"))</f>
        <v/>
      </c>
      <c r="N1675" s="183" t="str">
        <f t="shared" si="79"/>
        <v/>
      </c>
      <c r="O1675" s="81" t="str">
        <f>IF(EXACT(B1675,""),"",IF(COUNTIFS(B:B,B1675,J:J,"&gt;"&amp;J1675)=1,IFERROR(IF(MATCH(B1675&amp;"|*",M$3:M1674,0),"-",""),B1675&amp;"|"&amp;C1675&amp;"|"),"-"))</f>
        <v/>
      </c>
    </row>
    <row r="1676" spans="12:15" x14ac:dyDescent="0.35">
      <c r="L1676" s="81" t="str">
        <f t="shared" si="78"/>
        <v/>
      </c>
      <c r="M1676" s="82" t="str">
        <f>IF(EXACT(B1676,""),"",IF(COUNTIFS(B:B,B1676,J:J,"&gt;"&amp;J1676)=0,IFERROR(IF(MATCH(B1676&amp;"|*",M$3:M1675,0),"-",""),B1676&amp;"|"&amp;C1676&amp;"|"),"-"))</f>
        <v/>
      </c>
      <c r="N1676" s="183" t="str">
        <f t="shared" si="79"/>
        <v/>
      </c>
      <c r="O1676" s="81" t="str">
        <f>IF(EXACT(B1676,""),"",IF(COUNTIFS(B:B,B1676,J:J,"&gt;"&amp;J1676)=1,IFERROR(IF(MATCH(B1676&amp;"|*",M$3:M1675,0),"-",""),B1676&amp;"|"&amp;C1676&amp;"|"),"-"))</f>
        <v/>
      </c>
    </row>
    <row r="1677" spans="12:15" x14ac:dyDescent="0.35">
      <c r="L1677" s="81" t="str">
        <f t="shared" si="78"/>
        <v/>
      </c>
      <c r="M1677" s="82" t="str">
        <f>IF(EXACT(B1677,""),"",IF(COUNTIFS(B:B,B1677,J:J,"&gt;"&amp;J1677)=0,IFERROR(IF(MATCH(B1677&amp;"|*",M$3:M1676,0),"-",""),B1677&amp;"|"&amp;C1677&amp;"|"),"-"))</f>
        <v/>
      </c>
      <c r="N1677" s="183" t="str">
        <f t="shared" si="79"/>
        <v/>
      </c>
      <c r="O1677" s="81" t="str">
        <f>IF(EXACT(B1677,""),"",IF(COUNTIFS(B:B,B1677,J:J,"&gt;"&amp;J1677)=1,IFERROR(IF(MATCH(B1677&amp;"|*",M$3:M1676,0),"-",""),B1677&amp;"|"&amp;C1677&amp;"|"),"-"))</f>
        <v/>
      </c>
    </row>
    <row r="1678" spans="12:15" x14ac:dyDescent="0.35">
      <c r="L1678" s="81" t="str">
        <f t="shared" si="78"/>
        <v/>
      </c>
      <c r="M1678" s="82" t="str">
        <f>IF(EXACT(B1678,""),"",IF(COUNTIFS(B:B,B1678,J:J,"&gt;"&amp;J1678)=0,IFERROR(IF(MATCH(B1678&amp;"|*",M$3:M1677,0),"-",""),B1678&amp;"|"&amp;C1678&amp;"|"),"-"))</f>
        <v/>
      </c>
      <c r="N1678" s="183" t="str">
        <f t="shared" si="79"/>
        <v/>
      </c>
      <c r="O1678" s="81" t="str">
        <f>IF(EXACT(B1678,""),"",IF(COUNTIFS(B:B,B1678,J:J,"&gt;"&amp;J1678)=1,IFERROR(IF(MATCH(B1678&amp;"|*",M$3:M1677,0),"-",""),B1678&amp;"|"&amp;C1678&amp;"|"),"-"))</f>
        <v/>
      </c>
    </row>
    <row r="1679" spans="12:15" x14ac:dyDescent="0.35">
      <c r="L1679" s="81" t="str">
        <f t="shared" si="78"/>
        <v/>
      </c>
      <c r="M1679" s="82" t="str">
        <f>IF(EXACT(B1679,""),"",IF(COUNTIFS(B:B,B1679,J:J,"&gt;"&amp;J1679)=0,IFERROR(IF(MATCH(B1679&amp;"|*",M$3:M1678,0),"-",""),B1679&amp;"|"&amp;C1679&amp;"|"),"-"))</f>
        <v/>
      </c>
      <c r="N1679" s="183" t="str">
        <f t="shared" si="79"/>
        <v/>
      </c>
      <c r="O1679" s="81" t="str">
        <f>IF(EXACT(B1679,""),"",IF(COUNTIFS(B:B,B1679,J:J,"&gt;"&amp;J1679)=1,IFERROR(IF(MATCH(B1679&amp;"|*",M$3:M1678,0),"-",""),B1679&amp;"|"&amp;C1679&amp;"|"),"-"))</f>
        <v/>
      </c>
    </row>
    <row r="1680" spans="12:15" x14ac:dyDescent="0.35">
      <c r="L1680" s="81" t="str">
        <f t="shared" si="78"/>
        <v/>
      </c>
      <c r="M1680" s="82" t="str">
        <f>IF(EXACT(B1680,""),"",IF(COUNTIFS(B:B,B1680,J:J,"&gt;"&amp;J1680)=0,IFERROR(IF(MATCH(B1680&amp;"|*",M$3:M1679,0),"-",""),B1680&amp;"|"&amp;C1680&amp;"|"),"-"))</f>
        <v/>
      </c>
      <c r="N1680" s="183" t="str">
        <f t="shared" si="79"/>
        <v/>
      </c>
      <c r="O1680" s="81" t="str">
        <f>IF(EXACT(B1680,""),"",IF(COUNTIFS(B:B,B1680,J:J,"&gt;"&amp;J1680)=1,IFERROR(IF(MATCH(B1680&amp;"|*",M$3:M1679,0),"-",""),B1680&amp;"|"&amp;C1680&amp;"|"),"-"))</f>
        <v/>
      </c>
    </row>
    <row r="1681" spans="12:15" x14ac:dyDescent="0.35">
      <c r="L1681" s="81" t="str">
        <f t="shared" si="78"/>
        <v/>
      </c>
      <c r="M1681" s="82" t="str">
        <f>IF(EXACT(B1681,""),"",IF(COUNTIFS(B:B,B1681,J:J,"&gt;"&amp;J1681)=0,IFERROR(IF(MATCH(B1681&amp;"|*",M$3:M1680,0),"-",""),B1681&amp;"|"&amp;C1681&amp;"|"),"-"))</f>
        <v/>
      </c>
      <c r="N1681" s="183" t="str">
        <f t="shared" si="79"/>
        <v/>
      </c>
      <c r="O1681" s="81" t="str">
        <f>IF(EXACT(B1681,""),"",IF(COUNTIFS(B:B,B1681,J:J,"&gt;"&amp;J1681)=1,IFERROR(IF(MATCH(B1681&amp;"|*",M$3:M1680,0),"-",""),B1681&amp;"|"&amp;C1681&amp;"|"),"-"))</f>
        <v/>
      </c>
    </row>
    <row r="1682" spans="12:15" x14ac:dyDescent="0.35">
      <c r="L1682" s="81" t="str">
        <f t="shared" si="78"/>
        <v/>
      </c>
      <c r="M1682" s="82" t="str">
        <f>IF(EXACT(B1682,""),"",IF(COUNTIFS(B:B,B1682,J:J,"&gt;"&amp;J1682)=0,IFERROR(IF(MATCH(B1682&amp;"|*",M$3:M1681,0),"-",""),B1682&amp;"|"&amp;C1682&amp;"|"),"-"))</f>
        <v/>
      </c>
      <c r="N1682" s="183" t="str">
        <f t="shared" si="79"/>
        <v/>
      </c>
      <c r="O1682" s="81" t="str">
        <f>IF(EXACT(B1682,""),"",IF(COUNTIFS(B:B,B1682,J:J,"&gt;"&amp;J1682)=1,IFERROR(IF(MATCH(B1682&amp;"|*",M$3:M1681,0),"-",""),B1682&amp;"|"&amp;C1682&amp;"|"),"-"))</f>
        <v/>
      </c>
    </row>
    <row r="1683" spans="12:15" x14ac:dyDescent="0.35">
      <c r="L1683" s="81" t="str">
        <f t="shared" si="78"/>
        <v/>
      </c>
      <c r="M1683" s="82" t="str">
        <f>IF(EXACT(B1683,""),"",IF(COUNTIFS(B:B,B1683,J:J,"&gt;"&amp;J1683)=0,IFERROR(IF(MATCH(B1683&amp;"|*",M$3:M1682,0),"-",""),B1683&amp;"|"&amp;C1683&amp;"|"),"-"))</f>
        <v/>
      </c>
      <c r="N1683" s="183" t="str">
        <f t="shared" si="79"/>
        <v/>
      </c>
      <c r="O1683" s="81" t="str">
        <f>IF(EXACT(B1683,""),"",IF(COUNTIFS(B:B,B1683,J:J,"&gt;"&amp;J1683)=1,IFERROR(IF(MATCH(B1683&amp;"|*",M$3:M1682,0),"-",""),B1683&amp;"|"&amp;C1683&amp;"|"),"-"))</f>
        <v/>
      </c>
    </row>
    <row r="1684" spans="12:15" x14ac:dyDescent="0.35">
      <c r="L1684" s="81" t="str">
        <f t="shared" si="78"/>
        <v/>
      </c>
      <c r="M1684" s="82" t="str">
        <f>IF(EXACT(B1684,""),"",IF(COUNTIFS(B:B,B1684,J:J,"&gt;"&amp;J1684)=0,IFERROR(IF(MATCH(B1684&amp;"|*",M$3:M1683,0),"-",""),B1684&amp;"|"&amp;C1684&amp;"|"),"-"))</f>
        <v/>
      </c>
      <c r="N1684" s="183" t="str">
        <f t="shared" si="79"/>
        <v/>
      </c>
      <c r="O1684" s="81" t="str">
        <f>IF(EXACT(B1684,""),"",IF(COUNTIFS(B:B,B1684,J:J,"&gt;"&amp;J1684)=1,IFERROR(IF(MATCH(B1684&amp;"|*",M$3:M1683,0),"-",""),B1684&amp;"|"&amp;C1684&amp;"|"),"-"))</f>
        <v/>
      </c>
    </row>
    <row r="1685" spans="12:15" x14ac:dyDescent="0.35">
      <c r="L1685" s="81" t="str">
        <f t="shared" si="78"/>
        <v/>
      </c>
      <c r="M1685" s="82" t="str">
        <f>IF(EXACT(B1685,""),"",IF(COUNTIFS(B:B,B1685,J:J,"&gt;"&amp;J1685)=0,IFERROR(IF(MATCH(B1685&amp;"|*",M$3:M1684,0),"-",""),B1685&amp;"|"&amp;C1685&amp;"|"),"-"))</f>
        <v/>
      </c>
      <c r="N1685" s="183" t="str">
        <f t="shared" si="79"/>
        <v/>
      </c>
      <c r="O1685" s="81" t="str">
        <f>IF(EXACT(B1685,""),"",IF(COUNTIFS(B:B,B1685,J:J,"&gt;"&amp;J1685)=1,IFERROR(IF(MATCH(B1685&amp;"|*",M$3:M1684,0),"-",""),B1685&amp;"|"&amp;C1685&amp;"|"),"-"))</f>
        <v/>
      </c>
    </row>
    <row r="1686" spans="12:15" x14ac:dyDescent="0.35">
      <c r="L1686" s="81" t="str">
        <f t="shared" si="78"/>
        <v/>
      </c>
      <c r="M1686" s="82" t="str">
        <f>IF(EXACT(B1686,""),"",IF(COUNTIFS(B:B,B1686,J:J,"&gt;"&amp;J1686)=0,IFERROR(IF(MATCH(B1686&amp;"|*",M$3:M1685,0),"-",""),B1686&amp;"|"&amp;C1686&amp;"|"),"-"))</f>
        <v/>
      </c>
      <c r="N1686" s="183" t="str">
        <f t="shared" si="79"/>
        <v/>
      </c>
      <c r="O1686" s="81" t="str">
        <f>IF(EXACT(B1686,""),"",IF(COUNTIFS(B:B,B1686,J:J,"&gt;"&amp;J1686)=1,IFERROR(IF(MATCH(B1686&amp;"|*",M$3:M1685,0),"-",""),B1686&amp;"|"&amp;C1686&amp;"|"),"-"))</f>
        <v/>
      </c>
    </row>
    <row r="1687" spans="12:15" x14ac:dyDescent="0.35">
      <c r="L1687" s="81" t="str">
        <f t="shared" si="78"/>
        <v/>
      </c>
      <c r="M1687" s="82" t="str">
        <f>IF(EXACT(B1687,""),"",IF(COUNTIFS(B:B,B1687,J:J,"&gt;"&amp;J1687)=0,IFERROR(IF(MATCH(B1687&amp;"|*",M$3:M1686,0),"-",""),B1687&amp;"|"&amp;C1687&amp;"|"),"-"))</f>
        <v/>
      </c>
      <c r="N1687" s="183" t="str">
        <f t="shared" si="79"/>
        <v/>
      </c>
      <c r="O1687" s="81" t="str">
        <f>IF(EXACT(B1687,""),"",IF(COUNTIFS(B:B,B1687,J:J,"&gt;"&amp;J1687)=1,IFERROR(IF(MATCH(B1687&amp;"|*",M$3:M1686,0),"-",""),B1687&amp;"|"&amp;C1687&amp;"|"),"-"))</f>
        <v/>
      </c>
    </row>
    <row r="1688" spans="12:15" x14ac:dyDescent="0.35">
      <c r="L1688" s="81" t="str">
        <f t="shared" si="78"/>
        <v/>
      </c>
      <c r="M1688" s="82" t="str">
        <f>IF(EXACT(B1688,""),"",IF(COUNTIFS(B:B,B1688,J:J,"&gt;"&amp;J1688)=0,IFERROR(IF(MATCH(B1688&amp;"|*",M$3:M1687,0),"-",""),B1688&amp;"|"&amp;C1688&amp;"|"),"-"))</f>
        <v/>
      </c>
      <c r="N1688" s="183" t="str">
        <f t="shared" si="79"/>
        <v/>
      </c>
      <c r="O1688" s="81" t="str">
        <f>IF(EXACT(B1688,""),"",IF(COUNTIFS(B:B,B1688,J:J,"&gt;"&amp;J1688)=1,IFERROR(IF(MATCH(B1688&amp;"|*",M$3:M1687,0),"-",""),B1688&amp;"|"&amp;C1688&amp;"|"),"-"))</f>
        <v/>
      </c>
    </row>
    <row r="1689" spans="12:15" x14ac:dyDescent="0.35">
      <c r="L1689" s="81" t="str">
        <f t="shared" si="78"/>
        <v/>
      </c>
      <c r="M1689" s="82" t="str">
        <f>IF(EXACT(B1689,""),"",IF(COUNTIFS(B:B,B1689,J:J,"&gt;"&amp;J1689)=0,IFERROR(IF(MATCH(B1689&amp;"|*",M$3:M1688,0),"-",""),B1689&amp;"|"&amp;C1689&amp;"|"),"-"))</f>
        <v/>
      </c>
      <c r="N1689" s="183" t="str">
        <f t="shared" si="79"/>
        <v/>
      </c>
      <c r="O1689" s="81" t="str">
        <f>IF(EXACT(B1689,""),"",IF(COUNTIFS(B:B,B1689,J:J,"&gt;"&amp;J1689)=1,IFERROR(IF(MATCH(B1689&amp;"|*",M$3:M1688,0),"-",""),B1689&amp;"|"&amp;C1689&amp;"|"),"-"))</f>
        <v/>
      </c>
    </row>
    <row r="1690" spans="12:15" x14ac:dyDescent="0.35">
      <c r="L1690" s="81" t="str">
        <f t="shared" si="78"/>
        <v/>
      </c>
      <c r="M1690" s="82" t="str">
        <f>IF(EXACT(B1690,""),"",IF(COUNTIFS(B:B,B1690,J:J,"&gt;"&amp;J1690)=0,IFERROR(IF(MATCH(B1690&amp;"|*",M$3:M1689,0),"-",""),B1690&amp;"|"&amp;C1690&amp;"|"),"-"))</f>
        <v/>
      </c>
      <c r="N1690" s="183" t="str">
        <f t="shared" si="79"/>
        <v/>
      </c>
      <c r="O1690" s="81" t="str">
        <f>IF(EXACT(B1690,""),"",IF(COUNTIFS(B:B,B1690,J:J,"&gt;"&amp;J1690)=1,IFERROR(IF(MATCH(B1690&amp;"|*",M$3:M1689,0),"-",""),B1690&amp;"|"&amp;C1690&amp;"|"),"-"))</f>
        <v/>
      </c>
    </row>
    <row r="1691" spans="12:15" x14ac:dyDescent="0.35">
      <c r="L1691" s="81" t="str">
        <f t="shared" si="78"/>
        <v/>
      </c>
      <c r="M1691" s="82" t="str">
        <f>IF(EXACT(B1691,""),"",IF(COUNTIFS(B:B,B1691,J:J,"&gt;"&amp;J1691)=0,IFERROR(IF(MATCH(B1691&amp;"|*",M$3:M1690,0),"-",""),B1691&amp;"|"&amp;C1691&amp;"|"),"-"))</f>
        <v/>
      </c>
      <c r="N1691" s="183" t="str">
        <f t="shared" si="79"/>
        <v/>
      </c>
      <c r="O1691" s="81" t="str">
        <f>IF(EXACT(B1691,""),"",IF(COUNTIFS(B:B,B1691,J:J,"&gt;"&amp;J1691)=1,IFERROR(IF(MATCH(B1691&amp;"|*",M$3:M1690,0),"-",""),B1691&amp;"|"&amp;C1691&amp;"|"),"-"))</f>
        <v/>
      </c>
    </row>
    <row r="1692" spans="12:15" x14ac:dyDescent="0.35">
      <c r="L1692" s="81" t="str">
        <f t="shared" si="78"/>
        <v/>
      </c>
      <c r="M1692" s="82" t="str">
        <f>IF(EXACT(B1692,""),"",IF(COUNTIFS(B:B,B1692,J:J,"&gt;"&amp;J1692)=0,IFERROR(IF(MATCH(B1692&amp;"|*",M$3:M1691,0),"-",""),B1692&amp;"|"&amp;C1692&amp;"|"),"-"))</f>
        <v/>
      </c>
      <c r="N1692" s="183" t="str">
        <f t="shared" si="79"/>
        <v/>
      </c>
      <c r="O1692" s="81" t="str">
        <f>IF(EXACT(B1692,""),"",IF(COUNTIFS(B:B,B1692,J:J,"&gt;"&amp;J1692)=1,IFERROR(IF(MATCH(B1692&amp;"|*",M$3:M1691,0),"-",""),B1692&amp;"|"&amp;C1692&amp;"|"),"-"))</f>
        <v/>
      </c>
    </row>
    <row r="1693" spans="12:15" x14ac:dyDescent="0.35">
      <c r="L1693" s="81" t="str">
        <f t="shared" si="78"/>
        <v/>
      </c>
      <c r="M1693" s="82" t="str">
        <f>IF(EXACT(B1693,""),"",IF(COUNTIFS(B:B,B1693,J:J,"&gt;"&amp;J1693)=0,IFERROR(IF(MATCH(B1693&amp;"|*",M$3:M1692,0),"-",""),B1693&amp;"|"&amp;C1693&amp;"|"),"-"))</f>
        <v/>
      </c>
      <c r="N1693" s="183" t="str">
        <f t="shared" si="79"/>
        <v/>
      </c>
      <c r="O1693" s="81" t="str">
        <f>IF(EXACT(B1693,""),"",IF(COUNTIFS(B:B,B1693,J:J,"&gt;"&amp;J1693)=1,IFERROR(IF(MATCH(B1693&amp;"|*",M$3:M1692,0),"-",""),B1693&amp;"|"&amp;C1693&amp;"|"),"-"))</f>
        <v/>
      </c>
    </row>
    <row r="1694" spans="12:15" x14ac:dyDescent="0.35">
      <c r="L1694" s="81" t="str">
        <f t="shared" si="78"/>
        <v/>
      </c>
      <c r="M1694" s="82" t="str">
        <f>IF(EXACT(B1694,""),"",IF(COUNTIFS(B:B,B1694,J:J,"&gt;"&amp;J1694)=0,IFERROR(IF(MATCH(B1694&amp;"|*",M$3:M1693,0),"-",""),B1694&amp;"|"&amp;C1694&amp;"|"),"-"))</f>
        <v/>
      </c>
      <c r="N1694" s="183" t="str">
        <f t="shared" si="79"/>
        <v/>
      </c>
      <c r="O1694" s="81" t="str">
        <f>IF(EXACT(B1694,""),"",IF(COUNTIFS(B:B,B1694,J:J,"&gt;"&amp;J1694)=1,IFERROR(IF(MATCH(B1694&amp;"|*",M$3:M1693,0),"-",""),B1694&amp;"|"&amp;C1694&amp;"|"),"-"))</f>
        <v/>
      </c>
    </row>
    <row r="1695" spans="12:15" x14ac:dyDescent="0.35">
      <c r="L1695" s="81" t="str">
        <f t="shared" si="78"/>
        <v/>
      </c>
      <c r="M1695" s="82" t="str">
        <f>IF(EXACT(B1695,""),"",IF(COUNTIFS(B:B,B1695,J:J,"&gt;"&amp;J1695)=0,IFERROR(IF(MATCH(B1695&amp;"|*",M$3:M1694,0),"-",""),B1695&amp;"|"&amp;C1695&amp;"|"),"-"))</f>
        <v/>
      </c>
      <c r="N1695" s="183" t="str">
        <f t="shared" si="79"/>
        <v/>
      </c>
      <c r="O1695" s="81" t="str">
        <f>IF(EXACT(B1695,""),"",IF(COUNTIFS(B:B,B1695,J:J,"&gt;"&amp;J1695)=1,IFERROR(IF(MATCH(B1695&amp;"|*",M$3:M1694,0),"-",""),B1695&amp;"|"&amp;C1695&amp;"|"),"-"))</f>
        <v/>
      </c>
    </row>
    <row r="1696" spans="12:15" x14ac:dyDescent="0.35">
      <c r="L1696" s="81" t="str">
        <f t="shared" si="78"/>
        <v/>
      </c>
      <c r="M1696" s="82" t="str">
        <f>IF(EXACT(B1696,""),"",IF(COUNTIFS(B:B,B1696,J:J,"&gt;"&amp;J1696)=0,IFERROR(IF(MATCH(B1696&amp;"|*",M$3:M1695,0),"-",""),B1696&amp;"|"&amp;C1696&amp;"|"),"-"))</f>
        <v/>
      </c>
      <c r="N1696" s="183" t="str">
        <f t="shared" si="79"/>
        <v/>
      </c>
      <c r="O1696" s="81" t="str">
        <f>IF(EXACT(B1696,""),"",IF(COUNTIFS(B:B,B1696,J:J,"&gt;"&amp;J1696)=1,IFERROR(IF(MATCH(B1696&amp;"|*",M$3:M1695,0),"-",""),B1696&amp;"|"&amp;C1696&amp;"|"),"-"))</f>
        <v/>
      </c>
    </row>
    <row r="1697" spans="12:15" x14ac:dyDescent="0.35">
      <c r="L1697" s="81" t="str">
        <f t="shared" si="78"/>
        <v/>
      </c>
      <c r="M1697" s="82" t="str">
        <f>IF(EXACT(B1697,""),"",IF(COUNTIFS(B:B,B1697,J:J,"&gt;"&amp;J1697)=0,IFERROR(IF(MATCH(B1697&amp;"|*",M$3:M1696,0),"-",""),B1697&amp;"|"&amp;C1697&amp;"|"),"-"))</f>
        <v/>
      </c>
      <c r="N1697" s="183" t="str">
        <f t="shared" si="79"/>
        <v/>
      </c>
      <c r="O1697" s="81" t="str">
        <f>IF(EXACT(B1697,""),"",IF(COUNTIFS(B:B,B1697,J:J,"&gt;"&amp;J1697)=1,IFERROR(IF(MATCH(B1697&amp;"|*",M$3:M1696,0),"-",""),B1697&amp;"|"&amp;C1697&amp;"|"),"-"))</f>
        <v/>
      </c>
    </row>
    <row r="1698" spans="12:15" x14ac:dyDescent="0.35">
      <c r="L1698" s="81" t="str">
        <f t="shared" si="78"/>
        <v/>
      </c>
      <c r="M1698" s="82" t="str">
        <f>IF(EXACT(B1698,""),"",IF(COUNTIFS(B:B,B1698,J:J,"&gt;"&amp;J1698)=0,IFERROR(IF(MATCH(B1698&amp;"|*",M$3:M1697,0),"-",""),B1698&amp;"|"&amp;C1698&amp;"|"),"-"))</f>
        <v/>
      </c>
      <c r="N1698" s="183" t="str">
        <f t="shared" si="79"/>
        <v/>
      </c>
      <c r="O1698" s="81" t="str">
        <f>IF(EXACT(B1698,""),"",IF(COUNTIFS(B:B,B1698,J:J,"&gt;"&amp;J1698)=1,IFERROR(IF(MATCH(B1698&amp;"|*",M$3:M1697,0),"-",""),B1698&amp;"|"&amp;C1698&amp;"|"),"-"))</f>
        <v/>
      </c>
    </row>
    <row r="1699" spans="12:15" x14ac:dyDescent="0.35">
      <c r="L1699" s="81" t="str">
        <f t="shared" si="78"/>
        <v/>
      </c>
      <c r="M1699" s="82" t="str">
        <f>IF(EXACT(B1699,""),"",IF(COUNTIFS(B:B,B1699,J:J,"&gt;"&amp;J1699)=0,IFERROR(IF(MATCH(B1699&amp;"|*",M$3:M1698,0),"-",""),B1699&amp;"|"&amp;C1699&amp;"|"),"-"))</f>
        <v/>
      </c>
      <c r="N1699" s="183" t="str">
        <f t="shared" si="79"/>
        <v/>
      </c>
      <c r="O1699" s="81" t="str">
        <f>IF(EXACT(B1699,""),"",IF(COUNTIFS(B:B,B1699,J:J,"&gt;"&amp;J1699)=1,IFERROR(IF(MATCH(B1699&amp;"|*",M$3:M1698,0),"-",""),B1699&amp;"|"&amp;C1699&amp;"|"),"-"))</f>
        <v/>
      </c>
    </row>
    <row r="1700" spans="12:15" x14ac:dyDescent="0.35">
      <c r="L1700" s="81" t="str">
        <f t="shared" si="78"/>
        <v/>
      </c>
      <c r="M1700" s="82" t="str">
        <f>IF(EXACT(B1700,""),"",IF(COUNTIFS(B:B,B1700,J:J,"&gt;"&amp;J1700)=0,IFERROR(IF(MATCH(B1700&amp;"|*",M$3:M1699,0),"-",""),B1700&amp;"|"&amp;C1700&amp;"|"),"-"))</f>
        <v/>
      </c>
      <c r="N1700" s="183" t="str">
        <f t="shared" si="79"/>
        <v/>
      </c>
      <c r="O1700" s="81" t="str">
        <f>IF(EXACT(B1700,""),"",IF(COUNTIFS(B:B,B1700,J:J,"&gt;"&amp;J1700)=1,IFERROR(IF(MATCH(B1700&amp;"|*",M$3:M1699,0),"-",""),B1700&amp;"|"&amp;C1700&amp;"|"),"-"))</f>
        <v/>
      </c>
    </row>
    <row r="1701" spans="12:15" x14ac:dyDescent="0.35">
      <c r="L1701" s="81" t="str">
        <f t="shared" si="78"/>
        <v/>
      </c>
      <c r="M1701" s="82" t="str">
        <f>IF(EXACT(B1701,""),"",IF(COUNTIFS(B:B,B1701,J:J,"&gt;"&amp;J1701)=0,IFERROR(IF(MATCH(B1701&amp;"|*",M$3:M1700,0),"-",""),B1701&amp;"|"&amp;C1701&amp;"|"),"-"))</f>
        <v/>
      </c>
      <c r="N1701" s="183" t="str">
        <f t="shared" si="79"/>
        <v/>
      </c>
      <c r="O1701" s="81" t="str">
        <f>IF(EXACT(B1701,""),"",IF(COUNTIFS(B:B,B1701,J:J,"&gt;"&amp;J1701)=1,IFERROR(IF(MATCH(B1701&amp;"|*",M$3:M1700,0),"-",""),B1701&amp;"|"&amp;C1701&amp;"|"),"-"))</f>
        <v/>
      </c>
    </row>
    <row r="1702" spans="12:15" x14ac:dyDescent="0.35">
      <c r="L1702" s="81" t="str">
        <f t="shared" si="78"/>
        <v/>
      </c>
      <c r="M1702" s="82" t="str">
        <f>IF(EXACT(B1702,""),"",IF(COUNTIFS(B:B,B1702,J:J,"&gt;"&amp;J1702)=0,IFERROR(IF(MATCH(B1702&amp;"|*",M$3:M1701,0),"-",""),B1702&amp;"|"&amp;C1702&amp;"|"),"-"))</f>
        <v/>
      </c>
      <c r="N1702" s="183" t="str">
        <f t="shared" si="79"/>
        <v/>
      </c>
      <c r="O1702" s="81" t="str">
        <f>IF(EXACT(B1702,""),"",IF(COUNTIFS(B:B,B1702,J:J,"&gt;"&amp;J1702)=1,IFERROR(IF(MATCH(B1702&amp;"|*",M$3:M1701,0),"-",""),B1702&amp;"|"&amp;C1702&amp;"|"),"-"))</f>
        <v/>
      </c>
    </row>
    <row r="1703" spans="12:15" x14ac:dyDescent="0.35">
      <c r="L1703" s="81" t="str">
        <f t="shared" si="78"/>
        <v/>
      </c>
      <c r="M1703" s="82" t="str">
        <f>IF(EXACT(B1703,""),"",IF(COUNTIFS(B:B,B1703,J:J,"&gt;"&amp;J1703)=0,IFERROR(IF(MATCH(B1703&amp;"|*",M$3:M1702,0),"-",""),B1703&amp;"|"&amp;C1703&amp;"|"),"-"))</f>
        <v/>
      </c>
      <c r="N1703" s="183" t="str">
        <f t="shared" si="79"/>
        <v/>
      </c>
      <c r="O1703" s="81" t="str">
        <f>IF(EXACT(B1703,""),"",IF(COUNTIFS(B:B,B1703,J:J,"&gt;"&amp;J1703)=1,IFERROR(IF(MATCH(B1703&amp;"|*",M$3:M1702,0),"-",""),B1703&amp;"|"&amp;C1703&amp;"|"),"-"))</f>
        <v/>
      </c>
    </row>
    <row r="1704" spans="12:15" x14ac:dyDescent="0.35">
      <c r="L1704" s="81" t="str">
        <f t="shared" si="78"/>
        <v/>
      </c>
      <c r="M1704" s="82" t="str">
        <f>IF(EXACT(B1704,""),"",IF(COUNTIFS(B:B,B1704,J:J,"&gt;"&amp;J1704)=0,IFERROR(IF(MATCH(B1704&amp;"|*",M$3:M1703,0),"-",""),B1704&amp;"|"&amp;C1704&amp;"|"),"-"))</f>
        <v/>
      </c>
      <c r="N1704" s="183" t="str">
        <f t="shared" si="79"/>
        <v/>
      </c>
      <c r="O1704" s="81" t="str">
        <f>IF(EXACT(B1704,""),"",IF(COUNTIFS(B:B,B1704,J:J,"&gt;"&amp;J1704)=1,IFERROR(IF(MATCH(B1704&amp;"|*",M$3:M1703,0),"-",""),B1704&amp;"|"&amp;C1704&amp;"|"),"-"))</f>
        <v/>
      </c>
    </row>
    <row r="1705" spans="12:15" x14ac:dyDescent="0.35">
      <c r="L1705" s="81" t="str">
        <f t="shared" si="78"/>
        <v/>
      </c>
      <c r="M1705" s="82" t="str">
        <f>IF(EXACT(B1705,""),"",IF(COUNTIFS(B:B,B1705,J:J,"&gt;"&amp;J1705)=0,IFERROR(IF(MATCH(B1705&amp;"|*",M$3:M1704,0),"-",""),B1705&amp;"|"&amp;C1705&amp;"|"),"-"))</f>
        <v/>
      </c>
      <c r="N1705" s="183" t="str">
        <f t="shared" si="79"/>
        <v/>
      </c>
      <c r="O1705" s="81" t="str">
        <f>IF(EXACT(B1705,""),"",IF(COUNTIFS(B:B,B1705,J:J,"&gt;"&amp;J1705)=1,IFERROR(IF(MATCH(B1705&amp;"|*",M$3:M1704,0),"-",""),B1705&amp;"|"&amp;C1705&amp;"|"),"-"))</f>
        <v/>
      </c>
    </row>
    <row r="1706" spans="12:15" x14ac:dyDescent="0.35">
      <c r="L1706" s="81" t="str">
        <f t="shared" si="78"/>
        <v/>
      </c>
      <c r="M1706" s="82" t="str">
        <f>IF(EXACT(B1706,""),"",IF(COUNTIFS(B:B,B1706,J:J,"&gt;"&amp;J1706)=0,IFERROR(IF(MATCH(B1706&amp;"|*",M$3:M1705,0),"-",""),B1706&amp;"|"&amp;C1706&amp;"|"),"-"))</f>
        <v/>
      </c>
      <c r="N1706" s="183" t="str">
        <f t="shared" si="79"/>
        <v/>
      </c>
      <c r="O1706" s="81" t="str">
        <f>IF(EXACT(B1706,""),"",IF(COUNTIFS(B:B,B1706,J:J,"&gt;"&amp;J1706)=1,IFERROR(IF(MATCH(B1706&amp;"|*",M$3:M1705,0),"-",""),B1706&amp;"|"&amp;C1706&amp;"|"),"-"))</f>
        <v/>
      </c>
    </row>
    <row r="1707" spans="12:15" x14ac:dyDescent="0.35">
      <c r="L1707" s="81" t="str">
        <f t="shared" si="78"/>
        <v/>
      </c>
      <c r="M1707" s="82" t="str">
        <f>IF(EXACT(B1707,""),"",IF(COUNTIFS(B:B,B1707,J:J,"&gt;"&amp;J1707)=0,IFERROR(IF(MATCH(B1707&amp;"|*",M$3:M1706,0),"-",""),B1707&amp;"|"&amp;C1707&amp;"|"),"-"))</f>
        <v/>
      </c>
      <c r="N1707" s="183" t="str">
        <f t="shared" si="79"/>
        <v/>
      </c>
      <c r="O1707" s="81" t="str">
        <f>IF(EXACT(B1707,""),"",IF(COUNTIFS(B:B,B1707,J:J,"&gt;"&amp;J1707)=1,IFERROR(IF(MATCH(B1707&amp;"|*",M$3:M1706,0),"-",""),B1707&amp;"|"&amp;C1707&amp;"|"),"-"))</f>
        <v/>
      </c>
    </row>
    <row r="1708" spans="12:15" x14ac:dyDescent="0.35">
      <c r="L1708" s="81" t="str">
        <f t="shared" si="78"/>
        <v/>
      </c>
      <c r="M1708" s="82" t="str">
        <f>IF(EXACT(B1708,""),"",IF(COUNTIFS(B:B,B1708,J:J,"&gt;"&amp;J1708)=0,IFERROR(IF(MATCH(B1708&amp;"|*",M$3:M1707,0),"-",""),B1708&amp;"|"&amp;C1708&amp;"|"),"-"))</f>
        <v/>
      </c>
      <c r="N1708" s="183" t="str">
        <f t="shared" si="79"/>
        <v/>
      </c>
      <c r="O1708" s="81" t="str">
        <f>IF(EXACT(B1708,""),"",IF(COUNTIFS(B:B,B1708,J:J,"&gt;"&amp;J1708)=1,IFERROR(IF(MATCH(B1708&amp;"|*",M$3:M1707,0),"-",""),B1708&amp;"|"&amp;C1708&amp;"|"),"-"))</f>
        <v/>
      </c>
    </row>
    <row r="1709" spans="12:15" x14ac:dyDescent="0.35">
      <c r="L1709" s="81" t="str">
        <f t="shared" si="78"/>
        <v/>
      </c>
      <c r="M1709" s="82" t="str">
        <f>IF(EXACT(B1709,""),"",IF(COUNTIFS(B:B,B1709,J:J,"&gt;"&amp;J1709)=0,IFERROR(IF(MATCH(B1709&amp;"|*",M$3:M1708,0),"-",""),B1709&amp;"|"&amp;C1709&amp;"|"),"-"))</f>
        <v/>
      </c>
      <c r="N1709" s="183" t="str">
        <f t="shared" si="79"/>
        <v/>
      </c>
      <c r="O1709" s="81" t="str">
        <f>IF(EXACT(B1709,""),"",IF(COUNTIFS(B:B,B1709,J:J,"&gt;"&amp;J1709)=1,IFERROR(IF(MATCH(B1709&amp;"|*",M$3:M1708,0),"-",""),B1709&amp;"|"&amp;C1709&amp;"|"),"-"))</f>
        <v/>
      </c>
    </row>
    <row r="1710" spans="12:15" x14ac:dyDescent="0.35">
      <c r="L1710" s="81" t="str">
        <f t="shared" si="78"/>
        <v/>
      </c>
      <c r="M1710" s="82" t="str">
        <f>IF(EXACT(B1710,""),"",IF(COUNTIFS(B:B,B1710,J:J,"&gt;"&amp;J1710)=0,IFERROR(IF(MATCH(B1710&amp;"|*",M$3:M1709,0),"-",""),B1710&amp;"|"&amp;C1710&amp;"|"),"-"))</f>
        <v/>
      </c>
      <c r="N1710" s="183" t="str">
        <f t="shared" si="79"/>
        <v/>
      </c>
      <c r="O1710" s="81" t="str">
        <f>IF(EXACT(B1710,""),"",IF(COUNTIFS(B:B,B1710,J:J,"&gt;"&amp;J1710)=1,IFERROR(IF(MATCH(B1710&amp;"|*",M$3:M1709,0),"-",""),B1710&amp;"|"&amp;C1710&amp;"|"),"-"))</f>
        <v/>
      </c>
    </row>
    <row r="1711" spans="12:15" x14ac:dyDescent="0.35">
      <c r="L1711" s="81" t="str">
        <f t="shared" si="78"/>
        <v/>
      </c>
      <c r="M1711" s="82" t="str">
        <f>IF(EXACT(B1711,""),"",IF(COUNTIFS(B:B,B1711,J:J,"&gt;"&amp;J1711)=0,IFERROR(IF(MATCH(B1711&amp;"|*",M$3:M1710,0),"-",""),B1711&amp;"|"&amp;C1711&amp;"|"),"-"))</f>
        <v/>
      </c>
      <c r="N1711" s="183" t="str">
        <f t="shared" si="79"/>
        <v/>
      </c>
      <c r="O1711" s="81" t="str">
        <f>IF(EXACT(B1711,""),"",IF(COUNTIFS(B:B,B1711,J:J,"&gt;"&amp;J1711)=1,IFERROR(IF(MATCH(B1711&amp;"|*",M$3:M1710,0),"-",""),B1711&amp;"|"&amp;C1711&amp;"|"),"-"))</f>
        <v/>
      </c>
    </row>
    <row r="1712" spans="12:15" x14ac:dyDescent="0.35">
      <c r="L1712" s="81" t="str">
        <f t="shared" si="78"/>
        <v/>
      </c>
      <c r="M1712" s="82" t="str">
        <f>IF(EXACT(B1712,""),"",IF(COUNTIFS(B:B,B1712,J:J,"&gt;"&amp;J1712)=0,IFERROR(IF(MATCH(B1712&amp;"|*",M$3:M1711,0),"-",""),B1712&amp;"|"&amp;C1712&amp;"|"),"-"))</f>
        <v/>
      </c>
      <c r="N1712" s="183" t="str">
        <f t="shared" si="79"/>
        <v/>
      </c>
      <c r="O1712" s="81" t="str">
        <f>IF(EXACT(B1712,""),"",IF(COUNTIFS(B:B,B1712,J:J,"&gt;"&amp;J1712)=1,IFERROR(IF(MATCH(B1712&amp;"|*",M$3:M1711,0),"-",""),B1712&amp;"|"&amp;C1712&amp;"|"),"-"))</f>
        <v/>
      </c>
    </row>
    <row r="1713" spans="12:15" x14ac:dyDescent="0.35">
      <c r="L1713" s="81" t="str">
        <f t="shared" si="78"/>
        <v/>
      </c>
      <c r="M1713" s="82" t="str">
        <f>IF(EXACT(B1713,""),"",IF(COUNTIFS(B:B,B1713,J:J,"&gt;"&amp;J1713)=0,IFERROR(IF(MATCH(B1713&amp;"|*",M$3:M1712,0),"-",""),B1713&amp;"|"&amp;C1713&amp;"|"),"-"))</f>
        <v/>
      </c>
      <c r="N1713" s="183" t="str">
        <f t="shared" si="79"/>
        <v/>
      </c>
      <c r="O1713" s="81" t="str">
        <f>IF(EXACT(B1713,""),"",IF(COUNTIFS(B:B,B1713,J:J,"&gt;"&amp;J1713)=1,IFERROR(IF(MATCH(B1713&amp;"|*",M$3:M1712,0),"-",""),B1713&amp;"|"&amp;C1713&amp;"|"),"-"))</f>
        <v/>
      </c>
    </row>
    <row r="1714" spans="12:15" x14ac:dyDescent="0.35">
      <c r="L1714" s="81" t="str">
        <f t="shared" si="78"/>
        <v/>
      </c>
      <c r="M1714" s="82" t="str">
        <f>IF(EXACT(B1714,""),"",IF(COUNTIFS(B:B,B1714,J:J,"&gt;"&amp;J1714)=0,IFERROR(IF(MATCH(B1714&amp;"|*",M$3:M1713,0),"-",""),B1714&amp;"|"&amp;C1714&amp;"|"),"-"))</f>
        <v/>
      </c>
      <c r="N1714" s="183" t="str">
        <f t="shared" si="79"/>
        <v/>
      </c>
      <c r="O1714" s="81" t="str">
        <f>IF(EXACT(B1714,""),"",IF(COUNTIFS(B:B,B1714,J:J,"&gt;"&amp;J1714)=1,IFERROR(IF(MATCH(B1714&amp;"|*",M$3:M1713,0),"-",""),B1714&amp;"|"&amp;C1714&amp;"|"),"-"))</f>
        <v/>
      </c>
    </row>
    <row r="1715" spans="12:15" x14ac:dyDescent="0.35">
      <c r="L1715" s="81" t="str">
        <f t="shared" si="78"/>
        <v/>
      </c>
      <c r="M1715" s="82" t="str">
        <f>IF(EXACT(B1715,""),"",IF(COUNTIFS(B:B,B1715,J:J,"&gt;"&amp;J1715)=0,IFERROR(IF(MATCH(B1715&amp;"|*",M$3:M1714,0),"-",""),B1715&amp;"|"&amp;C1715&amp;"|"),"-"))</f>
        <v/>
      </c>
      <c r="N1715" s="183" t="str">
        <f t="shared" si="79"/>
        <v/>
      </c>
      <c r="O1715" s="81" t="str">
        <f>IF(EXACT(B1715,""),"",IF(COUNTIFS(B:B,B1715,J:J,"&gt;"&amp;J1715)=1,IFERROR(IF(MATCH(B1715&amp;"|*",M$3:M1714,0),"-",""),B1715&amp;"|"&amp;C1715&amp;"|"),"-"))</f>
        <v/>
      </c>
    </row>
    <row r="1716" spans="12:15" x14ac:dyDescent="0.35">
      <c r="L1716" s="81" t="str">
        <f t="shared" si="78"/>
        <v/>
      </c>
      <c r="M1716" s="82" t="str">
        <f>IF(EXACT(B1716,""),"",IF(COUNTIFS(B:B,B1716,J:J,"&gt;"&amp;J1716)=0,IFERROR(IF(MATCH(B1716&amp;"|*",M$3:M1715,0),"-",""),B1716&amp;"|"&amp;C1716&amp;"|"),"-"))</f>
        <v/>
      </c>
      <c r="N1716" s="183" t="str">
        <f t="shared" si="79"/>
        <v/>
      </c>
      <c r="O1716" s="81" t="str">
        <f>IF(EXACT(B1716,""),"",IF(COUNTIFS(B:B,B1716,J:J,"&gt;"&amp;J1716)=1,IFERROR(IF(MATCH(B1716&amp;"|*",M$3:M1715,0),"-",""),B1716&amp;"|"&amp;C1716&amp;"|"),"-"))</f>
        <v/>
      </c>
    </row>
    <row r="1717" spans="12:15" x14ac:dyDescent="0.35">
      <c r="L1717" s="81" t="str">
        <f t="shared" si="78"/>
        <v/>
      </c>
      <c r="M1717" s="82" t="str">
        <f>IF(EXACT(B1717,""),"",IF(COUNTIFS(B:B,B1717,J:J,"&gt;"&amp;J1717)=0,IFERROR(IF(MATCH(B1717&amp;"|*",M$3:M1716,0),"-",""),B1717&amp;"|"&amp;C1717&amp;"|"),"-"))</f>
        <v/>
      </c>
      <c r="N1717" s="183" t="str">
        <f t="shared" si="79"/>
        <v/>
      </c>
      <c r="O1717" s="81" t="str">
        <f>IF(EXACT(B1717,""),"",IF(COUNTIFS(B:B,B1717,J:J,"&gt;"&amp;J1717)=1,IFERROR(IF(MATCH(B1717&amp;"|*",M$3:M1716,0),"-",""),B1717&amp;"|"&amp;C1717&amp;"|"),"-"))</f>
        <v/>
      </c>
    </row>
    <row r="1718" spans="12:15" x14ac:dyDescent="0.35">
      <c r="L1718" s="81" t="str">
        <f t="shared" si="78"/>
        <v/>
      </c>
      <c r="M1718" s="82" t="str">
        <f>IF(EXACT(B1718,""),"",IF(COUNTIFS(B:B,B1718,J:J,"&gt;"&amp;J1718)=0,IFERROR(IF(MATCH(B1718&amp;"|*",M$3:M1717,0),"-",""),B1718&amp;"|"&amp;C1718&amp;"|"),"-"))</f>
        <v/>
      </c>
      <c r="N1718" s="183" t="str">
        <f t="shared" si="79"/>
        <v/>
      </c>
      <c r="O1718" s="81" t="str">
        <f>IF(EXACT(B1718,""),"",IF(COUNTIFS(B:B,B1718,J:J,"&gt;"&amp;J1718)=1,IFERROR(IF(MATCH(B1718&amp;"|*",M$3:M1717,0),"-",""),B1718&amp;"|"&amp;C1718&amp;"|"),"-"))</f>
        <v/>
      </c>
    </row>
    <row r="1719" spans="12:15" x14ac:dyDescent="0.35">
      <c r="L1719" s="81" t="str">
        <f t="shared" si="78"/>
        <v/>
      </c>
      <c r="M1719" s="82" t="str">
        <f>IF(EXACT(B1719,""),"",IF(COUNTIFS(B:B,B1719,J:J,"&gt;"&amp;J1719)=0,IFERROR(IF(MATCH(B1719&amp;"|*",M$3:M1718,0),"-",""),B1719&amp;"|"&amp;C1719&amp;"|"),"-"))</f>
        <v/>
      </c>
      <c r="N1719" s="183" t="str">
        <f t="shared" si="79"/>
        <v/>
      </c>
      <c r="O1719" s="81" t="str">
        <f>IF(EXACT(B1719,""),"",IF(COUNTIFS(B:B,B1719,J:J,"&gt;"&amp;J1719)=1,IFERROR(IF(MATCH(B1719&amp;"|*",M$3:M1718,0),"-",""),B1719&amp;"|"&amp;C1719&amp;"|"),"-"))</f>
        <v/>
      </c>
    </row>
    <row r="1720" spans="12:15" x14ac:dyDescent="0.35">
      <c r="L1720" s="81" t="str">
        <f t="shared" si="78"/>
        <v/>
      </c>
      <c r="M1720" s="82" t="str">
        <f>IF(EXACT(B1720,""),"",IF(COUNTIFS(B:B,B1720,J:J,"&gt;"&amp;J1720)=0,IFERROR(IF(MATCH(B1720&amp;"|*",M$3:M1719,0),"-",""),B1720&amp;"|"&amp;C1720&amp;"|"),"-"))</f>
        <v/>
      </c>
      <c r="N1720" s="183" t="str">
        <f t="shared" si="79"/>
        <v/>
      </c>
      <c r="O1720" s="81" t="str">
        <f>IF(EXACT(B1720,""),"",IF(COUNTIFS(B:B,B1720,J:J,"&gt;"&amp;J1720)=1,IFERROR(IF(MATCH(B1720&amp;"|*",M$3:M1719,0),"-",""),B1720&amp;"|"&amp;C1720&amp;"|"),"-"))</f>
        <v/>
      </c>
    </row>
    <row r="1721" spans="12:15" x14ac:dyDescent="0.35">
      <c r="L1721" s="81" t="str">
        <f t="shared" si="78"/>
        <v/>
      </c>
      <c r="M1721" s="82" t="str">
        <f>IF(EXACT(B1721,""),"",IF(COUNTIFS(B:B,B1721,J:J,"&gt;"&amp;J1721)=0,IFERROR(IF(MATCH(B1721&amp;"|*",M$3:M1720,0),"-",""),B1721&amp;"|"&amp;C1721&amp;"|"),"-"))</f>
        <v/>
      </c>
      <c r="N1721" s="183" t="str">
        <f t="shared" si="79"/>
        <v/>
      </c>
      <c r="O1721" s="81" t="str">
        <f>IF(EXACT(B1721,""),"",IF(COUNTIFS(B:B,B1721,J:J,"&gt;"&amp;J1721)=1,IFERROR(IF(MATCH(B1721&amp;"|*",M$3:M1720,0),"-",""),B1721&amp;"|"&amp;C1721&amp;"|"),"-"))</f>
        <v/>
      </c>
    </row>
    <row r="1722" spans="12:15" x14ac:dyDescent="0.35">
      <c r="L1722" s="81" t="str">
        <f t="shared" si="78"/>
        <v/>
      </c>
      <c r="M1722" s="82" t="str">
        <f>IF(EXACT(B1722,""),"",IF(COUNTIFS(B:B,B1722,J:J,"&gt;"&amp;J1722)=0,IFERROR(IF(MATCH(B1722&amp;"|*",M$3:M1721,0),"-",""),B1722&amp;"|"&amp;C1722&amp;"|"),"-"))</f>
        <v/>
      </c>
      <c r="N1722" s="183" t="str">
        <f t="shared" si="79"/>
        <v/>
      </c>
      <c r="O1722" s="81" t="str">
        <f>IF(EXACT(B1722,""),"",IF(COUNTIFS(B:B,B1722,J:J,"&gt;"&amp;J1722)=1,IFERROR(IF(MATCH(B1722&amp;"|*",M$3:M1721,0),"-",""),B1722&amp;"|"&amp;C1722&amp;"|"),"-"))</f>
        <v/>
      </c>
    </row>
    <row r="1723" spans="12:15" x14ac:dyDescent="0.35">
      <c r="L1723" s="81" t="str">
        <f t="shared" si="78"/>
        <v/>
      </c>
      <c r="M1723" s="82" t="str">
        <f>IF(EXACT(B1723,""),"",IF(COUNTIFS(B:B,B1723,J:J,"&gt;"&amp;J1723)=0,IFERROR(IF(MATCH(B1723&amp;"|*",M$3:M1722,0),"-",""),B1723&amp;"|"&amp;C1723&amp;"|"),"-"))</f>
        <v/>
      </c>
      <c r="N1723" s="183" t="str">
        <f t="shared" si="79"/>
        <v/>
      </c>
      <c r="O1723" s="81" t="str">
        <f>IF(EXACT(B1723,""),"",IF(COUNTIFS(B:B,B1723,J:J,"&gt;"&amp;J1723)=1,IFERROR(IF(MATCH(B1723&amp;"|*",M$3:M1722,0),"-",""),B1723&amp;"|"&amp;C1723&amp;"|"),"-"))</f>
        <v/>
      </c>
    </row>
    <row r="1724" spans="12:15" x14ac:dyDescent="0.35">
      <c r="L1724" s="81" t="str">
        <f t="shared" si="78"/>
        <v/>
      </c>
      <c r="M1724" s="82" t="str">
        <f>IF(EXACT(B1724,""),"",IF(COUNTIFS(B:B,B1724,J:J,"&gt;"&amp;J1724)=0,IFERROR(IF(MATCH(B1724&amp;"|*",M$3:M1723,0),"-",""),B1724&amp;"|"&amp;C1724&amp;"|"),"-"))</f>
        <v/>
      </c>
      <c r="N1724" s="183" t="str">
        <f t="shared" si="79"/>
        <v/>
      </c>
      <c r="O1724" s="81" t="str">
        <f>IF(EXACT(B1724,""),"",IF(COUNTIFS(B:B,B1724,J:J,"&gt;"&amp;J1724)=1,IFERROR(IF(MATCH(B1724&amp;"|*",M$3:M1723,0),"-",""),B1724&amp;"|"&amp;C1724&amp;"|"),"-"))</f>
        <v/>
      </c>
    </row>
    <row r="1725" spans="12:15" x14ac:dyDescent="0.35">
      <c r="L1725" s="81" t="str">
        <f t="shared" si="78"/>
        <v/>
      </c>
      <c r="M1725" s="82" t="str">
        <f>IF(EXACT(B1725,""),"",IF(COUNTIFS(B:B,B1725,J:J,"&gt;"&amp;J1725)=0,IFERROR(IF(MATCH(B1725&amp;"|*",M$3:M1724,0),"-",""),B1725&amp;"|"&amp;C1725&amp;"|"),"-"))</f>
        <v/>
      </c>
      <c r="N1725" s="183" t="str">
        <f t="shared" si="79"/>
        <v/>
      </c>
      <c r="O1725" s="81" t="str">
        <f>IF(EXACT(B1725,""),"",IF(COUNTIFS(B:B,B1725,J:J,"&gt;"&amp;J1725)=1,IFERROR(IF(MATCH(B1725&amp;"|*",M$3:M1724,0),"-",""),B1725&amp;"|"&amp;C1725&amp;"|"),"-"))</f>
        <v/>
      </c>
    </row>
    <row r="1726" spans="12:15" x14ac:dyDescent="0.35">
      <c r="L1726" s="81" t="str">
        <f t="shared" si="78"/>
        <v/>
      </c>
      <c r="M1726" s="82" t="str">
        <f>IF(EXACT(B1726,""),"",IF(COUNTIFS(B:B,B1726,J:J,"&gt;"&amp;J1726)=0,IFERROR(IF(MATCH(B1726&amp;"|*",M$3:M1725,0),"-",""),B1726&amp;"|"&amp;C1726&amp;"|"),"-"))</f>
        <v/>
      </c>
      <c r="N1726" s="183" t="str">
        <f t="shared" si="79"/>
        <v/>
      </c>
      <c r="O1726" s="81" t="str">
        <f>IF(EXACT(B1726,""),"",IF(COUNTIFS(B:B,B1726,J:J,"&gt;"&amp;J1726)=1,IFERROR(IF(MATCH(B1726&amp;"|*",M$3:M1725,0),"-",""),B1726&amp;"|"&amp;C1726&amp;"|"),"-"))</f>
        <v/>
      </c>
    </row>
    <row r="1727" spans="12:15" x14ac:dyDescent="0.35">
      <c r="L1727" s="81" t="str">
        <f t="shared" si="78"/>
        <v/>
      </c>
      <c r="M1727" s="82" t="str">
        <f>IF(EXACT(B1727,""),"",IF(COUNTIFS(B:B,B1727,J:J,"&gt;"&amp;J1727)=0,IFERROR(IF(MATCH(B1727&amp;"|*",M$3:M1726,0),"-",""),B1727&amp;"|"&amp;C1727&amp;"|"),"-"))</f>
        <v/>
      </c>
      <c r="N1727" s="183" t="str">
        <f t="shared" si="79"/>
        <v/>
      </c>
      <c r="O1727" s="81" t="str">
        <f>IF(EXACT(B1727,""),"",IF(COUNTIFS(B:B,B1727,J:J,"&gt;"&amp;J1727)=1,IFERROR(IF(MATCH(B1727&amp;"|*",M$3:M1726,0),"-",""),B1727&amp;"|"&amp;C1727&amp;"|"),"-"))</f>
        <v/>
      </c>
    </row>
    <row r="1728" spans="12:15" x14ac:dyDescent="0.35">
      <c r="L1728" s="81" t="str">
        <f t="shared" si="78"/>
        <v/>
      </c>
      <c r="M1728" s="82" t="str">
        <f>IF(EXACT(B1728,""),"",IF(COUNTIFS(B:B,B1728,J:J,"&gt;"&amp;J1728)=0,IFERROR(IF(MATCH(B1728&amp;"|*",M$3:M1727,0),"-",""),B1728&amp;"|"&amp;C1728&amp;"|"),"-"))</f>
        <v/>
      </c>
      <c r="N1728" s="183" t="str">
        <f t="shared" si="79"/>
        <v/>
      </c>
      <c r="O1728" s="81" t="str">
        <f>IF(EXACT(B1728,""),"",IF(COUNTIFS(B:B,B1728,J:J,"&gt;"&amp;J1728)=1,IFERROR(IF(MATCH(B1728&amp;"|*",M$3:M1727,0),"-",""),B1728&amp;"|"&amp;C1728&amp;"|"),"-"))</f>
        <v/>
      </c>
    </row>
    <row r="1729" spans="12:15" x14ac:dyDescent="0.35">
      <c r="L1729" s="81" t="str">
        <f t="shared" si="78"/>
        <v/>
      </c>
      <c r="M1729" s="82" t="str">
        <f>IF(EXACT(B1729,""),"",IF(COUNTIFS(B:B,B1729,J:J,"&gt;"&amp;J1729)=0,IFERROR(IF(MATCH(B1729&amp;"|*",M$3:M1728,0),"-",""),B1729&amp;"|"&amp;C1729&amp;"|"),"-"))</f>
        <v/>
      </c>
      <c r="N1729" s="183" t="str">
        <f t="shared" si="79"/>
        <v/>
      </c>
      <c r="O1729" s="81" t="str">
        <f>IF(EXACT(B1729,""),"",IF(COUNTIFS(B:B,B1729,J:J,"&gt;"&amp;J1729)=1,IFERROR(IF(MATCH(B1729&amp;"|*",M$3:M1728,0),"-",""),B1729&amp;"|"&amp;C1729&amp;"|"),"-"))</f>
        <v/>
      </c>
    </row>
    <row r="1730" spans="12:15" x14ac:dyDescent="0.35">
      <c r="L1730" s="81" t="str">
        <f t="shared" si="78"/>
        <v/>
      </c>
      <c r="M1730" s="82" t="str">
        <f>IF(EXACT(B1730,""),"",IF(COUNTIFS(B:B,B1730,J:J,"&gt;"&amp;J1730)=0,IFERROR(IF(MATCH(B1730&amp;"|*",M$3:M1729,0),"-",""),B1730&amp;"|"&amp;C1730&amp;"|"),"-"))</f>
        <v/>
      </c>
      <c r="N1730" s="183" t="str">
        <f t="shared" si="79"/>
        <v/>
      </c>
      <c r="O1730" s="81" t="str">
        <f>IF(EXACT(B1730,""),"",IF(COUNTIFS(B:B,B1730,J:J,"&gt;"&amp;J1730)=1,IFERROR(IF(MATCH(B1730&amp;"|*",M$3:M1729,0),"-",""),B1730&amp;"|"&amp;C1730&amp;"|"),"-"))</f>
        <v/>
      </c>
    </row>
    <row r="1731" spans="12:15" x14ac:dyDescent="0.35">
      <c r="L1731" s="81" t="str">
        <f t="shared" si="78"/>
        <v/>
      </c>
      <c r="M1731" s="82" t="str">
        <f>IF(EXACT(B1731,""),"",IF(COUNTIFS(B:B,B1731,J:J,"&gt;"&amp;J1731)=0,IFERROR(IF(MATCH(B1731&amp;"|*",M$3:M1730,0),"-",""),B1731&amp;"|"&amp;C1731&amp;"|"),"-"))</f>
        <v/>
      </c>
      <c r="N1731" s="183" t="str">
        <f t="shared" si="79"/>
        <v/>
      </c>
      <c r="O1731" s="81" t="str">
        <f>IF(EXACT(B1731,""),"",IF(COUNTIFS(B:B,B1731,J:J,"&gt;"&amp;J1731)=1,IFERROR(IF(MATCH(B1731&amp;"|*",M$3:M1730,0),"-",""),B1731&amp;"|"&amp;C1731&amp;"|"),"-"))</f>
        <v/>
      </c>
    </row>
    <row r="1732" spans="12:15" x14ac:dyDescent="0.35">
      <c r="L1732" s="81" t="str">
        <f t="shared" ref="L1732:L1795" si="80">IF(EXACT(B1732,""),"",IF(COUNTIFS(B:B,B1732,D:D,D1732,E:E,E1732,J:J,"&gt;"&amp;J1732)=0,B1732&amp;"|"&amp;D1732&amp;":"&amp;E1732&amp;"|","-"))</f>
        <v/>
      </c>
      <c r="M1732" s="82" t="str">
        <f>IF(EXACT(B1732,""),"",IF(COUNTIFS(B:B,B1732,J:J,"&gt;"&amp;J1732)=0,IFERROR(IF(MATCH(B1732&amp;"|*",M$3:M1731,0),"-",""),B1732&amp;"|"&amp;C1732&amp;"|"),"-"))</f>
        <v/>
      </c>
      <c r="N1732" s="183" t="str">
        <f t="shared" ref="N1732:N1795" si="81">IF(OR(EXACT(M1732,""),EXACT(M1732,"-")),"",COUNTIFS(M$4:M$4000,"&gt;-",M$4:M$4000,"&lt;="&amp;M1732))</f>
        <v/>
      </c>
      <c r="O1732" s="81" t="str">
        <f>IF(EXACT(B1732,""),"",IF(COUNTIFS(B:B,B1732,J:J,"&gt;"&amp;J1732)=1,IFERROR(IF(MATCH(B1732&amp;"|*",M$3:M1731,0),"-",""),B1732&amp;"|"&amp;C1732&amp;"|"),"-"))</f>
        <v/>
      </c>
    </row>
    <row r="1733" spans="12:15" x14ac:dyDescent="0.35">
      <c r="L1733" s="81" t="str">
        <f t="shared" si="80"/>
        <v/>
      </c>
      <c r="M1733" s="82" t="str">
        <f>IF(EXACT(B1733,""),"",IF(COUNTIFS(B:B,B1733,J:J,"&gt;"&amp;J1733)=0,IFERROR(IF(MATCH(B1733&amp;"|*",M$3:M1732,0),"-",""),B1733&amp;"|"&amp;C1733&amp;"|"),"-"))</f>
        <v/>
      </c>
      <c r="N1733" s="183" t="str">
        <f t="shared" si="81"/>
        <v/>
      </c>
      <c r="O1733" s="81" t="str">
        <f>IF(EXACT(B1733,""),"",IF(COUNTIFS(B:B,B1733,J:J,"&gt;"&amp;J1733)=1,IFERROR(IF(MATCH(B1733&amp;"|*",M$3:M1732,0),"-",""),B1733&amp;"|"&amp;C1733&amp;"|"),"-"))</f>
        <v/>
      </c>
    </row>
    <row r="1734" spans="12:15" x14ac:dyDescent="0.35">
      <c r="L1734" s="81" t="str">
        <f t="shared" si="80"/>
        <v/>
      </c>
      <c r="M1734" s="82" t="str">
        <f>IF(EXACT(B1734,""),"",IF(COUNTIFS(B:B,B1734,J:J,"&gt;"&amp;J1734)=0,IFERROR(IF(MATCH(B1734&amp;"|*",M$3:M1733,0),"-",""),B1734&amp;"|"&amp;C1734&amp;"|"),"-"))</f>
        <v/>
      </c>
      <c r="N1734" s="183" t="str">
        <f t="shared" si="81"/>
        <v/>
      </c>
      <c r="O1734" s="81" t="str">
        <f>IF(EXACT(B1734,""),"",IF(COUNTIFS(B:B,B1734,J:J,"&gt;"&amp;J1734)=1,IFERROR(IF(MATCH(B1734&amp;"|*",M$3:M1733,0),"-",""),B1734&amp;"|"&amp;C1734&amp;"|"),"-"))</f>
        <v/>
      </c>
    </row>
    <row r="1735" spans="12:15" x14ac:dyDescent="0.35">
      <c r="L1735" s="81" t="str">
        <f t="shared" si="80"/>
        <v/>
      </c>
      <c r="M1735" s="82" t="str">
        <f>IF(EXACT(B1735,""),"",IF(COUNTIFS(B:B,B1735,J:J,"&gt;"&amp;J1735)=0,IFERROR(IF(MATCH(B1735&amp;"|*",M$3:M1734,0),"-",""),B1735&amp;"|"&amp;C1735&amp;"|"),"-"))</f>
        <v/>
      </c>
      <c r="N1735" s="183" t="str">
        <f t="shared" si="81"/>
        <v/>
      </c>
      <c r="O1735" s="81" t="str">
        <f>IF(EXACT(B1735,""),"",IF(COUNTIFS(B:B,B1735,J:J,"&gt;"&amp;J1735)=1,IFERROR(IF(MATCH(B1735&amp;"|*",M$3:M1734,0),"-",""),B1735&amp;"|"&amp;C1735&amp;"|"),"-"))</f>
        <v/>
      </c>
    </row>
    <row r="1736" spans="12:15" x14ac:dyDescent="0.35">
      <c r="L1736" s="81" t="str">
        <f t="shared" si="80"/>
        <v/>
      </c>
      <c r="M1736" s="82" t="str">
        <f>IF(EXACT(B1736,""),"",IF(COUNTIFS(B:B,B1736,J:J,"&gt;"&amp;J1736)=0,IFERROR(IF(MATCH(B1736&amp;"|*",M$3:M1735,0),"-",""),B1736&amp;"|"&amp;C1736&amp;"|"),"-"))</f>
        <v/>
      </c>
      <c r="N1736" s="183" t="str">
        <f t="shared" si="81"/>
        <v/>
      </c>
      <c r="O1736" s="81" t="str">
        <f>IF(EXACT(B1736,""),"",IF(COUNTIFS(B:B,B1736,J:J,"&gt;"&amp;J1736)=1,IFERROR(IF(MATCH(B1736&amp;"|*",M$3:M1735,0),"-",""),B1736&amp;"|"&amp;C1736&amp;"|"),"-"))</f>
        <v/>
      </c>
    </row>
    <row r="1737" spans="12:15" x14ac:dyDescent="0.35">
      <c r="L1737" s="81" t="str">
        <f t="shared" si="80"/>
        <v/>
      </c>
      <c r="M1737" s="82" t="str">
        <f>IF(EXACT(B1737,""),"",IF(COUNTIFS(B:B,B1737,J:J,"&gt;"&amp;J1737)=0,IFERROR(IF(MATCH(B1737&amp;"|*",M$3:M1736,0),"-",""),B1737&amp;"|"&amp;C1737&amp;"|"),"-"))</f>
        <v/>
      </c>
      <c r="N1737" s="183" t="str">
        <f t="shared" si="81"/>
        <v/>
      </c>
      <c r="O1737" s="81" t="str">
        <f>IF(EXACT(B1737,""),"",IF(COUNTIFS(B:B,B1737,J:J,"&gt;"&amp;J1737)=1,IFERROR(IF(MATCH(B1737&amp;"|*",M$3:M1736,0),"-",""),B1737&amp;"|"&amp;C1737&amp;"|"),"-"))</f>
        <v/>
      </c>
    </row>
    <row r="1738" spans="12:15" x14ac:dyDescent="0.35">
      <c r="L1738" s="81" t="str">
        <f t="shared" si="80"/>
        <v/>
      </c>
      <c r="M1738" s="82" t="str">
        <f>IF(EXACT(B1738,""),"",IF(COUNTIFS(B:B,B1738,J:J,"&gt;"&amp;J1738)=0,IFERROR(IF(MATCH(B1738&amp;"|*",M$3:M1737,0),"-",""),B1738&amp;"|"&amp;C1738&amp;"|"),"-"))</f>
        <v/>
      </c>
      <c r="N1738" s="183" t="str">
        <f t="shared" si="81"/>
        <v/>
      </c>
      <c r="O1738" s="81" t="str">
        <f>IF(EXACT(B1738,""),"",IF(COUNTIFS(B:B,B1738,J:J,"&gt;"&amp;J1738)=1,IFERROR(IF(MATCH(B1738&amp;"|*",M$3:M1737,0),"-",""),B1738&amp;"|"&amp;C1738&amp;"|"),"-"))</f>
        <v/>
      </c>
    </row>
    <row r="1739" spans="12:15" x14ac:dyDescent="0.35">
      <c r="L1739" s="81" t="str">
        <f t="shared" si="80"/>
        <v/>
      </c>
      <c r="M1739" s="82" t="str">
        <f>IF(EXACT(B1739,""),"",IF(COUNTIFS(B:B,B1739,J:J,"&gt;"&amp;J1739)=0,IFERROR(IF(MATCH(B1739&amp;"|*",M$3:M1738,0),"-",""),B1739&amp;"|"&amp;C1739&amp;"|"),"-"))</f>
        <v/>
      </c>
      <c r="N1739" s="183" t="str">
        <f t="shared" si="81"/>
        <v/>
      </c>
      <c r="O1739" s="81" t="str">
        <f>IF(EXACT(B1739,""),"",IF(COUNTIFS(B:B,B1739,J:J,"&gt;"&amp;J1739)=1,IFERROR(IF(MATCH(B1739&amp;"|*",M$3:M1738,0),"-",""),B1739&amp;"|"&amp;C1739&amp;"|"),"-"))</f>
        <v/>
      </c>
    </row>
    <row r="1740" spans="12:15" x14ac:dyDescent="0.35">
      <c r="L1740" s="81" t="str">
        <f t="shared" si="80"/>
        <v/>
      </c>
      <c r="M1740" s="82" t="str">
        <f>IF(EXACT(B1740,""),"",IF(COUNTIFS(B:B,B1740,J:J,"&gt;"&amp;J1740)=0,IFERROR(IF(MATCH(B1740&amp;"|*",M$3:M1739,0),"-",""),B1740&amp;"|"&amp;C1740&amp;"|"),"-"))</f>
        <v/>
      </c>
      <c r="N1740" s="183" t="str">
        <f t="shared" si="81"/>
        <v/>
      </c>
      <c r="O1740" s="81" t="str">
        <f>IF(EXACT(B1740,""),"",IF(COUNTIFS(B:B,B1740,J:J,"&gt;"&amp;J1740)=1,IFERROR(IF(MATCH(B1740&amp;"|*",M$3:M1739,0),"-",""),B1740&amp;"|"&amp;C1740&amp;"|"),"-"))</f>
        <v/>
      </c>
    </row>
    <row r="1741" spans="12:15" x14ac:dyDescent="0.35">
      <c r="L1741" s="81" t="str">
        <f t="shared" si="80"/>
        <v/>
      </c>
      <c r="M1741" s="82" t="str">
        <f>IF(EXACT(B1741,""),"",IF(COUNTIFS(B:B,B1741,J:J,"&gt;"&amp;J1741)=0,IFERROR(IF(MATCH(B1741&amp;"|*",M$3:M1740,0),"-",""),B1741&amp;"|"&amp;C1741&amp;"|"),"-"))</f>
        <v/>
      </c>
      <c r="N1741" s="183" t="str">
        <f t="shared" si="81"/>
        <v/>
      </c>
      <c r="O1741" s="81" t="str">
        <f>IF(EXACT(B1741,""),"",IF(COUNTIFS(B:B,B1741,J:J,"&gt;"&amp;J1741)=1,IFERROR(IF(MATCH(B1741&amp;"|*",M$3:M1740,0),"-",""),B1741&amp;"|"&amp;C1741&amp;"|"),"-"))</f>
        <v/>
      </c>
    </row>
    <row r="1742" spans="12:15" x14ac:dyDescent="0.35">
      <c r="L1742" s="81" t="str">
        <f t="shared" si="80"/>
        <v/>
      </c>
      <c r="M1742" s="82" t="str">
        <f>IF(EXACT(B1742,""),"",IF(COUNTIFS(B:B,B1742,J:J,"&gt;"&amp;J1742)=0,IFERROR(IF(MATCH(B1742&amp;"|*",M$3:M1741,0),"-",""),B1742&amp;"|"&amp;C1742&amp;"|"),"-"))</f>
        <v/>
      </c>
      <c r="N1742" s="183" t="str">
        <f t="shared" si="81"/>
        <v/>
      </c>
      <c r="O1742" s="81" t="str">
        <f>IF(EXACT(B1742,""),"",IF(COUNTIFS(B:B,B1742,J:J,"&gt;"&amp;J1742)=1,IFERROR(IF(MATCH(B1742&amp;"|*",M$3:M1741,0),"-",""),B1742&amp;"|"&amp;C1742&amp;"|"),"-"))</f>
        <v/>
      </c>
    </row>
    <row r="1743" spans="12:15" x14ac:dyDescent="0.35">
      <c r="L1743" s="81" t="str">
        <f t="shared" si="80"/>
        <v/>
      </c>
      <c r="M1743" s="82" t="str">
        <f>IF(EXACT(B1743,""),"",IF(COUNTIFS(B:B,B1743,J:J,"&gt;"&amp;J1743)=0,IFERROR(IF(MATCH(B1743&amp;"|*",M$3:M1742,0),"-",""),B1743&amp;"|"&amp;C1743&amp;"|"),"-"))</f>
        <v/>
      </c>
      <c r="N1743" s="183" t="str">
        <f t="shared" si="81"/>
        <v/>
      </c>
      <c r="O1743" s="81" t="str">
        <f>IF(EXACT(B1743,""),"",IF(COUNTIFS(B:B,B1743,J:J,"&gt;"&amp;J1743)=1,IFERROR(IF(MATCH(B1743&amp;"|*",M$3:M1742,0),"-",""),B1743&amp;"|"&amp;C1743&amp;"|"),"-"))</f>
        <v/>
      </c>
    </row>
    <row r="1744" spans="12:15" x14ac:dyDescent="0.35">
      <c r="L1744" s="81" t="str">
        <f t="shared" si="80"/>
        <v/>
      </c>
      <c r="M1744" s="82" t="str">
        <f>IF(EXACT(B1744,""),"",IF(COUNTIFS(B:B,B1744,J:J,"&gt;"&amp;J1744)=0,IFERROR(IF(MATCH(B1744&amp;"|*",M$3:M1743,0),"-",""),B1744&amp;"|"&amp;C1744&amp;"|"),"-"))</f>
        <v/>
      </c>
      <c r="N1744" s="183" t="str">
        <f t="shared" si="81"/>
        <v/>
      </c>
      <c r="O1744" s="81" t="str">
        <f>IF(EXACT(B1744,""),"",IF(COUNTIFS(B:B,B1744,J:J,"&gt;"&amp;J1744)=1,IFERROR(IF(MATCH(B1744&amp;"|*",M$3:M1743,0),"-",""),B1744&amp;"|"&amp;C1744&amp;"|"),"-"))</f>
        <v/>
      </c>
    </row>
    <row r="1745" spans="12:15" x14ac:dyDescent="0.35">
      <c r="L1745" s="81" t="str">
        <f t="shared" si="80"/>
        <v/>
      </c>
      <c r="M1745" s="82" t="str">
        <f>IF(EXACT(B1745,""),"",IF(COUNTIFS(B:B,B1745,J:J,"&gt;"&amp;J1745)=0,IFERROR(IF(MATCH(B1745&amp;"|*",M$3:M1744,0),"-",""),B1745&amp;"|"&amp;C1745&amp;"|"),"-"))</f>
        <v/>
      </c>
      <c r="N1745" s="183" t="str">
        <f t="shared" si="81"/>
        <v/>
      </c>
      <c r="O1745" s="81" t="str">
        <f>IF(EXACT(B1745,""),"",IF(COUNTIFS(B:B,B1745,J:J,"&gt;"&amp;J1745)=1,IFERROR(IF(MATCH(B1745&amp;"|*",M$3:M1744,0),"-",""),B1745&amp;"|"&amp;C1745&amp;"|"),"-"))</f>
        <v/>
      </c>
    </row>
    <row r="1746" spans="12:15" x14ac:dyDescent="0.35">
      <c r="L1746" s="81" t="str">
        <f t="shared" si="80"/>
        <v/>
      </c>
      <c r="M1746" s="82" t="str">
        <f>IF(EXACT(B1746,""),"",IF(COUNTIFS(B:B,B1746,J:J,"&gt;"&amp;J1746)=0,IFERROR(IF(MATCH(B1746&amp;"|*",M$3:M1745,0),"-",""),B1746&amp;"|"&amp;C1746&amp;"|"),"-"))</f>
        <v/>
      </c>
      <c r="N1746" s="183" t="str">
        <f t="shared" si="81"/>
        <v/>
      </c>
      <c r="O1746" s="81" t="str">
        <f>IF(EXACT(B1746,""),"",IF(COUNTIFS(B:B,B1746,J:J,"&gt;"&amp;J1746)=1,IFERROR(IF(MATCH(B1746&amp;"|*",M$3:M1745,0),"-",""),B1746&amp;"|"&amp;C1746&amp;"|"),"-"))</f>
        <v/>
      </c>
    </row>
    <row r="1747" spans="12:15" x14ac:dyDescent="0.35">
      <c r="L1747" s="81" t="str">
        <f t="shared" si="80"/>
        <v/>
      </c>
      <c r="M1747" s="82" t="str">
        <f>IF(EXACT(B1747,""),"",IF(COUNTIFS(B:B,B1747,J:J,"&gt;"&amp;J1747)=0,IFERROR(IF(MATCH(B1747&amp;"|*",M$3:M1746,0),"-",""),B1747&amp;"|"&amp;C1747&amp;"|"),"-"))</f>
        <v/>
      </c>
      <c r="N1747" s="183" t="str">
        <f t="shared" si="81"/>
        <v/>
      </c>
      <c r="O1747" s="81" t="str">
        <f>IF(EXACT(B1747,""),"",IF(COUNTIFS(B:B,B1747,J:J,"&gt;"&amp;J1747)=1,IFERROR(IF(MATCH(B1747&amp;"|*",M$3:M1746,0),"-",""),B1747&amp;"|"&amp;C1747&amp;"|"),"-"))</f>
        <v/>
      </c>
    </row>
    <row r="1748" spans="12:15" x14ac:dyDescent="0.35">
      <c r="L1748" s="81" t="str">
        <f t="shared" si="80"/>
        <v/>
      </c>
      <c r="M1748" s="82" t="str">
        <f>IF(EXACT(B1748,""),"",IF(COUNTIFS(B:B,B1748,J:J,"&gt;"&amp;J1748)=0,IFERROR(IF(MATCH(B1748&amp;"|*",M$3:M1747,0),"-",""),B1748&amp;"|"&amp;C1748&amp;"|"),"-"))</f>
        <v/>
      </c>
      <c r="N1748" s="183" t="str">
        <f t="shared" si="81"/>
        <v/>
      </c>
      <c r="O1748" s="81" t="str">
        <f>IF(EXACT(B1748,""),"",IF(COUNTIFS(B:B,B1748,J:J,"&gt;"&amp;J1748)=1,IFERROR(IF(MATCH(B1748&amp;"|*",M$3:M1747,0),"-",""),B1748&amp;"|"&amp;C1748&amp;"|"),"-"))</f>
        <v/>
      </c>
    </row>
    <row r="1749" spans="12:15" x14ac:dyDescent="0.35">
      <c r="L1749" s="81" t="str">
        <f t="shared" si="80"/>
        <v/>
      </c>
      <c r="M1749" s="82" t="str">
        <f>IF(EXACT(B1749,""),"",IF(COUNTIFS(B:B,B1749,J:J,"&gt;"&amp;J1749)=0,IFERROR(IF(MATCH(B1749&amp;"|*",M$3:M1748,0),"-",""),B1749&amp;"|"&amp;C1749&amp;"|"),"-"))</f>
        <v/>
      </c>
      <c r="N1749" s="183" t="str">
        <f t="shared" si="81"/>
        <v/>
      </c>
      <c r="O1749" s="81" t="str">
        <f>IF(EXACT(B1749,""),"",IF(COUNTIFS(B:B,B1749,J:J,"&gt;"&amp;J1749)=1,IFERROR(IF(MATCH(B1749&amp;"|*",M$3:M1748,0),"-",""),B1749&amp;"|"&amp;C1749&amp;"|"),"-"))</f>
        <v/>
      </c>
    </row>
    <row r="1750" spans="12:15" x14ac:dyDescent="0.35">
      <c r="L1750" s="81" t="str">
        <f t="shared" si="80"/>
        <v/>
      </c>
      <c r="M1750" s="82" t="str">
        <f>IF(EXACT(B1750,""),"",IF(COUNTIFS(B:B,B1750,J:J,"&gt;"&amp;J1750)=0,IFERROR(IF(MATCH(B1750&amp;"|*",M$3:M1749,0),"-",""),B1750&amp;"|"&amp;C1750&amp;"|"),"-"))</f>
        <v/>
      </c>
      <c r="N1750" s="183" t="str">
        <f t="shared" si="81"/>
        <v/>
      </c>
      <c r="O1750" s="81" t="str">
        <f>IF(EXACT(B1750,""),"",IF(COUNTIFS(B:B,B1750,J:J,"&gt;"&amp;J1750)=1,IFERROR(IF(MATCH(B1750&amp;"|*",M$3:M1749,0),"-",""),B1750&amp;"|"&amp;C1750&amp;"|"),"-"))</f>
        <v/>
      </c>
    </row>
    <row r="1751" spans="12:15" x14ac:dyDescent="0.35">
      <c r="L1751" s="81" t="str">
        <f t="shared" si="80"/>
        <v/>
      </c>
      <c r="M1751" s="82" t="str">
        <f>IF(EXACT(B1751,""),"",IF(COUNTIFS(B:B,B1751,J:J,"&gt;"&amp;J1751)=0,IFERROR(IF(MATCH(B1751&amp;"|*",M$3:M1750,0),"-",""),B1751&amp;"|"&amp;C1751&amp;"|"),"-"))</f>
        <v/>
      </c>
      <c r="N1751" s="183" t="str">
        <f t="shared" si="81"/>
        <v/>
      </c>
      <c r="O1751" s="81" t="str">
        <f>IF(EXACT(B1751,""),"",IF(COUNTIFS(B:B,B1751,J:J,"&gt;"&amp;J1751)=1,IFERROR(IF(MATCH(B1751&amp;"|*",M$3:M1750,0),"-",""),B1751&amp;"|"&amp;C1751&amp;"|"),"-"))</f>
        <v/>
      </c>
    </row>
    <row r="1752" spans="12:15" x14ac:dyDescent="0.35">
      <c r="L1752" s="81" t="str">
        <f t="shared" si="80"/>
        <v/>
      </c>
      <c r="M1752" s="82" t="str">
        <f>IF(EXACT(B1752,""),"",IF(COUNTIFS(B:B,B1752,J:J,"&gt;"&amp;J1752)=0,IFERROR(IF(MATCH(B1752&amp;"|*",M$3:M1751,0),"-",""),B1752&amp;"|"&amp;C1752&amp;"|"),"-"))</f>
        <v/>
      </c>
      <c r="N1752" s="183" t="str">
        <f t="shared" si="81"/>
        <v/>
      </c>
      <c r="O1752" s="81" t="str">
        <f>IF(EXACT(B1752,""),"",IF(COUNTIFS(B:B,B1752,J:J,"&gt;"&amp;J1752)=1,IFERROR(IF(MATCH(B1752&amp;"|*",M$3:M1751,0),"-",""),B1752&amp;"|"&amp;C1752&amp;"|"),"-"))</f>
        <v/>
      </c>
    </row>
    <row r="1753" spans="12:15" x14ac:dyDescent="0.35">
      <c r="L1753" s="81" t="str">
        <f t="shared" si="80"/>
        <v/>
      </c>
      <c r="M1753" s="82" t="str">
        <f>IF(EXACT(B1753,""),"",IF(COUNTIFS(B:B,B1753,J:J,"&gt;"&amp;J1753)=0,IFERROR(IF(MATCH(B1753&amp;"|*",M$3:M1752,0),"-",""),B1753&amp;"|"&amp;C1753&amp;"|"),"-"))</f>
        <v/>
      </c>
      <c r="N1753" s="183" t="str">
        <f t="shared" si="81"/>
        <v/>
      </c>
      <c r="O1753" s="81" t="str">
        <f>IF(EXACT(B1753,""),"",IF(COUNTIFS(B:B,B1753,J:J,"&gt;"&amp;J1753)=1,IFERROR(IF(MATCH(B1753&amp;"|*",M$3:M1752,0),"-",""),B1753&amp;"|"&amp;C1753&amp;"|"),"-"))</f>
        <v/>
      </c>
    </row>
    <row r="1754" spans="12:15" x14ac:dyDescent="0.35">
      <c r="L1754" s="81" t="str">
        <f t="shared" si="80"/>
        <v/>
      </c>
      <c r="M1754" s="82" t="str">
        <f>IF(EXACT(B1754,""),"",IF(COUNTIFS(B:B,B1754,J:J,"&gt;"&amp;J1754)=0,IFERROR(IF(MATCH(B1754&amp;"|*",M$3:M1753,0),"-",""),B1754&amp;"|"&amp;C1754&amp;"|"),"-"))</f>
        <v/>
      </c>
      <c r="N1754" s="183" t="str">
        <f t="shared" si="81"/>
        <v/>
      </c>
      <c r="O1754" s="81" t="str">
        <f>IF(EXACT(B1754,""),"",IF(COUNTIFS(B:B,B1754,J:J,"&gt;"&amp;J1754)=1,IFERROR(IF(MATCH(B1754&amp;"|*",M$3:M1753,0),"-",""),B1754&amp;"|"&amp;C1754&amp;"|"),"-"))</f>
        <v/>
      </c>
    </row>
    <row r="1755" spans="12:15" x14ac:dyDescent="0.35">
      <c r="L1755" s="81" t="str">
        <f t="shared" si="80"/>
        <v/>
      </c>
      <c r="M1755" s="82" t="str">
        <f>IF(EXACT(B1755,""),"",IF(COUNTIFS(B:B,B1755,J:J,"&gt;"&amp;J1755)=0,IFERROR(IF(MATCH(B1755&amp;"|*",M$3:M1754,0),"-",""),B1755&amp;"|"&amp;C1755&amp;"|"),"-"))</f>
        <v/>
      </c>
      <c r="N1755" s="183" t="str">
        <f t="shared" si="81"/>
        <v/>
      </c>
      <c r="O1755" s="81" t="str">
        <f>IF(EXACT(B1755,""),"",IF(COUNTIFS(B:B,B1755,J:J,"&gt;"&amp;J1755)=1,IFERROR(IF(MATCH(B1755&amp;"|*",M$3:M1754,0),"-",""),B1755&amp;"|"&amp;C1755&amp;"|"),"-"))</f>
        <v/>
      </c>
    </row>
    <row r="1756" spans="12:15" x14ac:dyDescent="0.35">
      <c r="L1756" s="81" t="str">
        <f t="shared" si="80"/>
        <v/>
      </c>
      <c r="M1756" s="82" t="str">
        <f>IF(EXACT(B1756,""),"",IF(COUNTIFS(B:B,B1756,J:J,"&gt;"&amp;J1756)=0,IFERROR(IF(MATCH(B1756&amp;"|*",M$3:M1755,0),"-",""),B1756&amp;"|"&amp;C1756&amp;"|"),"-"))</f>
        <v/>
      </c>
      <c r="N1756" s="183" t="str">
        <f t="shared" si="81"/>
        <v/>
      </c>
      <c r="O1756" s="81" t="str">
        <f>IF(EXACT(B1756,""),"",IF(COUNTIFS(B:B,B1756,J:J,"&gt;"&amp;J1756)=1,IFERROR(IF(MATCH(B1756&amp;"|*",M$3:M1755,0),"-",""),B1756&amp;"|"&amp;C1756&amp;"|"),"-"))</f>
        <v/>
      </c>
    </row>
    <row r="1757" spans="12:15" x14ac:dyDescent="0.35">
      <c r="L1757" s="81" t="str">
        <f t="shared" si="80"/>
        <v/>
      </c>
      <c r="M1757" s="82" t="str">
        <f>IF(EXACT(B1757,""),"",IF(COUNTIFS(B:B,B1757,J:J,"&gt;"&amp;J1757)=0,IFERROR(IF(MATCH(B1757&amp;"|*",M$3:M1756,0),"-",""),B1757&amp;"|"&amp;C1757&amp;"|"),"-"))</f>
        <v/>
      </c>
      <c r="N1757" s="183" t="str">
        <f t="shared" si="81"/>
        <v/>
      </c>
      <c r="O1757" s="81" t="str">
        <f>IF(EXACT(B1757,""),"",IF(COUNTIFS(B:B,B1757,J:J,"&gt;"&amp;J1757)=1,IFERROR(IF(MATCH(B1757&amp;"|*",M$3:M1756,0),"-",""),B1757&amp;"|"&amp;C1757&amp;"|"),"-"))</f>
        <v/>
      </c>
    </row>
    <row r="1758" spans="12:15" x14ac:dyDescent="0.35">
      <c r="L1758" s="81" t="str">
        <f t="shared" si="80"/>
        <v/>
      </c>
      <c r="M1758" s="82" t="str">
        <f>IF(EXACT(B1758,""),"",IF(COUNTIFS(B:B,B1758,J:J,"&gt;"&amp;J1758)=0,IFERROR(IF(MATCH(B1758&amp;"|*",M$3:M1757,0),"-",""),B1758&amp;"|"&amp;C1758&amp;"|"),"-"))</f>
        <v/>
      </c>
      <c r="N1758" s="183" t="str">
        <f t="shared" si="81"/>
        <v/>
      </c>
      <c r="O1758" s="81" t="str">
        <f>IF(EXACT(B1758,""),"",IF(COUNTIFS(B:B,B1758,J:J,"&gt;"&amp;J1758)=1,IFERROR(IF(MATCH(B1758&amp;"|*",M$3:M1757,0),"-",""),B1758&amp;"|"&amp;C1758&amp;"|"),"-"))</f>
        <v/>
      </c>
    </row>
    <row r="1759" spans="12:15" x14ac:dyDescent="0.35">
      <c r="L1759" s="81" t="str">
        <f t="shared" si="80"/>
        <v/>
      </c>
      <c r="M1759" s="82" t="str">
        <f>IF(EXACT(B1759,""),"",IF(COUNTIFS(B:B,B1759,J:J,"&gt;"&amp;J1759)=0,IFERROR(IF(MATCH(B1759&amp;"|*",M$3:M1758,0),"-",""),B1759&amp;"|"&amp;C1759&amp;"|"),"-"))</f>
        <v/>
      </c>
      <c r="N1759" s="183" t="str">
        <f t="shared" si="81"/>
        <v/>
      </c>
      <c r="O1759" s="81" t="str">
        <f>IF(EXACT(B1759,""),"",IF(COUNTIFS(B:B,B1759,J:J,"&gt;"&amp;J1759)=1,IFERROR(IF(MATCH(B1759&amp;"|*",M$3:M1758,0),"-",""),B1759&amp;"|"&amp;C1759&amp;"|"),"-"))</f>
        <v/>
      </c>
    </row>
    <row r="1760" spans="12:15" x14ac:dyDescent="0.35">
      <c r="L1760" s="81" t="str">
        <f t="shared" si="80"/>
        <v/>
      </c>
      <c r="M1760" s="82" t="str">
        <f>IF(EXACT(B1760,""),"",IF(COUNTIFS(B:B,B1760,J:J,"&gt;"&amp;J1760)=0,IFERROR(IF(MATCH(B1760&amp;"|*",M$3:M1759,0),"-",""),B1760&amp;"|"&amp;C1760&amp;"|"),"-"))</f>
        <v/>
      </c>
      <c r="N1760" s="183" t="str">
        <f t="shared" si="81"/>
        <v/>
      </c>
      <c r="O1760" s="81" t="str">
        <f>IF(EXACT(B1760,""),"",IF(COUNTIFS(B:B,B1760,J:J,"&gt;"&amp;J1760)=1,IFERROR(IF(MATCH(B1760&amp;"|*",M$3:M1759,0),"-",""),B1760&amp;"|"&amp;C1760&amp;"|"),"-"))</f>
        <v/>
      </c>
    </row>
    <row r="1761" spans="12:15" x14ac:dyDescent="0.35">
      <c r="L1761" s="81" t="str">
        <f t="shared" si="80"/>
        <v/>
      </c>
      <c r="M1761" s="82" t="str">
        <f>IF(EXACT(B1761,""),"",IF(COUNTIFS(B:B,B1761,J:J,"&gt;"&amp;J1761)=0,IFERROR(IF(MATCH(B1761&amp;"|*",M$3:M1760,0),"-",""),B1761&amp;"|"&amp;C1761&amp;"|"),"-"))</f>
        <v/>
      </c>
      <c r="N1761" s="183" t="str">
        <f t="shared" si="81"/>
        <v/>
      </c>
      <c r="O1761" s="81" t="str">
        <f>IF(EXACT(B1761,""),"",IF(COUNTIFS(B:B,B1761,J:J,"&gt;"&amp;J1761)=1,IFERROR(IF(MATCH(B1761&amp;"|*",M$3:M1760,0),"-",""),B1761&amp;"|"&amp;C1761&amp;"|"),"-"))</f>
        <v/>
      </c>
    </row>
    <row r="1762" spans="12:15" x14ac:dyDescent="0.35">
      <c r="L1762" s="81" t="str">
        <f t="shared" si="80"/>
        <v/>
      </c>
      <c r="M1762" s="82" t="str">
        <f>IF(EXACT(B1762,""),"",IF(COUNTIFS(B:B,B1762,J:J,"&gt;"&amp;J1762)=0,IFERROR(IF(MATCH(B1762&amp;"|*",M$3:M1761,0),"-",""),B1762&amp;"|"&amp;C1762&amp;"|"),"-"))</f>
        <v/>
      </c>
      <c r="N1762" s="183" t="str">
        <f t="shared" si="81"/>
        <v/>
      </c>
      <c r="O1762" s="81" t="str">
        <f>IF(EXACT(B1762,""),"",IF(COUNTIFS(B:B,B1762,J:J,"&gt;"&amp;J1762)=1,IFERROR(IF(MATCH(B1762&amp;"|*",M$3:M1761,0),"-",""),B1762&amp;"|"&amp;C1762&amp;"|"),"-"))</f>
        <v/>
      </c>
    </row>
    <row r="1763" spans="12:15" x14ac:dyDescent="0.35">
      <c r="L1763" s="81" t="str">
        <f t="shared" si="80"/>
        <v/>
      </c>
      <c r="M1763" s="82" t="str">
        <f>IF(EXACT(B1763,""),"",IF(COUNTIFS(B:B,B1763,J:J,"&gt;"&amp;J1763)=0,IFERROR(IF(MATCH(B1763&amp;"|*",M$3:M1762,0),"-",""),B1763&amp;"|"&amp;C1763&amp;"|"),"-"))</f>
        <v/>
      </c>
      <c r="N1763" s="183" t="str">
        <f t="shared" si="81"/>
        <v/>
      </c>
      <c r="O1763" s="81" t="str">
        <f>IF(EXACT(B1763,""),"",IF(COUNTIFS(B:B,B1763,J:J,"&gt;"&amp;J1763)=1,IFERROR(IF(MATCH(B1763&amp;"|*",M$3:M1762,0),"-",""),B1763&amp;"|"&amp;C1763&amp;"|"),"-"))</f>
        <v/>
      </c>
    </row>
    <row r="1764" spans="12:15" x14ac:dyDescent="0.35">
      <c r="L1764" s="81" t="str">
        <f t="shared" si="80"/>
        <v/>
      </c>
      <c r="M1764" s="82" t="str">
        <f>IF(EXACT(B1764,""),"",IF(COUNTIFS(B:B,B1764,J:J,"&gt;"&amp;J1764)=0,IFERROR(IF(MATCH(B1764&amp;"|*",M$3:M1763,0),"-",""),B1764&amp;"|"&amp;C1764&amp;"|"),"-"))</f>
        <v/>
      </c>
      <c r="N1764" s="183" t="str">
        <f t="shared" si="81"/>
        <v/>
      </c>
      <c r="O1764" s="81" t="str">
        <f>IF(EXACT(B1764,""),"",IF(COUNTIFS(B:B,B1764,J:J,"&gt;"&amp;J1764)=1,IFERROR(IF(MATCH(B1764&amp;"|*",M$3:M1763,0),"-",""),B1764&amp;"|"&amp;C1764&amp;"|"),"-"))</f>
        <v/>
      </c>
    </row>
    <row r="1765" spans="12:15" x14ac:dyDescent="0.35">
      <c r="L1765" s="81" t="str">
        <f t="shared" si="80"/>
        <v/>
      </c>
      <c r="M1765" s="82" t="str">
        <f>IF(EXACT(B1765,""),"",IF(COUNTIFS(B:B,B1765,J:J,"&gt;"&amp;J1765)=0,IFERROR(IF(MATCH(B1765&amp;"|*",M$3:M1764,0),"-",""),B1765&amp;"|"&amp;C1765&amp;"|"),"-"))</f>
        <v/>
      </c>
      <c r="N1765" s="183" t="str">
        <f t="shared" si="81"/>
        <v/>
      </c>
      <c r="O1765" s="81" t="str">
        <f>IF(EXACT(B1765,""),"",IF(COUNTIFS(B:B,B1765,J:J,"&gt;"&amp;J1765)=1,IFERROR(IF(MATCH(B1765&amp;"|*",M$3:M1764,0),"-",""),B1765&amp;"|"&amp;C1765&amp;"|"),"-"))</f>
        <v/>
      </c>
    </row>
    <row r="1766" spans="12:15" x14ac:dyDescent="0.35">
      <c r="L1766" s="81" t="str">
        <f t="shared" si="80"/>
        <v/>
      </c>
      <c r="M1766" s="82" t="str">
        <f>IF(EXACT(B1766,""),"",IF(COUNTIFS(B:B,B1766,J:J,"&gt;"&amp;J1766)=0,IFERROR(IF(MATCH(B1766&amp;"|*",M$3:M1765,0),"-",""),B1766&amp;"|"&amp;C1766&amp;"|"),"-"))</f>
        <v/>
      </c>
      <c r="N1766" s="183" t="str">
        <f t="shared" si="81"/>
        <v/>
      </c>
      <c r="O1766" s="81" t="str">
        <f>IF(EXACT(B1766,""),"",IF(COUNTIFS(B:B,B1766,J:J,"&gt;"&amp;J1766)=1,IFERROR(IF(MATCH(B1766&amp;"|*",M$3:M1765,0),"-",""),B1766&amp;"|"&amp;C1766&amp;"|"),"-"))</f>
        <v/>
      </c>
    </row>
    <row r="1767" spans="12:15" x14ac:dyDescent="0.35">
      <c r="L1767" s="81" t="str">
        <f t="shared" si="80"/>
        <v/>
      </c>
      <c r="M1767" s="82" t="str">
        <f>IF(EXACT(B1767,""),"",IF(COUNTIFS(B:B,B1767,J:J,"&gt;"&amp;J1767)=0,IFERROR(IF(MATCH(B1767&amp;"|*",M$3:M1766,0),"-",""),B1767&amp;"|"&amp;C1767&amp;"|"),"-"))</f>
        <v/>
      </c>
      <c r="N1767" s="183" t="str">
        <f t="shared" si="81"/>
        <v/>
      </c>
      <c r="O1767" s="81" t="str">
        <f>IF(EXACT(B1767,""),"",IF(COUNTIFS(B:B,B1767,J:J,"&gt;"&amp;J1767)=1,IFERROR(IF(MATCH(B1767&amp;"|*",M$3:M1766,0),"-",""),B1767&amp;"|"&amp;C1767&amp;"|"),"-"))</f>
        <v/>
      </c>
    </row>
    <row r="1768" spans="12:15" x14ac:dyDescent="0.35">
      <c r="L1768" s="81" t="str">
        <f t="shared" si="80"/>
        <v/>
      </c>
      <c r="M1768" s="82" t="str">
        <f>IF(EXACT(B1768,""),"",IF(COUNTIFS(B:B,B1768,J:J,"&gt;"&amp;J1768)=0,IFERROR(IF(MATCH(B1768&amp;"|*",M$3:M1767,0),"-",""),B1768&amp;"|"&amp;C1768&amp;"|"),"-"))</f>
        <v/>
      </c>
      <c r="N1768" s="183" t="str">
        <f t="shared" si="81"/>
        <v/>
      </c>
      <c r="O1768" s="81" t="str">
        <f>IF(EXACT(B1768,""),"",IF(COUNTIFS(B:B,B1768,J:J,"&gt;"&amp;J1768)=1,IFERROR(IF(MATCH(B1768&amp;"|*",M$3:M1767,0),"-",""),B1768&amp;"|"&amp;C1768&amp;"|"),"-"))</f>
        <v/>
      </c>
    </row>
    <row r="1769" spans="12:15" x14ac:dyDescent="0.35">
      <c r="L1769" s="81" t="str">
        <f t="shared" si="80"/>
        <v/>
      </c>
      <c r="M1769" s="82" t="str">
        <f>IF(EXACT(B1769,""),"",IF(COUNTIFS(B:B,B1769,J:J,"&gt;"&amp;J1769)=0,IFERROR(IF(MATCH(B1769&amp;"|*",M$3:M1768,0),"-",""),B1769&amp;"|"&amp;C1769&amp;"|"),"-"))</f>
        <v/>
      </c>
      <c r="N1769" s="183" t="str">
        <f t="shared" si="81"/>
        <v/>
      </c>
      <c r="O1769" s="81" t="str">
        <f>IF(EXACT(B1769,""),"",IF(COUNTIFS(B:B,B1769,J:J,"&gt;"&amp;J1769)=1,IFERROR(IF(MATCH(B1769&amp;"|*",M$3:M1768,0),"-",""),B1769&amp;"|"&amp;C1769&amp;"|"),"-"))</f>
        <v/>
      </c>
    </row>
    <row r="1770" spans="12:15" x14ac:dyDescent="0.35">
      <c r="L1770" s="81" t="str">
        <f t="shared" si="80"/>
        <v/>
      </c>
      <c r="M1770" s="82" t="str">
        <f>IF(EXACT(B1770,""),"",IF(COUNTIFS(B:B,B1770,J:J,"&gt;"&amp;J1770)=0,IFERROR(IF(MATCH(B1770&amp;"|*",M$3:M1769,0),"-",""),B1770&amp;"|"&amp;C1770&amp;"|"),"-"))</f>
        <v/>
      </c>
      <c r="N1770" s="183" t="str">
        <f t="shared" si="81"/>
        <v/>
      </c>
      <c r="O1770" s="81" t="str">
        <f>IF(EXACT(B1770,""),"",IF(COUNTIFS(B:B,B1770,J:J,"&gt;"&amp;J1770)=1,IFERROR(IF(MATCH(B1770&amp;"|*",M$3:M1769,0),"-",""),B1770&amp;"|"&amp;C1770&amp;"|"),"-"))</f>
        <v/>
      </c>
    </row>
    <row r="1771" spans="12:15" x14ac:dyDescent="0.35">
      <c r="L1771" s="81" t="str">
        <f t="shared" si="80"/>
        <v/>
      </c>
      <c r="M1771" s="82" t="str">
        <f>IF(EXACT(B1771,""),"",IF(COUNTIFS(B:B,B1771,J:J,"&gt;"&amp;J1771)=0,IFERROR(IF(MATCH(B1771&amp;"|*",M$3:M1770,0),"-",""),B1771&amp;"|"&amp;C1771&amp;"|"),"-"))</f>
        <v/>
      </c>
      <c r="N1771" s="183" t="str">
        <f t="shared" si="81"/>
        <v/>
      </c>
      <c r="O1771" s="81" t="str">
        <f>IF(EXACT(B1771,""),"",IF(COUNTIFS(B:B,B1771,J:J,"&gt;"&amp;J1771)=1,IFERROR(IF(MATCH(B1771&amp;"|*",M$3:M1770,0),"-",""),B1771&amp;"|"&amp;C1771&amp;"|"),"-"))</f>
        <v/>
      </c>
    </row>
    <row r="1772" spans="12:15" x14ac:dyDescent="0.35">
      <c r="L1772" s="81" t="str">
        <f t="shared" si="80"/>
        <v/>
      </c>
      <c r="M1772" s="82" t="str">
        <f>IF(EXACT(B1772,""),"",IF(COUNTIFS(B:B,B1772,J:J,"&gt;"&amp;J1772)=0,IFERROR(IF(MATCH(B1772&amp;"|*",M$3:M1771,0),"-",""),B1772&amp;"|"&amp;C1772&amp;"|"),"-"))</f>
        <v/>
      </c>
      <c r="N1772" s="183" t="str">
        <f t="shared" si="81"/>
        <v/>
      </c>
      <c r="O1772" s="81" t="str">
        <f>IF(EXACT(B1772,""),"",IF(COUNTIFS(B:B,B1772,J:J,"&gt;"&amp;J1772)=1,IFERROR(IF(MATCH(B1772&amp;"|*",M$3:M1771,0),"-",""),B1772&amp;"|"&amp;C1772&amp;"|"),"-"))</f>
        <v/>
      </c>
    </row>
    <row r="1773" spans="12:15" x14ac:dyDescent="0.35">
      <c r="L1773" s="81" t="str">
        <f t="shared" si="80"/>
        <v/>
      </c>
      <c r="M1773" s="82" t="str">
        <f>IF(EXACT(B1773,""),"",IF(COUNTIFS(B:B,B1773,J:J,"&gt;"&amp;J1773)=0,IFERROR(IF(MATCH(B1773&amp;"|*",M$3:M1772,0),"-",""),B1773&amp;"|"&amp;C1773&amp;"|"),"-"))</f>
        <v/>
      </c>
      <c r="N1773" s="183" t="str">
        <f t="shared" si="81"/>
        <v/>
      </c>
      <c r="O1773" s="81" t="str">
        <f>IF(EXACT(B1773,""),"",IF(COUNTIFS(B:B,B1773,J:J,"&gt;"&amp;J1773)=1,IFERROR(IF(MATCH(B1773&amp;"|*",M$3:M1772,0),"-",""),B1773&amp;"|"&amp;C1773&amp;"|"),"-"))</f>
        <v/>
      </c>
    </row>
    <row r="1774" spans="12:15" x14ac:dyDescent="0.35">
      <c r="L1774" s="81" t="str">
        <f t="shared" si="80"/>
        <v/>
      </c>
      <c r="M1774" s="82" t="str">
        <f>IF(EXACT(B1774,""),"",IF(COUNTIFS(B:B,B1774,J:J,"&gt;"&amp;J1774)=0,IFERROR(IF(MATCH(B1774&amp;"|*",M$3:M1773,0),"-",""),B1774&amp;"|"&amp;C1774&amp;"|"),"-"))</f>
        <v/>
      </c>
      <c r="N1774" s="183" t="str">
        <f t="shared" si="81"/>
        <v/>
      </c>
      <c r="O1774" s="81" t="str">
        <f>IF(EXACT(B1774,""),"",IF(COUNTIFS(B:B,B1774,J:J,"&gt;"&amp;J1774)=1,IFERROR(IF(MATCH(B1774&amp;"|*",M$3:M1773,0),"-",""),B1774&amp;"|"&amp;C1774&amp;"|"),"-"))</f>
        <v/>
      </c>
    </row>
    <row r="1775" spans="12:15" x14ac:dyDescent="0.35">
      <c r="L1775" s="81" t="str">
        <f t="shared" si="80"/>
        <v/>
      </c>
      <c r="M1775" s="82" t="str">
        <f>IF(EXACT(B1775,""),"",IF(COUNTIFS(B:B,B1775,J:J,"&gt;"&amp;J1775)=0,IFERROR(IF(MATCH(B1775&amp;"|*",M$3:M1774,0),"-",""),B1775&amp;"|"&amp;C1775&amp;"|"),"-"))</f>
        <v/>
      </c>
      <c r="N1775" s="183" t="str">
        <f t="shared" si="81"/>
        <v/>
      </c>
      <c r="O1775" s="81" t="str">
        <f>IF(EXACT(B1775,""),"",IF(COUNTIFS(B:B,B1775,J:J,"&gt;"&amp;J1775)=1,IFERROR(IF(MATCH(B1775&amp;"|*",M$3:M1774,0),"-",""),B1775&amp;"|"&amp;C1775&amp;"|"),"-"))</f>
        <v/>
      </c>
    </row>
    <row r="1776" spans="12:15" x14ac:dyDescent="0.35">
      <c r="L1776" s="81" t="str">
        <f t="shared" si="80"/>
        <v/>
      </c>
      <c r="M1776" s="82" t="str">
        <f>IF(EXACT(B1776,""),"",IF(COUNTIFS(B:B,B1776,J:J,"&gt;"&amp;J1776)=0,IFERROR(IF(MATCH(B1776&amp;"|*",M$3:M1775,0),"-",""),B1776&amp;"|"&amp;C1776&amp;"|"),"-"))</f>
        <v/>
      </c>
      <c r="N1776" s="183" t="str">
        <f t="shared" si="81"/>
        <v/>
      </c>
      <c r="O1776" s="81" t="str">
        <f>IF(EXACT(B1776,""),"",IF(COUNTIFS(B:B,B1776,J:J,"&gt;"&amp;J1776)=1,IFERROR(IF(MATCH(B1776&amp;"|*",M$3:M1775,0),"-",""),B1776&amp;"|"&amp;C1776&amp;"|"),"-"))</f>
        <v/>
      </c>
    </row>
    <row r="1777" spans="12:15" x14ac:dyDescent="0.35">
      <c r="L1777" s="81" t="str">
        <f t="shared" si="80"/>
        <v/>
      </c>
      <c r="M1777" s="82" t="str">
        <f>IF(EXACT(B1777,""),"",IF(COUNTIFS(B:B,B1777,J:J,"&gt;"&amp;J1777)=0,IFERROR(IF(MATCH(B1777&amp;"|*",M$3:M1776,0),"-",""),B1777&amp;"|"&amp;C1777&amp;"|"),"-"))</f>
        <v/>
      </c>
      <c r="N1777" s="183" t="str">
        <f t="shared" si="81"/>
        <v/>
      </c>
      <c r="O1777" s="81" t="str">
        <f>IF(EXACT(B1777,""),"",IF(COUNTIFS(B:B,B1777,J:J,"&gt;"&amp;J1777)=1,IFERROR(IF(MATCH(B1777&amp;"|*",M$3:M1776,0),"-",""),B1777&amp;"|"&amp;C1777&amp;"|"),"-"))</f>
        <v/>
      </c>
    </row>
    <row r="1778" spans="12:15" x14ac:dyDescent="0.35">
      <c r="L1778" s="81" t="str">
        <f t="shared" si="80"/>
        <v/>
      </c>
      <c r="M1778" s="82" t="str">
        <f>IF(EXACT(B1778,""),"",IF(COUNTIFS(B:B,B1778,J:J,"&gt;"&amp;J1778)=0,IFERROR(IF(MATCH(B1778&amp;"|*",M$3:M1777,0),"-",""),B1778&amp;"|"&amp;C1778&amp;"|"),"-"))</f>
        <v/>
      </c>
      <c r="N1778" s="183" t="str">
        <f t="shared" si="81"/>
        <v/>
      </c>
      <c r="O1778" s="81" t="str">
        <f>IF(EXACT(B1778,""),"",IF(COUNTIFS(B:B,B1778,J:J,"&gt;"&amp;J1778)=1,IFERROR(IF(MATCH(B1778&amp;"|*",M$3:M1777,0),"-",""),B1778&amp;"|"&amp;C1778&amp;"|"),"-"))</f>
        <v/>
      </c>
    </row>
    <row r="1779" spans="12:15" x14ac:dyDescent="0.35">
      <c r="L1779" s="81" t="str">
        <f t="shared" si="80"/>
        <v/>
      </c>
      <c r="M1779" s="82" t="str">
        <f>IF(EXACT(B1779,""),"",IF(COUNTIFS(B:B,B1779,J:J,"&gt;"&amp;J1779)=0,IFERROR(IF(MATCH(B1779&amp;"|*",M$3:M1778,0),"-",""),B1779&amp;"|"&amp;C1779&amp;"|"),"-"))</f>
        <v/>
      </c>
      <c r="N1779" s="183" t="str">
        <f t="shared" si="81"/>
        <v/>
      </c>
      <c r="O1779" s="81" t="str">
        <f>IF(EXACT(B1779,""),"",IF(COUNTIFS(B:B,B1779,J:J,"&gt;"&amp;J1779)=1,IFERROR(IF(MATCH(B1779&amp;"|*",M$3:M1778,0),"-",""),B1779&amp;"|"&amp;C1779&amp;"|"),"-"))</f>
        <v/>
      </c>
    </row>
    <row r="1780" spans="12:15" x14ac:dyDescent="0.35">
      <c r="L1780" s="81" t="str">
        <f t="shared" si="80"/>
        <v/>
      </c>
      <c r="M1780" s="82" t="str">
        <f>IF(EXACT(B1780,""),"",IF(COUNTIFS(B:B,B1780,J:J,"&gt;"&amp;J1780)=0,IFERROR(IF(MATCH(B1780&amp;"|*",M$3:M1779,0),"-",""),B1780&amp;"|"&amp;C1780&amp;"|"),"-"))</f>
        <v/>
      </c>
      <c r="N1780" s="183" t="str">
        <f t="shared" si="81"/>
        <v/>
      </c>
      <c r="O1780" s="81" t="str">
        <f>IF(EXACT(B1780,""),"",IF(COUNTIFS(B:B,B1780,J:J,"&gt;"&amp;J1780)=1,IFERROR(IF(MATCH(B1780&amp;"|*",M$3:M1779,0),"-",""),B1780&amp;"|"&amp;C1780&amp;"|"),"-"))</f>
        <v/>
      </c>
    </row>
    <row r="1781" spans="12:15" x14ac:dyDescent="0.35">
      <c r="L1781" s="81" t="str">
        <f t="shared" si="80"/>
        <v/>
      </c>
      <c r="M1781" s="82" t="str">
        <f>IF(EXACT(B1781,""),"",IF(COUNTIFS(B:B,B1781,J:J,"&gt;"&amp;J1781)=0,IFERROR(IF(MATCH(B1781&amp;"|*",M$3:M1780,0),"-",""),B1781&amp;"|"&amp;C1781&amp;"|"),"-"))</f>
        <v/>
      </c>
      <c r="N1781" s="183" t="str">
        <f t="shared" si="81"/>
        <v/>
      </c>
      <c r="O1781" s="81" t="str">
        <f>IF(EXACT(B1781,""),"",IF(COUNTIFS(B:B,B1781,J:J,"&gt;"&amp;J1781)=1,IFERROR(IF(MATCH(B1781&amp;"|*",M$3:M1780,0),"-",""),B1781&amp;"|"&amp;C1781&amp;"|"),"-"))</f>
        <v/>
      </c>
    </row>
    <row r="1782" spans="12:15" x14ac:dyDescent="0.35">
      <c r="L1782" s="81" t="str">
        <f t="shared" si="80"/>
        <v/>
      </c>
      <c r="M1782" s="82" t="str">
        <f>IF(EXACT(B1782,""),"",IF(COUNTIFS(B:B,B1782,J:J,"&gt;"&amp;J1782)=0,IFERROR(IF(MATCH(B1782&amp;"|*",M$3:M1781,0),"-",""),B1782&amp;"|"&amp;C1782&amp;"|"),"-"))</f>
        <v/>
      </c>
      <c r="N1782" s="183" t="str">
        <f t="shared" si="81"/>
        <v/>
      </c>
      <c r="O1782" s="81" t="str">
        <f>IF(EXACT(B1782,""),"",IF(COUNTIFS(B:B,B1782,J:J,"&gt;"&amp;J1782)=1,IFERROR(IF(MATCH(B1782&amp;"|*",M$3:M1781,0),"-",""),B1782&amp;"|"&amp;C1782&amp;"|"),"-"))</f>
        <v/>
      </c>
    </row>
    <row r="1783" spans="12:15" x14ac:dyDescent="0.35">
      <c r="L1783" s="81" t="str">
        <f t="shared" si="80"/>
        <v/>
      </c>
      <c r="M1783" s="82" t="str">
        <f>IF(EXACT(B1783,""),"",IF(COUNTIFS(B:B,B1783,J:J,"&gt;"&amp;J1783)=0,IFERROR(IF(MATCH(B1783&amp;"|*",M$3:M1782,0),"-",""),B1783&amp;"|"&amp;C1783&amp;"|"),"-"))</f>
        <v/>
      </c>
      <c r="N1783" s="183" t="str">
        <f t="shared" si="81"/>
        <v/>
      </c>
      <c r="O1783" s="81" t="str">
        <f>IF(EXACT(B1783,""),"",IF(COUNTIFS(B:B,B1783,J:J,"&gt;"&amp;J1783)=1,IFERROR(IF(MATCH(B1783&amp;"|*",M$3:M1782,0),"-",""),B1783&amp;"|"&amp;C1783&amp;"|"),"-"))</f>
        <v/>
      </c>
    </row>
    <row r="1784" spans="12:15" x14ac:dyDescent="0.35">
      <c r="L1784" s="81" t="str">
        <f t="shared" si="80"/>
        <v/>
      </c>
      <c r="M1784" s="82" t="str">
        <f>IF(EXACT(B1784,""),"",IF(COUNTIFS(B:B,B1784,J:J,"&gt;"&amp;J1784)=0,IFERROR(IF(MATCH(B1784&amp;"|*",M$3:M1783,0),"-",""),B1784&amp;"|"&amp;C1784&amp;"|"),"-"))</f>
        <v/>
      </c>
      <c r="N1784" s="183" t="str">
        <f t="shared" si="81"/>
        <v/>
      </c>
      <c r="O1784" s="81" t="str">
        <f>IF(EXACT(B1784,""),"",IF(COUNTIFS(B:B,B1784,J:J,"&gt;"&amp;J1784)=1,IFERROR(IF(MATCH(B1784&amp;"|*",M$3:M1783,0),"-",""),B1784&amp;"|"&amp;C1784&amp;"|"),"-"))</f>
        <v/>
      </c>
    </row>
    <row r="1785" spans="12:15" x14ac:dyDescent="0.35">
      <c r="L1785" s="81" t="str">
        <f t="shared" si="80"/>
        <v/>
      </c>
      <c r="M1785" s="82" t="str">
        <f>IF(EXACT(B1785,""),"",IF(COUNTIFS(B:B,B1785,J:J,"&gt;"&amp;J1785)=0,IFERROR(IF(MATCH(B1785&amp;"|*",M$3:M1784,0),"-",""),B1785&amp;"|"&amp;C1785&amp;"|"),"-"))</f>
        <v/>
      </c>
      <c r="N1785" s="183" t="str">
        <f t="shared" si="81"/>
        <v/>
      </c>
      <c r="O1785" s="81" t="str">
        <f>IF(EXACT(B1785,""),"",IF(COUNTIFS(B:B,B1785,J:J,"&gt;"&amp;J1785)=1,IFERROR(IF(MATCH(B1785&amp;"|*",M$3:M1784,0),"-",""),B1785&amp;"|"&amp;C1785&amp;"|"),"-"))</f>
        <v/>
      </c>
    </row>
    <row r="1786" spans="12:15" x14ac:dyDescent="0.35">
      <c r="L1786" s="81" t="str">
        <f t="shared" si="80"/>
        <v/>
      </c>
      <c r="M1786" s="82" t="str">
        <f>IF(EXACT(B1786,""),"",IF(COUNTIFS(B:B,B1786,J:J,"&gt;"&amp;J1786)=0,IFERROR(IF(MATCH(B1786&amp;"|*",M$3:M1785,0),"-",""),B1786&amp;"|"&amp;C1786&amp;"|"),"-"))</f>
        <v/>
      </c>
      <c r="N1786" s="183" t="str">
        <f t="shared" si="81"/>
        <v/>
      </c>
      <c r="O1786" s="81" t="str">
        <f>IF(EXACT(B1786,""),"",IF(COUNTIFS(B:B,B1786,J:J,"&gt;"&amp;J1786)=1,IFERROR(IF(MATCH(B1786&amp;"|*",M$3:M1785,0),"-",""),B1786&amp;"|"&amp;C1786&amp;"|"),"-"))</f>
        <v/>
      </c>
    </row>
    <row r="1787" spans="12:15" x14ac:dyDescent="0.35">
      <c r="L1787" s="81" t="str">
        <f t="shared" si="80"/>
        <v/>
      </c>
      <c r="M1787" s="82" t="str">
        <f>IF(EXACT(B1787,""),"",IF(COUNTIFS(B:B,B1787,J:J,"&gt;"&amp;J1787)=0,IFERROR(IF(MATCH(B1787&amp;"|*",M$3:M1786,0),"-",""),B1787&amp;"|"&amp;C1787&amp;"|"),"-"))</f>
        <v/>
      </c>
      <c r="N1787" s="183" t="str">
        <f t="shared" si="81"/>
        <v/>
      </c>
      <c r="O1787" s="81" t="str">
        <f>IF(EXACT(B1787,""),"",IF(COUNTIFS(B:B,B1787,J:J,"&gt;"&amp;J1787)=1,IFERROR(IF(MATCH(B1787&amp;"|*",M$3:M1786,0),"-",""),B1787&amp;"|"&amp;C1787&amp;"|"),"-"))</f>
        <v/>
      </c>
    </row>
    <row r="1788" spans="12:15" x14ac:dyDescent="0.35">
      <c r="L1788" s="81" t="str">
        <f t="shared" si="80"/>
        <v/>
      </c>
      <c r="M1788" s="82" t="str">
        <f>IF(EXACT(B1788,""),"",IF(COUNTIFS(B:B,B1788,J:J,"&gt;"&amp;J1788)=0,IFERROR(IF(MATCH(B1788&amp;"|*",M$3:M1787,0),"-",""),B1788&amp;"|"&amp;C1788&amp;"|"),"-"))</f>
        <v/>
      </c>
      <c r="N1788" s="183" t="str">
        <f t="shared" si="81"/>
        <v/>
      </c>
      <c r="O1788" s="81" t="str">
        <f>IF(EXACT(B1788,""),"",IF(COUNTIFS(B:B,B1788,J:J,"&gt;"&amp;J1788)=1,IFERROR(IF(MATCH(B1788&amp;"|*",M$3:M1787,0),"-",""),B1788&amp;"|"&amp;C1788&amp;"|"),"-"))</f>
        <v/>
      </c>
    </row>
    <row r="1789" spans="12:15" x14ac:dyDescent="0.35">
      <c r="L1789" s="81" t="str">
        <f t="shared" si="80"/>
        <v/>
      </c>
      <c r="M1789" s="82" t="str">
        <f>IF(EXACT(B1789,""),"",IF(COUNTIFS(B:B,B1789,J:J,"&gt;"&amp;J1789)=0,IFERROR(IF(MATCH(B1789&amp;"|*",M$3:M1788,0),"-",""),B1789&amp;"|"&amp;C1789&amp;"|"),"-"))</f>
        <v/>
      </c>
      <c r="N1789" s="183" t="str">
        <f t="shared" si="81"/>
        <v/>
      </c>
      <c r="O1789" s="81" t="str">
        <f>IF(EXACT(B1789,""),"",IF(COUNTIFS(B:B,B1789,J:J,"&gt;"&amp;J1789)=1,IFERROR(IF(MATCH(B1789&amp;"|*",M$3:M1788,0),"-",""),B1789&amp;"|"&amp;C1789&amp;"|"),"-"))</f>
        <v/>
      </c>
    </row>
    <row r="1790" spans="12:15" x14ac:dyDescent="0.35">
      <c r="L1790" s="81" t="str">
        <f t="shared" si="80"/>
        <v/>
      </c>
      <c r="M1790" s="82" t="str">
        <f>IF(EXACT(B1790,""),"",IF(COUNTIFS(B:B,B1790,J:J,"&gt;"&amp;J1790)=0,IFERROR(IF(MATCH(B1790&amp;"|*",M$3:M1789,0),"-",""),B1790&amp;"|"&amp;C1790&amp;"|"),"-"))</f>
        <v/>
      </c>
      <c r="N1790" s="183" t="str">
        <f t="shared" si="81"/>
        <v/>
      </c>
      <c r="O1790" s="81" t="str">
        <f>IF(EXACT(B1790,""),"",IF(COUNTIFS(B:B,B1790,J:J,"&gt;"&amp;J1790)=1,IFERROR(IF(MATCH(B1790&amp;"|*",M$3:M1789,0),"-",""),B1790&amp;"|"&amp;C1790&amp;"|"),"-"))</f>
        <v/>
      </c>
    </row>
    <row r="1791" spans="12:15" x14ac:dyDescent="0.35">
      <c r="L1791" s="81" t="str">
        <f t="shared" si="80"/>
        <v/>
      </c>
      <c r="M1791" s="82" t="str">
        <f>IF(EXACT(B1791,""),"",IF(COUNTIFS(B:B,B1791,J:J,"&gt;"&amp;J1791)=0,IFERROR(IF(MATCH(B1791&amp;"|*",M$3:M1790,0),"-",""),B1791&amp;"|"&amp;C1791&amp;"|"),"-"))</f>
        <v/>
      </c>
      <c r="N1791" s="183" t="str">
        <f t="shared" si="81"/>
        <v/>
      </c>
      <c r="O1791" s="81" t="str">
        <f>IF(EXACT(B1791,""),"",IF(COUNTIFS(B:B,B1791,J:J,"&gt;"&amp;J1791)=1,IFERROR(IF(MATCH(B1791&amp;"|*",M$3:M1790,0),"-",""),B1791&amp;"|"&amp;C1791&amp;"|"),"-"))</f>
        <v/>
      </c>
    </row>
    <row r="1792" spans="12:15" x14ac:dyDescent="0.35">
      <c r="L1792" s="81" t="str">
        <f t="shared" si="80"/>
        <v/>
      </c>
      <c r="M1792" s="82" t="str">
        <f>IF(EXACT(B1792,""),"",IF(COUNTIFS(B:B,B1792,J:J,"&gt;"&amp;J1792)=0,IFERROR(IF(MATCH(B1792&amp;"|*",M$3:M1791,0),"-",""),B1792&amp;"|"&amp;C1792&amp;"|"),"-"))</f>
        <v/>
      </c>
      <c r="N1792" s="183" t="str">
        <f t="shared" si="81"/>
        <v/>
      </c>
      <c r="O1792" s="81" t="str">
        <f>IF(EXACT(B1792,""),"",IF(COUNTIFS(B:B,B1792,J:J,"&gt;"&amp;J1792)=1,IFERROR(IF(MATCH(B1792&amp;"|*",M$3:M1791,0),"-",""),B1792&amp;"|"&amp;C1792&amp;"|"),"-"))</f>
        <v/>
      </c>
    </row>
    <row r="1793" spans="12:15" x14ac:dyDescent="0.35">
      <c r="L1793" s="81" t="str">
        <f t="shared" si="80"/>
        <v/>
      </c>
      <c r="M1793" s="82" t="str">
        <f>IF(EXACT(B1793,""),"",IF(COUNTIFS(B:B,B1793,J:J,"&gt;"&amp;J1793)=0,IFERROR(IF(MATCH(B1793&amp;"|*",M$3:M1792,0),"-",""),B1793&amp;"|"&amp;C1793&amp;"|"),"-"))</f>
        <v/>
      </c>
      <c r="N1793" s="183" t="str">
        <f t="shared" si="81"/>
        <v/>
      </c>
      <c r="O1793" s="81" t="str">
        <f>IF(EXACT(B1793,""),"",IF(COUNTIFS(B:B,B1793,J:J,"&gt;"&amp;J1793)=1,IFERROR(IF(MATCH(B1793&amp;"|*",M$3:M1792,0),"-",""),B1793&amp;"|"&amp;C1793&amp;"|"),"-"))</f>
        <v/>
      </c>
    </row>
    <row r="1794" spans="12:15" x14ac:dyDescent="0.35">
      <c r="L1794" s="81" t="str">
        <f t="shared" si="80"/>
        <v/>
      </c>
      <c r="M1794" s="82" t="str">
        <f>IF(EXACT(B1794,""),"",IF(COUNTIFS(B:B,B1794,J:J,"&gt;"&amp;J1794)=0,IFERROR(IF(MATCH(B1794&amp;"|*",M$3:M1793,0),"-",""),B1794&amp;"|"&amp;C1794&amp;"|"),"-"))</f>
        <v/>
      </c>
      <c r="N1794" s="183" t="str">
        <f t="shared" si="81"/>
        <v/>
      </c>
      <c r="O1794" s="81" t="str">
        <f>IF(EXACT(B1794,""),"",IF(COUNTIFS(B:B,B1794,J:J,"&gt;"&amp;J1794)=1,IFERROR(IF(MATCH(B1794&amp;"|*",M$3:M1793,0),"-",""),B1794&amp;"|"&amp;C1794&amp;"|"),"-"))</f>
        <v/>
      </c>
    </row>
    <row r="1795" spans="12:15" x14ac:dyDescent="0.35">
      <c r="L1795" s="81" t="str">
        <f t="shared" si="80"/>
        <v/>
      </c>
      <c r="M1795" s="82" t="str">
        <f>IF(EXACT(B1795,""),"",IF(COUNTIFS(B:B,B1795,J:J,"&gt;"&amp;J1795)=0,IFERROR(IF(MATCH(B1795&amp;"|*",M$3:M1794,0),"-",""),B1795&amp;"|"&amp;C1795&amp;"|"),"-"))</f>
        <v/>
      </c>
      <c r="N1795" s="183" t="str">
        <f t="shared" si="81"/>
        <v/>
      </c>
      <c r="O1795" s="81" t="str">
        <f>IF(EXACT(B1795,""),"",IF(COUNTIFS(B:B,B1795,J:J,"&gt;"&amp;J1795)=1,IFERROR(IF(MATCH(B1795&amp;"|*",M$3:M1794,0),"-",""),B1795&amp;"|"&amp;C1795&amp;"|"),"-"))</f>
        <v/>
      </c>
    </row>
    <row r="1796" spans="12:15" x14ac:dyDescent="0.35">
      <c r="L1796" s="81" t="str">
        <f t="shared" ref="L1796:L1859" si="82">IF(EXACT(B1796,""),"",IF(COUNTIFS(B:B,B1796,D:D,D1796,E:E,E1796,J:J,"&gt;"&amp;J1796)=0,B1796&amp;"|"&amp;D1796&amp;":"&amp;E1796&amp;"|","-"))</f>
        <v/>
      </c>
      <c r="M1796" s="82" t="str">
        <f>IF(EXACT(B1796,""),"",IF(COUNTIFS(B:B,B1796,J:J,"&gt;"&amp;J1796)=0,IFERROR(IF(MATCH(B1796&amp;"|*",M$3:M1795,0),"-",""),B1796&amp;"|"&amp;C1796&amp;"|"),"-"))</f>
        <v/>
      </c>
      <c r="N1796" s="183" t="str">
        <f t="shared" ref="N1796:N1859" si="83">IF(OR(EXACT(M1796,""),EXACT(M1796,"-")),"",COUNTIFS(M$4:M$4000,"&gt;-",M$4:M$4000,"&lt;="&amp;M1796))</f>
        <v/>
      </c>
      <c r="O1796" s="81" t="str">
        <f>IF(EXACT(B1796,""),"",IF(COUNTIFS(B:B,B1796,J:J,"&gt;"&amp;J1796)=1,IFERROR(IF(MATCH(B1796&amp;"|*",M$3:M1795,0),"-",""),B1796&amp;"|"&amp;C1796&amp;"|"),"-"))</f>
        <v/>
      </c>
    </row>
    <row r="1797" spans="12:15" x14ac:dyDescent="0.35">
      <c r="L1797" s="81" t="str">
        <f t="shared" si="82"/>
        <v/>
      </c>
      <c r="M1797" s="82" t="str">
        <f>IF(EXACT(B1797,""),"",IF(COUNTIFS(B:B,B1797,J:J,"&gt;"&amp;J1797)=0,IFERROR(IF(MATCH(B1797&amp;"|*",M$3:M1796,0),"-",""),B1797&amp;"|"&amp;C1797&amp;"|"),"-"))</f>
        <v/>
      </c>
      <c r="N1797" s="183" t="str">
        <f t="shared" si="83"/>
        <v/>
      </c>
      <c r="O1797" s="81" t="str">
        <f>IF(EXACT(B1797,""),"",IF(COUNTIFS(B:B,B1797,J:J,"&gt;"&amp;J1797)=1,IFERROR(IF(MATCH(B1797&amp;"|*",M$3:M1796,0),"-",""),B1797&amp;"|"&amp;C1797&amp;"|"),"-"))</f>
        <v/>
      </c>
    </row>
    <row r="1798" spans="12:15" x14ac:dyDescent="0.35">
      <c r="L1798" s="81" t="str">
        <f t="shared" si="82"/>
        <v/>
      </c>
      <c r="M1798" s="82" t="str">
        <f>IF(EXACT(B1798,""),"",IF(COUNTIFS(B:B,B1798,J:J,"&gt;"&amp;J1798)=0,IFERROR(IF(MATCH(B1798&amp;"|*",M$3:M1797,0),"-",""),B1798&amp;"|"&amp;C1798&amp;"|"),"-"))</f>
        <v/>
      </c>
      <c r="N1798" s="183" t="str">
        <f t="shared" si="83"/>
        <v/>
      </c>
      <c r="O1798" s="81" t="str">
        <f>IF(EXACT(B1798,""),"",IF(COUNTIFS(B:B,B1798,J:J,"&gt;"&amp;J1798)=1,IFERROR(IF(MATCH(B1798&amp;"|*",M$3:M1797,0),"-",""),B1798&amp;"|"&amp;C1798&amp;"|"),"-"))</f>
        <v/>
      </c>
    </row>
    <row r="1799" spans="12:15" x14ac:dyDescent="0.35">
      <c r="L1799" s="81" t="str">
        <f t="shared" si="82"/>
        <v/>
      </c>
      <c r="M1799" s="82" t="str">
        <f>IF(EXACT(B1799,""),"",IF(COUNTIFS(B:B,B1799,J:J,"&gt;"&amp;J1799)=0,IFERROR(IF(MATCH(B1799&amp;"|*",M$3:M1798,0),"-",""),B1799&amp;"|"&amp;C1799&amp;"|"),"-"))</f>
        <v/>
      </c>
      <c r="N1799" s="183" t="str">
        <f t="shared" si="83"/>
        <v/>
      </c>
      <c r="O1799" s="81" t="str">
        <f>IF(EXACT(B1799,""),"",IF(COUNTIFS(B:B,B1799,J:J,"&gt;"&amp;J1799)=1,IFERROR(IF(MATCH(B1799&amp;"|*",M$3:M1798,0),"-",""),B1799&amp;"|"&amp;C1799&amp;"|"),"-"))</f>
        <v/>
      </c>
    </row>
    <row r="1800" spans="12:15" x14ac:dyDescent="0.35">
      <c r="L1800" s="81" t="str">
        <f t="shared" si="82"/>
        <v/>
      </c>
      <c r="M1800" s="82" t="str">
        <f>IF(EXACT(B1800,""),"",IF(COUNTIFS(B:B,B1800,J:J,"&gt;"&amp;J1800)=0,IFERROR(IF(MATCH(B1800&amp;"|*",M$3:M1799,0),"-",""),B1800&amp;"|"&amp;C1800&amp;"|"),"-"))</f>
        <v/>
      </c>
      <c r="N1800" s="183" t="str">
        <f t="shared" si="83"/>
        <v/>
      </c>
      <c r="O1800" s="81" t="str">
        <f>IF(EXACT(B1800,""),"",IF(COUNTIFS(B:B,B1800,J:J,"&gt;"&amp;J1800)=1,IFERROR(IF(MATCH(B1800&amp;"|*",M$3:M1799,0),"-",""),B1800&amp;"|"&amp;C1800&amp;"|"),"-"))</f>
        <v/>
      </c>
    </row>
    <row r="1801" spans="12:15" x14ac:dyDescent="0.35">
      <c r="L1801" s="81" t="str">
        <f t="shared" si="82"/>
        <v/>
      </c>
      <c r="M1801" s="82" t="str">
        <f>IF(EXACT(B1801,""),"",IF(COUNTIFS(B:B,B1801,J:J,"&gt;"&amp;J1801)=0,IFERROR(IF(MATCH(B1801&amp;"|*",M$3:M1800,0),"-",""),B1801&amp;"|"&amp;C1801&amp;"|"),"-"))</f>
        <v/>
      </c>
      <c r="N1801" s="183" t="str">
        <f t="shared" si="83"/>
        <v/>
      </c>
      <c r="O1801" s="81" t="str">
        <f>IF(EXACT(B1801,""),"",IF(COUNTIFS(B:B,B1801,J:J,"&gt;"&amp;J1801)=1,IFERROR(IF(MATCH(B1801&amp;"|*",M$3:M1800,0),"-",""),B1801&amp;"|"&amp;C1801&amp;"|"),"-"))</f>
        <v/>
      </c>
    </row>
    <row r="1802" spans="12:15" x14ac:dyDescent="0.35">
      <c r="L1802" s="81" t="str">
        <f t="shared" si="82"/>
        <v/>
      </c>
      <c r="M1802" s="82" t="str">
        <f>IF(EXACT(B1802,""),"",IF(COUNTIFS(B:B,B1802,J:J,"&gt;"&amp;J1802)=0,IFERROR(IF(MATCH(B1802&amp;"|*",M$3:M1801,0),"-",""),B1802&amp;"|"&amp;C1802&amp;"|"),"-"))</f>
        <v/>
      </c>
      <c r="N1802" s="183" t="str">
        <f t="shared" si="83"/>
        <v/>
      </c>
      <c r="O1802" s="81" t="str">
        <f>IF(EXACT(B1802,""),"",IF(COUNTIFS(B:B,B1802,J:J,"&gt;"&amp;J1802)=1,IFERROR(IF(MATCH(B1802&amp;"|*",M$3:M1801,0),"-",""),B1802&amp;"|"&amp;C1802&amp;"|"),"-"))</f>
        <v/>
      </c>
    </row>
    <row r="1803" spans="12:15" x14ac:dyDescent="0.35">
      <c r="L1803" s="81" t="str">
        <f t="shared" si="82"/>
        <v/>
      </c>
      <c r="M1803" s="82" t="str">
        <f>IF(EXACT(B1803,""),"",IF(COUNTIFS(B:B,B1803,J:J,"&gt;"&amp;J1803)=0,IFERROR(IF(MATCH(B1803&amp;"|*",M$3:M1802,0),"-",""),B1803&amp;"|"&amp;C1803&amp;"|"),"-"))</f>
        <v/>
      </c>
      <c r="N1803" s="183" t="str">
        <f t="shared" si="83"/>
        <v/>
      </c>
      <c r="O1803" s="81" t="str">
        <f>IF(EXACT(B1803,""),"",IF(COUNTIFS(B:B,B1803,J:J,"&gt;"&amp;J1803)=1,IFERROR(IF(MATCH(B1803&amp;"|*",M$3:M1802,0),"-",""),B1803&amp;"|"&amp;C1803&amp;"|"),"-"))</f>
        <v/>
      </c>
    </row>
    <row r="1804" spans="12:15" x14ac:dyDescent="0.35">
      <c r="L1804" s="81" t="str">
        <f t="shared" si="82"/>
        <v/>
      </c>
      <c r="M1804" s="82" t="str">
        <f>IF(EXACT(B1804,""),"",IF(COUNTIFS(B:B,B1804,J:J,"&gt;"&amp;J1804)=0,IFERROR(IF(MATCH(B1804&amp;"|*",M$3:M1803,0),"-",""),B1804&amp;"|"&amp;C1804&amp;"|"),"-"))</f>
        <v/>
      </c>
      <c r="N1804" s="183" t="str">
        <f t="shared" si="83"/>
        <v/>
      </c>
      <c r="O1804" s="81" t="str">
        <f>IF(EXACT(B1804,""),"",IF(COUNTIFS(B:B,B1804,J:J,"&gt;"&amp;J1804)=1,IFERROR(IF(MATCH(B1804&amp;"|*",M$3:M1803,0),"-",""),B1804&amp;"|"&amp;C1804&amp;"|"),"-"))</f>
        <v/>
      </c>
    </row>
    <row r="1805" spans="12:15" x14ac:dyDescent="0.35">
      <c r="L1805" s="81" t="str">
        <f t="shared" si="82"/>
        <v/>
      </c>
      <c r="M1805" s="82" t="str">
        <f>IF(EXACT(B1805,""),"",IF(COUNTIFS(B:B,B1805,J:J,"&gt;"&amp;J1805)=0,IFERROR(IF(MATCH(B1805&amp;"|*",M$3:M1804,0),"-",""),B1805&amp;"|"&amp;C1805&amp;"|"),"-"))</f>
        <v/>
      </c>
      <c r="N1805" s="183" t="str">
        <f t="shared" si="83"/>
        <v/>
      </c>
      <c r="O1805" s="81" t="str">
        <f>IF(EXACT(B1805,""),"",IF(COUNTIFS(B:B,B1805,J:J,"&gt;"&amp;J1805)=1,IFERROR(IF(MATCH(B1805&amp;"|*",M$3:M1804,0),"-",""),B1805&amp;"|"&amp;C1805&amp;"|"),"-"))</f>
        <v/>
      </c>
    </row>
    <row r="1806" spans="12:15" x14ac:dyDescent="0.35">
      <c r="L1806" s="81" t="str">
        <f t="shared" si="82"/>
        <v/>
      </c>
      <c r="M1806" s="82" t="str">
        <f>IF(EXACT(B1806,""),"",IF(COUNTIFS(B:B,B1806,J:J,"&gt;"&amp;J1806)=0,IFERROR(IF(MATCH(B1806&amp;"|*",M$3:M1805,0),"-",""),B1806&amp;"|"&amp;C1806&amp;"|"),"-"))</f>
        <v/>
      </c>
      <c r="N1806" s="183" t="str">
        <f t="shared" si="83"/>
        <v/>
      </c>
      <c r="O1806" s="81" t="str">
        <f>IF(EXACT(B1806,""),"",IF(COUNTIFS(B:B,B1806,J:J,"&gt;"&amp;J1806)=1,IFERROR(IF(MATCH(B1806&amp;"|*",M$3:M1805,0),"-",""),B1806&amp;"|"&amp;C1806&amp;"|"),"-"))</f>
        <v/>
      </c>
    </row>
    <row r="1807" spans="12:15" x14ac:dyDescent="0.35">
      <c r="L1807" s="81" t="str">
        <f t="shared" si="82"/>
        <v/>
      </c>
      <c r="M1807" s="82" t="str">
        <f>IF(EXACT(B1807,""),"",IF(COUNTIFS(B:B,B1807,J:J,"&gt;"&amp;J1807)=0,IFERROR(IF(MATCH(B1807&amp;"|*",M$3:M1806,0),"-",""),B1807&amp;"|"&amp;C1807&amp;"|"),"-"))</f>
        <v/>
      </c>
      <c r="N1807" s="183" t="str">
        <f t="shared" si="83"/>
        <v/>
      </c>
      <c r="O1807" s="81" t="str">
        <f>IF(EXACT(B1807,""),"",IF(COUNTIFS(B:B,B1807,J:J,"&gt;"&amp;J1807)=1,IFERROR(IF(MATCH(B1807&amp;"|*",M$3:M1806,0),"-",""),B1807&amp;"|"&amp;C1807&amp;"|"),"-"))</f>
        <v/>
      </c>
    </row>
    <row r="1808" spans="12:15" x14ac:dyDescent="0.35">
      <c r="L1808" s="81" t="str">
        <f t="shared" si="82"/>
        <v/>
      </c>
      <c r="M1808" s="82" t="str">
        <f>IF(EXACT(B1808,""),"",IF(COUNTIFS(B:B,B1808,J:J,"&gt;"&amp;J1808)=0,IFERROR(IF(MATCH(B1808&amp;"|*",M$3:M1807,0),"-",""),B1808&amp;"|"&amp;C1808&amp;"|"),"-"))</f>
        <v/>
      </c>
      <c r="N1808" s="183" t="str">
        <f t="shared" si="83"/>
        <v/>
      </c>
      <c r="O1808" s="81" t="str">
        <f>IF(EXACT(B1808,""),"",IF(COUNTIFS(B:B,B1808,J:J,"&gt;"&amp;J1808)=1,IFERROR(IF(MATCH(B1808&amp;"|*",M$3:M1807,0),"-",""),B1808&amp;"|"&amp;C1808&amp;"|"),"-"))</f>
        <v/>
      </c>
    </row>
    <row r="1809" spans="12:15" x14ac:dyDescent="0.35">
      <c r="L1809" s="81" t="str">
        <f t="shared" si="82"/>
        <v/>
      </c>
      <c r="M1809" s="82" t="str">
        <f>IF(EXACT(B1809,""),"",IF(COUNTIFS(B:B,B1809,J:J,"&gt;"&amp;J1809)=0,IFERROR(IF(MATCH(B1809&amp;"|*",M$3:M1808,0),"-",""),B1809&amp;"|"&amp;C1809&amp;"|"),"-"))</f>
        <v/>
      </c>
      <c r="N1809" s="183" t="str">
        <f t="shared" si="83"/>
        <v/>
      </c>
      <c r="O1809" s="81" t="str">
        <f>IF(EXACT(B1809,""),"",IF(COUNTIFS(B:B,B1809,J:J,"&gt;"&amp;J1809)=1,IFERROR(IF(MATCH(B1809&amp;"|*",M$3:M1808,0),"-",""),B1809&amp;"|"&amp;C1809&amp;"|"),"-"))</f>
        <v/>
      </c>
    </row>
    <row r="1810" spans="12:15" x14ac:dyDescent="0.35">
      <c r="L1810" s="81" t="str">
        <f t="shared" si="82"/>
        <v/>
      </c>
      <c r="M1810" s="82" t="str">
        <f>IF(EXACT(B1810,""),"",IF(COUNTIFS(B:B,B1810,J:J,"&gt;"&amp;J1810)=0,IFERROR(IF(MATCH(B1810&amp;"|*",M$3:M1809,0),"-",""),B1810&amp;"|"&amp;C1810&amp;"|"),"-"))</f>
        <v/>
      </c>
      <c r="N1810" s="183" t="str">
        <f t="shared" si="83"/>
        <v/>
      </c>
      <c r="O1810" s="81" t="str">
        <f>IF(EXACT(B1810,""),"",IF(COUNTIFS(B:B,B1810,J:J,"&gt;"&amp;J1810)=1,IFERROR(IF(MATCH(B1810&amp;"|*",M$3:M1809,0),"-",""),B1810&amp;"|"&amp;C1810&amp;"|"),"-"))</f>
        <v/>
      </c>
    </row>
    <row r="1811" spans="12:15" x14ac:dyDescent="0.35">
      <c r="L1811" s="81" t="str">
        <f t="shared" si="82"/>
        <v/>
      </c>
      <c r="M1811" s="82" t="str">
        <f>IF(EXACT(B1811,""),"",IF(COUNTIFS(B:B,B1811,J:J,"&gt;"&amp;J1811)=0,IFERROR(IF(MATCH(B1811&amp;"|*",M$3:M1810,0),"-",""),B1811&amp;"|"&amp;C1811&amp;"|"),"-"))</f>
        <v/>
      </c>
      <c r="N1811" s="183" t="str">
        <f t="shared" si="83"/>
        <v/>
      </c>
      <c r="O1811" s="81" t="str">
        <f>IF(EXACT(B1811,""),"",IF(COUNTIFS(B:B,B1811,J:J,"&gt;"&amp;J1811)=1,IFERROR(IF(MATCH(B1811&amp;"|*",M$3:M1810,0),"-",""),B1811&amp;"|"&amp;C1811&amp;"|"),"-"))</f>
        <v/>
      </c>
    </row>
    <row r="1812" spans="12:15" x14ac:dyDescent="0.35">
      <c r="L1812" s="81" t="str">
        <f t="shared" si="82"/>
        <v/>
      </c>
      <c r="M1812" s="82" t="str">
        <f>IF(EXACT(B1812,""),"",IF(COUNTIFS(B:B,B1812,J:J,"&gt;"&amp;J1812)=0,IFERROR(IF(MATCH(B1812&amp;"|*",M$3:M1811,0),"-",""),B1812&amp;"|"&amp;C1812&amp;"|"),"-"))</f>
        <v/>
      </c>
      <c r="N1812" s="183" t="str">
        <f t="shared" si="83"/>
        <v/>
      </c>
      <c r="O1812" s="81" t="str">
        <f>IF(EXACT(B1812,""),"",IF(COUNTIFS(B:B,B1812,J:J,"&gt;"&amp;J1812)=1,IFERROR(IF(MATCH(B1812&amp;"|*",M$3:M1811,0),"-",""),B1812&amp;"|"&amp;C1812&amp;"|"),"-"))</f>
        <v/>
      </c>
    </row>
    <row r="1813" spans="12:15" x14ac:dyDescent="0.35">
      <c r="L1813" s="81" t="str">
        <f t="shared" si="82"/>
        <v/>
      </c>
      <c r="M1813" s="82" t="str">
        <f>IF(EXACT(B1813,""),"",IF(COUNTIFS(B:B,B1813,J:J,"&gt;"&amp;J1813)=0,IFERROR(IF(MATCH(B1813&amp;"|*",M$3:M1812,0),"-",""),B1813&amp;"|"&amp;C1813&amp;"|"),"-"))</f>
        <v/>
      </c>
      <c r="N1813" s="183" t="str">
        <f t="shared" si="83"/>
        <v/>
      </c>
      <c r="O1813" s="81" t="str">
        <f>IF(EXACT(B1813,""),"",IF(COUNTIFS(B:B,B1813,J:J,"&gt;"&amp;J1813)=1,IFERROR(IF(MATCH(B1813&amp;"|*",M$3:M1812,0),"-",""),B1813&amp;"|"&amp;C1813&amp;"|"),"-"))</f>
        <v/>
      </c>
    </row>
    <row r="1814" spans="12:15" x14ac:dyDescent="0.35">
      <c r="L1814" s="81" t="str">
        <f t="shared" si="82"/>
        <v/>
      </c>
      <c r="M1814" s="82" t="str">
        <f>IF(EXACT(B1814,""),"",IF(COUNTIFS(B:B,B1814,J:J,"&gt;"&amp;J1814)=0,IFERROR(IF(MATCH(B1814&amp;"|*",M$3:M1813,0),"-",""),B1814&amp;"|"&amp;C1814&amp;"|"),"-"))</f>
        <v/>
      </c>
      <c r="N1814" s="183" t="str">
        <f t="shared" si="83"/>
        <v/>
      </c>
      <c r="O1814" s="81" t="str">
        <f>IF(EXACT(B1814,""),"",IF(COUNTIFS(B:B,B1814,J:J,"&gt;"&amp;J1814)=1,IFERROR(IF(MATCH(B1814&amp;"|*",M$3:M1813,0),"-",""),B1814&amp;"|"&amp;C1814&amp;"|"),"-"))</f>
        <v/>
      </c>
    </row>
    <row r="1815" spans="12:15" x14ac:dyDescent="0.35">
      <c r="L1815" s="81" t="str">
        <f t="shared" si="82"/>
        <v/>
      </c>
      <c r="M1815" s="82" t="str">
        <f>IF(EXACT(B1815,""),"",IF(COUNTIFS(B:B,B1815,J:J,"&gt;"&amp;J1815)=0,IFERROR(IF(MATCH(B1815&amp;"|*",M$3:M1814,0),"-",""),B1815&amp;"|"&amp;C1815&amp;"|"),"-"))</f>
        <v/>
      </c>
      <c r="N1815" s="183" t="str">
        <f t="shared" si="83"/>
        <v/>
      </c>
      <c r="O1815" s="81" t="str">
        <f>IF(EXACT(B1815,""),"",IF(COUNTIFS(B:B,B1815,J:J,"&gt;"&amp;J1815)=1,IFERROR(IF(MATCH(B1815&amp;"|*",M$3:M1814,0),"-",""),B1815&amp;"|"&amp;C1815&amp;"|"),"-"))</f>
        <v/>
      </c>
    </row>
    <row r="1816" spans="12:15" x14ac:dyDescent="0.35">
      <c r="L1816" s="81" t="str">
        <f t="shared" si="82"/>
        <v/>
      </c>
      <c r="M1816" s="82" t="str">
        <f>IF(EXACT(B1816,""),"",IF(COUNTIFS(B:B,B1816,J:J,"&gt;"&amp;J1816)=0,IFERROR(IF(MATCH(B1816&amp;"|*",M$3:M1815,0),"-",""),B1816&amp;"|"&amp;C1816&amp;"|"),"-"))</f>
        <v/>
      </c>
      <c r="N1816" s="183" t="str">
        <f t="shared" si="83"/>
        <v/>
      </c>
      <c r="O1816" s="81" t="str">
        <f>IF(EXACT(B1816,""),"",IF(COUNTIFS(B:B,B1816,J:J,"&gt;"&amp;J1816)=1,IFERROR(IF(MATCH(B1816&amp;"|*",M$3:M1815,0),"-",""),B1816&amp;"|"&amp;C1816&amp;"|"),"-"))</f>
        <v/>
      </c>
    </row>
    <row r="1817" spans="12:15" x14ac:dyDescent="0.35">
      <c r="L1817" s="81" t="str">
        <f t="shared" si="82"/>
        <v/>
      </c>
      <c r="M1817" s="82" t="str">
        <f>IF(EXACT(B1817,""),"",IF(COUNTIFS(B:B,B1817,J:J,"&gt;"&amp;J1817)=0,IFERROR(IF(MATCH(B1817&amp;"|*",M$3:M1816,0),"-",""),B1817&amp;"|"&amp;C1817&amp;"|"),"-"))</f>
        <v/>
      </c>
      <c r="N1817" s="183" t="str">
        <f t="shared" si="83"/>
        <v/>
      </c>
      <c r="O1817" s="81" t="str">
        <f>IF(EXACT(B1817,""),"",IF(COUNTIFS(B:B,B1817,J:J,"&gt;"&amp;J1817)=1,IFERROR(IF(MATCH(B1817&amp;"|*",M$3:M1816,0),"-",""),B1817&amp;"|"&amp;C1817&amp;"|"),"-"))</f>
        <v/>
      </c>
    </row>
    <row r="1818" spans="12:15" x14ac:dyDescent="0.35">
      <c r="L1818" s="81" t="str">
        <f t="shared" si="82"/>
        <v/>
      </c>
      <c r="M1818" s="82" t="str">
        <f>IF(EXACT(B1818,""),"",IF(COUNTIFS(B:B,B1818,J:J,"&gt;"&amp;J1818)=0,IFERROR(IF(MATCH(B1818&amp;"|*",M$3:M1817,0),"-",""),B1818&amp;"|"&amp;C1818&amp;"|"),"-"))</f>
        <v/>
      </c>
      <c r="N1818" s="183" t="str">
        <f t="shared" si="83"/>
        <v/>
      </c>
      <c r="O1818" s="81" t="str">
        <f>IF(EXACT(B1818,""),"",IF(COUNTIFS(B:B,B1818,J:J,"&gt;"&amp;J1818)=1,IFERROR(IF(MATCH(B1818&amp;"|*",M$3:M1817,0),"-",""),B1818&amp;"|"&amp;C1818&amp;"|"),"-"))</f>
        <v/>
      </c>
    </row>
    <row r="1819" spans="12:15" x14ac:dyDescent="0.35">
      <c r="L1819" s="81" t="str">
        <f t="shared" si="82"/>
        <v/>
      </c>
      <c r="M1819" s="82" t="str">
        <f>IF(EXACT(B1819,""),"",IF(COUNTIFS(B:B,B1819,J:J,"&gt;"&amp;J1819)=0,IFERROR(IF(MATCH(B1819&amp;"|*",M$3:M1818,0),"-",""),B1819&amp;"|"&amp;C1819&amp;"|"),"-"))</f>
        <v/>
      </c>
      <c r="N1819" s="183" t="str">
        <f t="shared" si="83"/>
        <v/>
      </c>
      <c r="O1819" s="81" t="str">
        <f>IF(EXACT(B1819,""),"",IF(COUNTIFS(B:B,B1819,J:J,"&gt;"&amp;J1819)=1,IFERROR(IF(MATCH(B1819&amp;"|*",M$3:M1818,0),"-",""),B1819&amp;"|"&amp;C1819&amp;"|"),"-"))</f>
        <v/>
      </c>
    </row>
    <row r="1820" spans="12:15" x14ac:dyDescent="0.35">
      <c r="L1820" s="81" t="str">
        <f t="shared" si="82"/>
        <v/>
      </c>
      <c r="M1820" s="82" t="str">
        <f>IF(EXACT(B1820,""),"",IF(COUNTIFS(B:B,B1820,J:J,"&gt;"&amp;J1820)=0,IFERROR(IF(MATCH(B1820&amp;"|*",M$3:M1819,0),"-",""),B1820&amp;"|"&amp;C1820&amp;"|"),"-"))</f>
        <v/>
      </c>
      <c r="N1820" s="183" t="str">
        <f t="shared" si="83"/>
        <v/>
      </c>
      <c r="O1820" s="81" t="str">
        <f>IF(EXACT(B1820,""),"",IF(COUNTIFS(B:B,B1820,J:J,"&gt;"&amp;J1820)=1,IFERROR(IF(MATCH(B1820&amp;"|*",M$3:M1819,0),"-",""),B1820&amp;"|"&amp;C1820&amp;"|"),"-"))</f>
        <v/>
      </c>
    </row>
    <row r="1821" spans="12:15" x14ac:dyDescent="0.35">
      <c r="L1821" s="81" t="str">
        <f t="shared" si="82"/>
        <v/>
      </c>
      <c r="M1821" s="82" t="str">
        <f>IF(EXACT(B1821,""),"",IF(COUNTIFS(B:B,B1821,J:J,"&gt;"&amp;J1821)=0,IFERROR(IF(MATCH(B1821&amp;"|*",M$3:M1820,0),"-",""),B1821&amp;"|"&amp;C1821&amp;"|"),"-"))</f>
        <v/>
      </c>
      <c r="N1821" s="183" t="str">
        <f t="shared" si="83"/>
        <v/>
      </c>
      <c r="O1821" s="81" t="str">
        <f>IF(EXACT(B1821,""),"",IF(COUNTIFS(B:B,B1821,J:J,"&gt;"&amp;J1821)=1,IFERROR(IF(MATCH(B1821&amp;"|*",M$3:M1820,0),"-",""),B1821&amp;"|"&amp;C1821&amp;"|"),"-"))</f>
        <v/>
      </c>
    </row>
    <row r="1822" spans="12:15" x14ac:dyDescent="0.35">
      <c r="L1822" s="81" t="str">
        <f t="shared" si="82"/>
        <v/>
      </c>
      <c r="M1822" s="82" t="str">
        <f>IF(EXACT(B1822,""),"",IF(COUNTIFS(B:B,B1822,J:J,"&gt;"&amp;J1822)=0,IFERROR(IF(MATCH(B1822&amp;"|*",M$3:M1821,0),"-",""),B1822&amp;"|"&amp;C1822&amp;"|"),"-"))</f>
        <v/>
      </c>
      <c r="N1822" s="183" t="str">
        <f t="shared" si="83"/>
        <v/>
      </c>
      <c r="O1822" s="81" t="str">
        <f>IF(EXACT(B1822,""),"",IF(COUNTIFS(B:B,B1822,J:J,"&gt;"&amp;J1822)=1,IFERROR(IF(MATCH(B1822&amp;"|*",M$3:M1821,0),"-",""),B1822&amp;"|"&amp;C1822&amp;"|"),"-"))</f>
        <v/>
      </c>
    </row>
    <row r="1823" spans="12:15" x14ac:dyDescent="0.35">
      <c r="L1823" s="81" t="str">
        <f t="shared" si="82"/>
        <v/>
      </c>
      <c r="M1823" s="82" t="str">
        <f>IF(EXACT(B1823,""),"",IF(COUNTIFS(B:B,B1823,J:J,"&gt;"&amp;J1823)=0,IFERROR(IF(MATCH(B1823&amp;"|*",M$3:M1822,0),"-",""),B1823&amp;"|"&amp;C1823&amp;"|"),"-"))</f>
        <v/>
      </c>
      <c r="N1823" s="183" t="str">
        <f t="shared" si="83"/>
        <v/>
      </c>
      <c r="O1823" s="81" t="str">
        <f>IF(EXACT(B1823,""),"",IF(COUNTIFS(B:B,B1823,J:J,"&gt;"&amp;J1823)=1,IFERROR(IF(MATCH(B1823&amp;"|*",M$3:M1822,0),"-",""),B1823&amp;"|"&amp;C1823&amp;"|"),"-"))</f>
        <v/>
      </c>
    </row>
    <row r="1824" spans="12:15" x14ac:dyDescent="0.35">
      <c r="L1824" s="81" t="str">
        <f t="shared" si="82"/>
        <v/>
      </c>
      <c r="M1824" s="82" t="str">
        <f>IF(EXACT(B1824,""),"",IF(COUNTIFS(B:B,B1824,J:J,"&gt;"&amp;J1824)=0,IFERROR(IF(MATCH(B1824&amp;"|*",M$3:M1823,0),"-",""),B1824&amp;"|"&amp;C1824&amp;"|"),"-"))</f>
        <v/>
      </c>
      <c r="N1824" s="183" t="str">
        <f t="shared" si="83"/>
        <v/>
      </c>
      <c r="O1824" s="81" t="str">
        <f>IF(EXACT(B1824,""),"",IF(COUNTIFS(B:B,B1824,J:J,"&gt;"&amp;J1824)=1,IFERROR(IF(MATCH(B1824&amp;"|*",M$3:M1823,0),"-",""),B1824&amp;"|"&amp;C1824&amp;"|"),"-"))</f>
        <v/>
      </c>
    </row>
    <row r="1825" spans="12:15" x14ac:dyDescent="0.35">
      <c r="L1825" s="81" t="str">
        <f t="shared" si="82"/>
        <v/>
      </c>
      <c r="M1825" s="82" t="str">
        <f>IF(EXACT(B1825,""),"",IF(COUNTIFS(B:B,B1825,J:J,"&gt;"&amp;J1825)=0,IFERROR(IF(MATCH(B1825&amp;"|*",M$3:M1824,0),"-",""),B1825&amp;"|"&amp;C1825&amp;"|"),"-"))</f>
        <v/>
      </c>
      <c r="N1825" s="183" t="str">
        <f t="shared" si="83"/>
        <v/>
      </c>
      <c r="O1825" s="81" t="str">
        <f>IF(EXACT(B1825,""),"",IF(COUNTIFS(B:B,B1825,J:J,"&gt;"&amp;J1825)=1,IFERROR(IF(MATCH(B1825&amp;"|*",M$3:M1824,0),"-",""),B1825&amp;"|"&amp;C1825&amp;"|"),"-"))</f>
        <v/>
      </c>
    </row>
    <row r="1826" spans="12:15" x14ac:dyDescent="0.35">
      <c r="L1826" s="81" t="str">
        <f t="shared" si="82"/>
        <v/>
      </c>
      <c r="M1826" s="82" t="str">
        <f>IF(EXACT(B1826,""),"",IF(COUNTIFS(B:B,B1826,J:J,"&gt;"&amp;J1826)=0,IFERROR(IF(MATCH(B1826&amp;"|*",M$3:M1825,0),"-",""),B1826&amp;"|"&amp;C1826&amp;"|"),"-"))</f>
        <v/>
      </c>
      <c r="N1826" s="183" t="str">
        <f t="shared" si="83"/>
        <v/>
      </c>
      <c r="O1826" s="81" t="str">
        <f>IF(EXACT(B1826,""),"",IF(COUNTIFS(B:B,B1826,J:J,"&gt;"&amp;J1826)=1,IFERROR(IF(MATCH(B1826&amp;"|*",M$3:M1825,0),"-",""),B1826&amp;"|"&amp;C1826&amp;"|"),"-"))</f>
        <v/>
      </c>
    </row>
    <row r="1827" spans="12:15" x14ac:dyDescent="0.35">
      <c r="L1827" s="81" t="str">
        <f t="shared" si="82"/>
        <v/>
      </c>
      <c r="M1827" s="82" t="str">
        <f>IF(EXACT(B1827,""),"",IF(COUNTIFS(B:B,B1827,J:J,"&gt;"&amp;J1827)=0,IFERROR(IF(MATCH(B1827&amp;"|*",M$3:M1826,0),"-",""),B1827&amp;"|"&amp;C1827&amp;"|"),"-"))</f>
        <v/>
      </c>
      <c r="N1827" s="183" t="str">
        <f t="shared" si="83"/>
        <v/>
      </c>
      <c r="O1827" s="81" t="str">
        <f>IF(EXACT(B1827,""),"",IF(COUNTIFS(B:B,B1827,J:J,"&gt;"&amp;J1827)=1,IFERROR(IF(MATCH(B1827&amp;"|*",M$3:M1826,0),"-",""),B1827&amp;"|"&amp;C1827&amp;"|"),"-"))</f>
        <v/>
      </c>
    </row>
    <row r="1828" spans="12:15" x14ac:dyDescent="0.35">
      <c r="L1828" s="81" t="str">
        <f t="shared" si="82"/>
        <v/>
      </c>
      <c r="M1828" s="82" t="str">
        <f>IF(EXACT(B1828,""),"",IF(COUNTIFS(B:B,B1828,J:J,"&gt;"&amp;J1828)=0,IFERROR(IF(MATCH(B1828&amp;"|*",M$3:M1827,0),"-",""),B1828&amp;"|"&amp;C1828&amp;"|"),"-"))</f>
        <v/>
      </c>
      <c r="N1828" s="183" t="str">
        <f t="shared" si="83"/>
        <v/>
      </c>
      <c r="O1828" s="81" t="str">
        <f>IF(EXACT(B1828,""),"",IF(COUNTIFS(B:B,B1828,J:J,"&gt;"&amp;J1828)=1,IFERROR(IF(MATCH(B1828&amp;"|*",M$3:M1827,0),"-",""),B1828&amp;"|"&amp;C1828&amp;"|"),"-"))</f>
        <v/>
      </c>
    </row>
    <row r="1829" spans="12:15" x14ac:dyDescent="0.35">
      <c r="L1829" s="81" t="str">
        <f t="shared" si="82"/>
        <v/>
      </c>
      <c r="M1829" s="82" t="str">
        <f>IF(EXACT(B1829,""),"",IF(COUNTIFS(B:B,B1829,J:J,"&gt;"&amp;J1829)=0,IFERROR(IF(MATCH(B1829&amp;"|*",M$3:M1828,0),"-",""),B1829&amp;"|"&amp;C1829&amp;"|"),"-"))</f>
        <v/>
      </c>
      <c r="N1829" s="183" t="str">
        <f t="shared" si="83"/>
        <v/>
      </c>
      <c r="O1829" s="81" t="str">
        <f>IF(EXACT(B1829,""),"",IF(COUNTIFS(B:B,B1829,J:J,"&gt;"&amp;J1829)=1,IFERROR(IF(MATCH(B1829&amp;"|*",M$3:M1828,0),"-",""),B1829&amp;"|"&amp;C1829&amp;"|"),"-"))</f>
        <v/>
      </c>
    </row>
    <row r="1830" spans="12:15" x14ac:dyDescent="0.35">
      <c r="L1830" s="81" t="str">
        <f t="shared" si="82"/>
        <v/>
      </c>
      <c r="M1830" s="82" t="str">
        <f>IF(EXACT(B1830,""),"",IF(COUNTIFS(B:B,B1830,J:J,"&gt;"&amp;J1830)=0,IFERROR(IF(MATCH(B1830&amp;"|*",M$3:M1829,0),"-",""),B1830&amp;"|"&amp;C1830&amp;"|"),"-"))</f>
        <v/>
      </c>
      <c r="N1830" s="183" t="str">
        <f t="shared" si="83"/>
        <v/>
      </c>
      <c r="O1830" s="81" t="str">
        <f>IF(EXACT(B1830,""),"",IF(COUNTIFS(B:B,B1830,J:J,"&gt;"&amp;J1830)=1,IFERROR(IF(MATCH(B1830&amp;"|*",M$3:M1829,0),"-",""),B1830&amp;"|"&amp;C1830&amp;"|"),"-"))</f>
        <v/>
      </c>
    </row>
    <row r="1831" spans="12:15" x14ac:dyDescent="0.35">
      <c r="L1831" s="81" t="str">
        <f t="shared" si="82"/>
        <v/>
      </c>
      <c r="M1831" s="82" t="str">
        <f>IF(EXACT(B1831,""),"",IF(COUNTIFS(B:B,B1831,J:J,"&gt;"&amp;J1831)=0,IFERROR(IF(MATCH(B1831&amp;"|*",M$3:M1830,0),"-",""),B1831&amp;"|"&amp;C1831&amp;"|"),"-"))</f>
        <v/>
      </c>
      <c r="N1831" s="183" t="str">
        <f t="shared" si="83"/>
        <v/>
      </c>
      <c r="O1831" s="81" t="str">
        <f>IF(EXACT(B1831,""),"",IF(COUNTIFS(B:B,B1831,J:J,"&gt;"&amp;J1831)=1,IFERROR(IF(MATCH(B1831&amp;"|*",M$3:M1830,0),"-",""),B1831&amp;"|"&amp;C1831&amp;"|"),"-"))</f>
        <v/>
      </c>
    </row>
    <row r="1832" spans="12:15" x14ac:dyDescent="0.35">
      <c r="L1832" s="81" t="str">
        <f t="shared" si="82"/>
        <v/>
      </c>
      <c r="M1832" s="82" t="str">
        <f>IF(EXACT(B1832,""),"",IF(COUNTIFS(B:B,B1832,J:J,"&gt;"&amp;J1832)=0,IFERROR(IF(MATCH(B1832&amp;"|*",M$3:M1831,0),"-",""),B1832&amp;"|"&amp;C1832&amp;"|"),"-"))</f>
        <v/>
      </c>
      <c r="N1832" s="183" t="str">
        <f t="shared" si="83"/>
        <v/>
      </c>
      <c r="O1832" s="81" t="str">
        <f>IF(EXACT(B1832,""),"",IF(COUNTIFS(B:B,B1832,J:J,"&gt;"&amp;J1832)=1,IFERROR(IF(MATCH(B1832&amp;"|*",M$3:M1831,0),"-",""),B1832&amp;"|"&amp;C1832&amp;"|"),"-"))</f>
        <v/>
      </c>
    </row>
    <row r="1833" spans="12:15" x14ac:dyDescent="0.35">
      <c r="L1833" s="81" t="str">
        <f t="shared" si="82"/>
        <v/>
      </c>
      <c r="M1833" s="82" t="str">
        <f>IF(EXACT(B1833,""),"",IF(COUNTIFS(B:B,B1833,J:J,"&gt;"&amp;J1833)=0,IFERROR(IF(MATCH(B1833&amp;"|*",M$3:M1832,0),"-",""),B1833&amp;"|"&amp;C1833&amp;"|"),"-"))</f>
        <v/>
      </c>
      <c r="N1833" s="183" t="str">
        <f t="shared" si="83"/>
        <v/>
      </c>
      <c r="O1833" s="81" t="str">
        <f>IF(EXACT(B1833,""),"",IF(COUNTIFS(B:B,B1833,J:J,"&gt;"&amp;J1833)=1,IFERROR(IF(MATCH(B1833&amp;"|*",M$3:M1832,0),"-",""),B1833&amp;"|"&amp;C1833&amp;"|"),"-"))</f>
        <v/>
      </c>
    </row>
    <row r="1834" spans="12:15" x14ac:dyDescent="0.35">
      <c r="L1834" s="81" t="str">
        <f t="shared" si="82"/>
        <v/>
      </c>
      <c r="M1834" s="82" t="str">
        <f>IF(EXACT(B1834,""),"",IF(COUNTIFS(B:B,B1834,J:J,"&gt;"&amp;J1834)=0,IFERROR(IF(MATCH(B1834&amp;"|*",M$3:M1833,0),"-",""),B1834&amp;"|"&amp;C1834&amp;"|"),"-"))</f>
        <v/>
      </c>
      <c r="N1834" s="183" t="str">
        <f t="shared" si="83"/>
        <v/>
      </c>
      <c r="O1834" s="81" t="str">
        <f>IF(EXACT(B1834,""),"",IF(COUNTIFS(B:B,B1834,J:J,"&gt;"&amp;J1834)=1,IFERROR(IF(MATCH(B1834&amp;"|*",M$3:M1833,0),"-",""),B1834&amp;"|"&amp;C1834&amp;"|"),"-"))</f>
        <v/>
      </c>
    </row>
    <row r="1835" spans="12:15" x14ac:dyDescent="0.35">
      <c r="L1835" s="81" t="str">
        <f t="shared" si="82"/>
        <v/>
      </c>
      <c r="M1835" s="82" t="str">
        <f>IF(EXACT(B1835,""),"",IF(COUNTIFS(B:B,B1835,J:J,"&gt;"&amp;J1835)=0,IFERROR(IF(MATCH(B1835&amp;"|*",M$3:M1834,0),"-",""),B1835&amp;"|"&amp;C1835&amp;"|"),"-"))</f>
        <v/>
      </c>
      <c r="N1835" s="183" t="str">
        <f t="shared" si="83"/>
        <v/>
      </c>
      <c r="O1835" s="81" t="str">
        <f>IF(EXACT(B1835,""),"",IF(COUNTIFS(B:B,B1835,J:J,"&gt;"&amp;J1835)=1,IFERROR(IF(MATCH(B1835&amp;"|*",M$3:M1834,0),"-",""),B1835&amp;"|"&amp;C1835&amp;"|"),"-"))</f>
        <v/>
      </c>
    </row>
    <row r="1836" spans="12:15" x14ac:dyDescent="0.35">
      <c r="L1836" s="81" t="str">
        <f t="shared" si="82"/>
        <v/>
      </c>
      <c r="M1836" s="82" t="str">
        <f>IF(EXACT(B1836,""),"",IF(COUNTIFS(B:B,B1836,J:J,"&gt;"&amp;J1836)=0,IFERROR(IF(MATCH(B1836&amp;"|*",M$3:M1835,0),"-",""),B1836&amp;"|"&amp;C1836&amp;"|"),"-"))</f>
        <v/>
      </c>
      <c r="N1836" s="183" t="str">
        <f t="shared" si="83"/>
        <v/>
      </c>
      <c r="O1836" s="81" t="str">
        <f>IF(EXACT(B1836,""),"",IF(COUNTIFS(B:B,B1836,J:J,"&gt;"&amp;J1836)=1,IFERROR(IF(MATCH(B1836&amp;"|*",M$3:M1835,0),"-",""),B1836&amp;"|"&amp;C1836&amp;"|"),"-"))</f>
        <v/>
      </c>
    </row>
    <row r="1837" spans="12:15" x14ac:dyDescent="0.35">
      <c r="L1837" s="81" t="str">
        <f t="shared" si="82"/>
        <v/>
      </c>
      <c r="M1837" s="82" t="str">
        <f>IF(EXACT(B1837,""),"",IF(COUNTIFS(B:B,B1837,J:J,"&gt;"&amp;J1837)=0,IFERROR(IF(MATCH(B1837&amp;"|*",M$3:M1836,0),"-",""),B1837&amp;"|"&amp;C1837&amp;"|"),"-"))</f>
        <v/>
      </c>
      <c r="N1837" s="183" t="str">
        <f t="shared" si="83"/>
        <v/>
      </c>
      <c r="O1837" s="81" t="str">
        <f>IF(EXACT(B1837,""),"",IF(COUNTIFS(B:B,B1837,J:J,"&gt;"&amp;J1837)=1,IFERROR(IF(MATCH(B1837&amp;"|*",M$3:M1836,0),"-",""),B1837&amp;"|"&amp;C1837&amp;"|"),"-"))</f>
        <v/>
      </c>
    </row>
    <row r="1838" spans="12:15" x14ac:dyDescent="0.35">
      <c r="L1838" s="81" t="str">
        <f t="shared" si="82"/>
        <v/>
      </c>
      <c r="M1838" s="82" t="str">
        <f>IF(EXACT(B1838,""),"",IF(COUNTIFS(B:B,B1838,J:J,"&gt;"&amp;J1838)=0,IFERROR(IF(MATCH(B1838&amp;"|*",M$3:M1837,0),"-",""),B1838&amp;"|"&amp;C1838&amp;"|"),"-"))</f>
        <v/>
      </c>
      <c r="N1838" s="183" t="str">
        <f t="shared" si="83"/>
        <v/>
      </c>
      <c r="O1838" s="81" t="str">
        <f>IF(EXACT(B1838,""),"",IF(COUNTIFS(B:B,B1838,J:J,"&gt;"&amp;J1838)=1,IFERROR(IF(MATCH(B1838&amp;"|*",M$3:M1837,0),"-",""),B1838&amp;"|"&amp;C1838&amp;"|"),"-"))</f>
        <v/>
      </c>
    </row>
    <row r="1839" spans="12:15" x14ac:dyDescent="0.35">
      <c r="L1839" s="81" t="str">
        <f t="shared" si="82"/>
        <v/>
      </c>
      <c r="M1839" s="82" t="str">
        <f>IF(EXACT(B1839,""),"",IF(COUNTIFS(B:B,B1839,J:J,"&gt;"&amp;J1839)=0,IFERROR(IF(MATCH(B1839&amp;"|*",M$3:M1838,0),"-",""),B1839&amp;"|"&amp;C1839&amp;"|"),"-"))</f>
        <v/>
      </c>
      <c r="N1839" s="183" t="str">
        <f t="shared" si="83"/>
        <v/>
      </c>
      <c r="O1839" s="81" t="str">
        <f>IF(EXACT(B1839,""),"",IF(COUNTIFS(B:B,B1839,J:J,"&gt;"&amp;J1839)=1,IFERROR(IF(MATCH(B1839&amp;"|*",M$3:M1838,0),"-",""),B1839&amp;"|"&amp;C1839&amp;"|"),"-"))</f>
        <v/>
      </c>
    </row>
    <row r="1840" spans="12:15" x14ac:dyDescent="0.35">
      <c r="L1840" s="81" t="str">
        <f t="shared" si="82"/>
        <v/>
      </c>
      <c r="M1840" s="82" t="str">
        <f>IF(EXACT(B1840,""),"",IF(COUNTIFS(B:B,B1840,J:J,"&gt;"&amp;J1840)=0,IFERROR(IF(MATCH(B1840&amp;"|*",M$3:M1839,0),"-",""),B1840&amp;"|"&amp;C1840&amp;"|"),"-"))</f>
        <v/>
      </c>
      <c r="N1840" s="183" t="str">
        <f t="shared" si="83"/>
        <v/>
      </c>
      <c r="O1840" s="81" t="str">
        <f>IF(EXACT(B1840,""),"",IF(COUNTIFS(B:B,B1840,J:J,"&gt;"&amp;J1840)=1,IFERROR(IF(MATCH(B1840&amp;"|*",M$3:M1839,0),"-",""),B1840&amp;"|"&amp;C1840&amp;"|"),"-"))</f>
        <v/>
      </c>
    </row>
    <row r="1841" spans="12:15" x14ac:dyDescent="0.35">
      <c r="L1841" s="81" t="str">
        <f t="shared" si="82"/>
        <v/>
      </c>
      <c r="M1841" s="82" t="str">
        <f>IF(EXACT(B1841,""),"",IF(COUNTIFS(B:B,B1841,J:J,"&gt;"&amp;J1841)=0,IFERROR(IF(MATCH(B1841&amp;"|*",M$3:M1840,0),"-",""),B1841&amp;"|"&amp;C1841&amp;"|"),"-"))</f>
        <v/>
      </c>
      <c r="N1841" s="183" t="str">
        <f t="shared" si="83"/>
        <v/>
      </c>
      <c r="O1841" s="81" t="str">
        <f>IF(EXACT(B1841,""),"",IF(COUNTIFS(B:B,B1841,J:J,"&gt;"&amp;J1841)=1,IFERROR(IF(MATCH(B1841&amp;"|*",M$3:M1840,0),"-",""),B1841&amp;"|"&amp;C1841&amp;"|"),"-"))</f>
        <v/>
      </c>
    </row>
    <row r="1842" spans="12:15" x14ac:dyDescent="0.35">
      <c r="L1842" s="81" t="str">
        <f t="shared" si="82"/>
        <v/>
      </c>
      <c r="M1842" s="82" t="str">
        <f>IF(EXACT(B1842,""),"",IF(COUNTIFS(B:B,B1842,J:J,"&gt;"&amp;J1842)=0,IFERROR(IF(MATCH(B1842&amp;"|*",M$3:M1841,0),"-",""),B1842&amp;"|"&amp;C1842&amp;"|"),"-"))</f>
        <v/>
      </c>
      <c r="N1842" s="183" t="str">
        <f t="shared" si="83"/>
        <v/>
      </c>
      <c r="O1842" s="81" t="str">
        <f>IF(EXACT(B1842,""),"",IF(COUNTIFS(B:B,B1842,J:J,"&gt;"&amp;J1842)=1,IFERROR(IF(MATCH(B1842&amp;"|*",M$3:M1841,0),"-",""),B1842&amp;"|"&amp;C1842&amp;"|"),"-"))</f>
        <v/>
      </c>
    </row>
    <row r="1843" spans="12:15" x14ac:dyDescent="0.35">
      <c r="L1843" s="81" t="str">
        <f t="shared" si="82"/>
        <v/>
      </c>
      <c r="M1843" s="82" t="str">
        <f>IF(EXACT(B1843,""),"",IF(COUNTIFS(B:B,B1843,J:J,"&gt;"&amp;J1843)=0,IFERROR(IF(MATCH(B1843&amp;"|*",M$3:M1842,0),"-",""),B1843&amp;"|"&amp;C1843&amp;"|"),"-"))</f>
        <v/>
      </c>
      <c r="N1843" s="183" t="str">
        <f t="shared" si="83"/>
        <v/>
      </c>
      <c r="O1843" s="81" t="str">
        <f>IF(EXACT(B1843,""),"",IF(COUNTIFS(B:B,B1843,J:J,"&gt;"&amp;J1843)=1,IFERROR(IF(MATCH(B1843&amp;"|*",M$3:M1842,0),"-",""),B1843&amp;"|"&amp;C1843&amp;"|"),"-"))</f>
        <v/>
      </c>
    </row>
    <row r="1844" spans="12:15" x14ac:dyDescent="0.35">
      <c r="L1844" s="81" t="str">
        <f t="shared" si="82"/>
        <v/>
      </c>
      <c r="M1844" s="82" t="str">
        <f>IF(EXACT(B1844,""),"",IF(COUNTIFS(B:B,B1844,J:J,"&gt;"&amp;J1844)=0,IFERROR(IF(MATCH(B1844&amp;"|*",M$3:M1843,0),"-",""),B1844&amp;"|"&amp;C1844&amp;"|"),"-"))</f>
        <v/>
      </c>
      <c r="N1844" s="183" t="str">
        <f t="shared" si="83"/>
        <v/>
      </c>
      <c r="O1844" s="81" t="str">
        <f>IF(EXACT(B1844,""),"",IF(COUNTIFS(B:B,B1844,J:J,"&gt;"&amp;J1844)=1,IFERROR(IF(MATCH(B1844&amp;"|*",M$3:M1843,0),"-",""),B1844&amp;"|"&amp;C1844&amp;"|"),"-"))</f>
        <v/>
      </c>
    </row>
    <row r="1845" spans="12:15" x14ac:dyDescent="0.35">
      <c r="L1845" s="81" t="str">
        <f t="shared" si="82"/>
        <v/>
      </c>
      <c r="M1845" s="82" t="str">
        <f>IF(EXACT(B1845,""),"",IF(COUNTIFS(B:B,B1845,J:J,"&gt;"&amp;J1845)=0,IFERROR(IF(MATCH(B1845&amp;"|*",M$3:M1844,0),"-",""),B1845&amp;"|"&amp;C1845&amp;"|"),"-"))</f>
        <v/>
      </c>
      <c r="N1845" s="183" t="str">
        <f t="shared" si="83"/>
        <v/>
      </c>
      <c r="O1845" s="81" t="str">
        <f>IF(EXACT(B1845,""),"",IF(COUNTIFS(B:B,B1845,J:J,"&gt;"&amp;J1845)=1,IFERROR(IF(MATCH(B1845&amp;"|*",M$3:M1844,0),"-",""),B1845&amp;"|"&amp;C1845&amp;"|"),"-"))</f>
        <v/>
      </c>
    </row>
    <row r="1846" spans="12:15" x14ac:dyDescent="0.35">
      <c r="L1846" s="81" t="str">
        <f t="shared" si="82"/>
        <v/>
      </c>
      <c r="M1846" s="82" t="str">
        <f>IF(EXACT(B1846,""),"",IF(COUNTIFS(B:B,B1846,J:J,"&gt;"&amp;J1846)=0,IFERROR(IF(MATCH(B1846&amp;"|*",M$3:M1845,0),"-",""),B1846&amp;"|"&amp;C1846&amp;"|"),"-"))</f>
        <v/>
      </c>
      <c r="N1846" s="183" t="str">
        <f t="shared" si="83"/>
        <v/>
      </c>
      <c r="O1846" s="81" t="str">
        <f>IF(EXACT(B1846,""),"",IF(COUNTIFS(B:B,B1846,J:J,"&gt;"&amp;J1846)=1,IFERROR(IF(MATCH(B1846&amp;"|*",M$3:M1845,0),"-",""),B1846&amp;"|"&amp;C1846&amp;"|"),"-"))</f>
        <v/>
      </c>
    </row>
    <row r="1847" spans="12:15" x14ac:dyDescent="0.35">
      <c r="L1847" s="81" t="str">
        <f t="shared" si="82"/>
        <v/>
      </c>
      <c r="M1847" s="82" t="str">
        <f>IF(EXACT(B1847,""),"",IF(COUNTIFS(B:B,B1847,J:J,"&gt;"&amp;J1847)=0,IFERROR(IF(MATCH(B1847&amp;"|*",M$3:M1846,0),"-",""),B1847&amp;"|"&amp;C1847&amp;"|"),"-"))</f>
        <v/>
      </c>
      <c r="N1847" s="183" t="str">
        <f t="shared" si="83"/>
        <v/>
      </c>
      <c r="O1847" s="81" t="str">
        <f>IF(EXACT(B1847,""),"",IF(COUNTIFS(B:B,B1847,J:J,"&gt;"&amp;J1847)=1,IFERROR(IF(MATCH(B1847&amp;"|*",M$3:M1846,0),"-",""),B1847&amp;"|"&amp;C1847&amp;"|"),"-"))</f>
        <v/>
      </c>
    </row>
    <row r="1848" spans="12:15" x14ac:dyDescent="0.35">
      <c r="L1848" s="81" t="str">
        <f t="shared" si="82"/>
        <v/>
      </c>
      <c r="M1848" s="82" t="str">
        <f>IF(EXACT(B1848,""),"",IF(COUNTIFS(B:B,B1848,J:J,"&gt;"&amp;J1848)=0,IFERROR(IF(MATCH(B1848&amp;"|*",M$3:M1847,0),"-",""),B1848&amp;"|"&amp;C1848&amp;"|"),"-"))</f>
        <v/>
      </c>
      <c r="N1848" s="183" t="str">
        <f t="shared" si="83"/>
        <v/>
      </c>
      <c r="O1848" s="81" t="str">
        <f>IF(EXACT(B1848,""),"",IF(COUNTIFS(B:B,B1848,J:J,"&gt;"&amp;J1848)=1,IFERROR(IF(MATCH(B1848&amp;"|*",M$3:M1847,0),"-",""),B1848&amp;"|"&amp;C1848&amp;"|"),"-"))</f>
        <v/>
      </c>
    </row>
    <row r="1849" spans="12:15" x14ac:dyDescent="0.35">
      <c r="L1849" s="81" t="str">
        <f t="shared" si="82"/>
        <v/>
      </c>
      <c r="M1849" s="82" t="str">
        <f>IF(EXACT(B1849,""),"",IF(COUNTIFS(B:B,B1849,J:J,"&gt;"&amp;J1849)=0,IFERROR(IF(MATCH(B1849&amp;"|*",M$3:M1848,0),"-",""),B1849&amp;"|"&amp;C1849&amp;"|"),"-"))</f>
        <v/>
      </c>
      <c r="N1849" s="183" t="str">
        <f t="shared" si="83"/>
        <v/>
      </c>
      <c r="O1849" s="81" t="str">
        <f>IF(EXACT(B1849,""),"",IF(COUNTIFS(B:B,B1849,J:J,"&gt;"&amp;J1849)=1,IFERROR(IF(MATCH(B1849&amp;"|*",M$3:M1848,0),"-",""),B1849&amp;"|"&amp;C1849&amp;"|"),"-"))</f>
        <v/>
      </c>
    </row>
    <row r="1850" spans="12:15" x14ac:dyDescent="0.35">
      <c r="L1850" s="81" t="str">
        <f t="shared" si="82"/>
        <v/>
      </c>
      <c r="M1850" s="82" t="str">
        <f>IF(EXACT(B1850,""),"",IF(COUNTIFS(B:B,B1850,J:J,"&gt;"&amp;J1850)=0,IFERROR(IF(MATCH(B1850&amp;"|*",M$3:M1849,0),"-",""),B1850&amp;"|"&amp;C1850&amp;"|"),"-"))</f>
        <v/>
      </c>
      <c r="N1850" s="183" t="str">
        <f t="shared" si="83"/>
        <v/>
      </c>
      <c r="O1850" s="81" t="str">
        <f>IF(EXACT(B1850,""),"",IF(COUNTIFS(B:B,B1850,J:J,"&gt;"&amp;J1850)=1,IFERROR(IF(MATCH(B1850&amp;"|*",M$3:M1849,0),"-",""),B1850&amp;"|"&amp;C1850&amp;"|"),"-"))</f>
        <v/>
      </c>
    </row>
    <row r="1851" spans="12:15" x14ac:dyDescent="0.35">
      <c r="L1851" s="81" t="str">
        <f t="shared" si="82"/>
        <v/>
      </c>
      <c r="M1851" s="82" t="str">
        <f>IF(EXACT(B1851,""),"",IF(COUNTIFS(B:B,B1851,J:J,"&gt;"&amp;J1851)=0,IFERROR(IF(MATCH(B1851&amp;"|*",M$3:M1850,0),"-",""),B1851&amp;"|"&amp;C1851&amp;"|"),"-"))</f>
        <v/>
      </c>
      <c r="N1851" s="183" t="str">
        <f t="shared" si="83"/>
        <v/>
      </c>
      <c r="O1851" s="81" t="str">
        <f>IF(EXACT(B1851,""),"",IF(COUNTIFS(B:B,B1851,J:J,"&gt;"&amp;J1851)=1,IFERROR(IF(MATCH(B1851&amp;"|*",M$3:M1850,0),"-",""),B1851&amp;"|"&amp;C1851&amp;"|"),"-"))</f>
        <v/>
      </c>
    </row>
    <row r="1852" spans="12:15" x14ac:dyDescent="0.35">
      <c r="L1852" s="81" t="str">
        <f t="shared" si="82"/>
        <v/>
      </c>
      <c r="M1852" s="82" t="str">
        <f>IF(EXACT(B1852,""),"",IF(COUNTIFS(B:B,B1852,J:J,"&gt;"&amp;J1852)=0,IFERROR(IF(MATCH(B1852&amp;"|*",M$3:M1851,0),"-",""),B1852&amp;"|"&amp;C1852&amp;"|"),"-"))</f>
        <v/>
      </c>
      <c r="N1852" s="183" t="str">
        <f t="shared" si="83"/>
        <v/>
      </c>
      <c r="O1852" s="81" t="str">
        <f>IF(EXACT(B1852,""),"",IF(COUNTIFS(B:B,B1852,J:J,"&gt;"&amp;J1852)=1,IFERROR(IF(MATCH(B1852&amp;"|*",M$3:M1851,0),"-",""),B1852&amp;"|"&amp;C1852&amp;"|"),"-"))</f>
        <v/>
      </c>
    </row>
    <row r="1853" spans="12:15" x14ac:dyDescent="0.35">
      <c r="L1853" s="81" t="str">
        <f t="shared" si="82"/>
        <v/>
      </c>
      <c r="M1853" s="82" t="str">
        <f>IF(EXACT(B1853,""),"",IF(COUNTIFS(B:B,B1853,J:J,"&gt;"&amp;J1853)=0,IFERROR(IF(MATCH(B1853&amp;"|*",M$3:M1852,0),"-",""),B1853&amp;"|"&amp;C1853&amp;"|"),"-"))</f>
        <v/>
      </c>
      <c r="N1853" s="183" t="str">
        <f t="shared" si="83"/>
        <v/>
      </c>
      <c r="O1853" s="81" t="str">
        <f>IF(EXACT(B1853,""),"",IF(COUNTIFS(B:B,B1853,J:J,"&gt;"&amp;J1853)=1,IFERROR(IF(MATCH(B1853&amp;"|*",M$3:M1852,0),"-",""),B1853&amp;"|"&amp;C1853&amp;"|"),"-"))</f>
        <v/>
      </c>
    </row>
    <row r="1854" spans="12:15" x14ac:dyDescent="0.35">
      <c r="L1854" s="81" t="str">
        <f t="shared" si="82"/>
        <v/>
      </c>
      <c r="M1854" s="82" t="str">
        <f>IF(EXACT(B1854,""),"",IF(COUNTIFS(B:B,B1854,J:J,"&gt;"&amp;J1854)=0,IFERROR(IF(MATCH(B1854&amp;"|*",M$3:M1853,0),"-",""),B1854&amp;"|"&amp;C1854&amp;"|"),"-"))</f>
        <v/>
      </c>
      <c r="N1854" s="183" t="str">
        <f t="shared" si="83"/>
        <v/>
      </c>
      <c r="O1854" s="81" t="str">
        <f>IF(EXACT(B1854,""),"",IF(COUNTIFS(B:B,B1854,J:J,"&gt;"&amp;J1854)=1,IFERROR(IF(MATCH(B1854&amp;"|*",M$3:M1853,0),"-",""),B1854&amp;"|"&amp;C1854&amp;"|"),"-"))</f>
        <v/>
      </c>
    </row>
    <row r="1855" spans="12:15" x14ac:dyDescent="0.35">
      <c r="L1855" s="81" t="str">
        <f t="shared" si="82"/>
        <v/>
      </c>
      <c r="M1855" s="82" t="str">
        <f>IF(EXACT(B1855,""),"",IF(COUNTIFS(B:B,B1855,J:J,"&gt;"&amp;J1855)=0,IFERROR(IF(MATCH(B1855&amp;"|*",M$3:M1854,0),"-",""),B1855&amp;"|"&amp;C1855&amp;"|"),"-"))</f>
        <v/>
      </c>
      <c r="N1855" s="183" t="str">
        <f t="shared" si="83"/>
        <v/>
      </c>
      <c r="O1855" s="81" t="str">
        <f>IF(EXACT(B1855,""),"",IF(COUNTIFS(B:B,B1855,J:J,"&gt;"&amp;J1855)=1,IFERROR(IF(MATCH(B1855&amp;"|*",M$3:M1854,0),"-",""),B1855&amp;"|"&amp;C1855&amp;"|"),"-"))</f>
        <v/>
      </c>
    </row>
    <row r="1856" spans="12:15" x14ac:dyDescent="0.35">
      <c r="L1856" s="81" t="str">
        <f t="shared" si="82"/>
        <v/>
      </c>
      <c r="M1856" s="82" t="str">
        <f>IF(EXACT(B1856,""),"",IF(COUNTIFS(B:B,B1856,J:J,"&gt;"&amp;J1856)=0,IFERROR(IF(MATCH(B1856&amp;"|*",M$3:M1855,0),"-",""),B1856&amp;"|"&amp;C1856&amp;"|"),"-"))</f>
        <v/>
      </c>
      <c r="N1856" s="183" t="str">
        <f t="shared" si="83"/>
        <v/>
      </c>
      <c r="O1856" s="81" t="str">
        <f>IF(EXACT(B1856,""),"",IF(COUNTIFS(B:B,B1856,J:J,"&gt;"&amp;J1856)=1,IFERROR(IF(MATCH(B1856&amp;"|*",M$3:M1855,0),"-",""),B1856&amp;"|"&amp;C1856&amp;"|"),"-"))</f>
        <v/>
      </c>
    </row>
    <row r="1857" spans="12:15" x14ac:dyDescent="0.35">
      <c r="L1857" s="81" t="str">
        <f t="shared" si="82"/>
        <v/>
      </c>
      <c r="M1857" s="82" t="str">
        <f>IF(EXACT(B1857,""),"",IF(COUNTIFS(B:B,B1857,J:J,"&gt;"&amp;J1857)=0,IFERROR(IF(MATCH(B1857&amp;"|*",M$3:M1856,0),"-",""),B1857&amp;"|"&amp;C1857&amp;"|"),"-"))</f>
        <v/>
      </c>
      <c r="N1857" s="183" t="str">
        <f t="shared" si="83"/>
        <v/>
      </c>
      <c r="O1857" s="81" t="str">
        <f>IF(EXACT(B1857,""),"",IF(COUNTIFS(B:B,B1857,J:J,"&gt;"&amp;J1857)=1,IFERROR(IF(MATCH(B1857&amp;"|*",M$3:M1856,0),"-",""),B1857&amp;"|"&amp;C1857&amp;"|"),"-"))</f>
        <v/>
      </c>
    </row>
    <row r="1858" spans="12:15" x14ac:dyDescent="0.35">
      <c r="L1858" s="81" t="str">
        <f t="shared" si="82"/>
        <v/>
      </c>
      <c r="M1858" s="82" t="str">
        <f>IF(EXACT(B1858,""),"",IF(COUNTIFS(B:B,B1858,J:J,"&gt;"&amp;J1858)=0,IFERROR(IF(MATCH(B1858&amp;"|*",M$3:M1857,0),"-",""),B1858&amp;"|"&amp;C1858&amp;"|"),"-"))</f>
        <v/>
      </c>
      <c r="N1858" s="183" t="str">
        <f t="shared" si="83"/>
        <v/>
      </c>
      <c r="O1858" s="81" t="str">
        <f>IF(EXACT(B1858,""),"",IF(COUNTIFS(B:B,B1858,J:J,"&gt;"&amp;J1858)=1,IFERROR(IF(MATCH(B1858&amp;"|*",M$3:M1857,0),"-",""),B1858&amp;"|"&amp;C1858&amp;"|"),"-"))</f>
        <v/>
      </c>
    </row>
    <row r="1859" spans="12:15" x14ac:dyDescent="0.35">
      <c r="L1859" s="81" t="str">
        <f t="shared" si="82"/>
        <v/>
      </c>
      <c r="M1859" s="82" t="str">
        <f>IF(EXACT(B1859,""),"",IF(COUNTIFS(B:B,B1859,J:J,"&gt;"&amp;J1859)=0,IFERROR(IF(MATCH(B1859&amp;"|*",M$3:M1858,0),"-",""),B1859&amp;"|"&amp;C1859&amp;"|"),"-"))</f>
        <v/>
      </c>
      <c r="N1859" s="183" t="str">
        <f t="shared" si="83"/>
        <v/>
      </c>
      <c r="O1859" s="81" t="str">
        <f>IF(EXACT(B1859,""),"",IF(COUNTIFS(B:B,B1859,J:J,"&gt;"&amp;J1859)=1,IFERROR(IF(MATCH(B1859&amp;"|*",M$3:M1858,0),"-",""),B1859&amp;"|"&amp;C1859&amp;"|"),"-"))</f>
        <v/>
      </c>
    </row>
    <row r="1860" spans="12:15" x14ac:dyDescent="0.35">
      <c r="L1860" s="81" t="str">
        <f t="shared" ref="L1860:L1923" si="84">IF(EXACT(B1860,""),"",IF(COUNTIFS(B:B,B1860,D:D,D1860,E:E,E1860,J:J,"&gt;"&amp;J1860)=0,B1860&amp;"|"&amp;D1860&amp;":"&amp;E1860&amp;"|","-"))</f>
        <v/>
      </c>
      <c r="M1860" s="82" t="str">
        <f>IF(EXACT(B1860,""),"",IF(COUNTIFS(B:B,B1860,J:J,"&gt;"&amp;J1860)=0,IFERROR(IF(MATCH(B1860&amp;"|*",M$3:M1859,0),"-",""),B1860&amp;"|"&amp;C1860&amp;"|"),"-"))</f>
        <v/>
      </c>
      <c r="N1860" s="183" t="str">
        <f t="shared" ref="N1860:N1923" si="85">IF(OR(EXACT(M1860,""),EXACT(M1860,"-")),"",COUNTIFS(M$4:M$4000,"&gt;-",M$4:M$4000,"&lt;="&amp;M1860))</f>
        <v/>
      </c>
      <c r="O1860" s="81" t="str">
        <f>IF(EXACT(B1860,""),"",IF(COUNTIFS(B:B,B1860,J:J,"&gt;"&amp;J1860)=1,IFERROR(IF(MATCH(B1860&amp;"|*",M$3:M1859,0),"-",""),B1860&amp;"|"&amp;C1860&amp;"|"),"-"))</f>
        <v/>
      </c>
    </row>
    <row r="1861" spans="12:15" x14ac:dyDescent="0.35">
      <c r="L1861" s="81" t="str">
        <f t="shared" si="84"/>
        <v/>
      </c>
      <c r="M1861" s="82" t="str">
        <f>IF(EXACT(B1861,""),"",IF(COUNTIFS(B:B,B1861,J:J,"&gt;"&amp;J1861)=0,IFERROR(IF(MATCH(B1861&amp;"|*",M$3:M1860,0),"-",""),B1861&amp;"|"&amp;C1861&amp;"|"),"-"))</f>
        <v/>
      </c>
      <c r="N1861" s="183" t="str">
        <f t="shared" si="85"/>
        <v/>
      </c>
      <c r="O1861" s="81" t="str">
        <f>IF(EXACT(B1861,""),"",IF(COUNTIFS(B:B,B1861,J:J,"&gt;"&amp;J1861)=1,IFERROR(IF(MATCH(B1861&amp;"|*",M$3:M1860,0),"-",""),B1861&amp;"|"&amp;C1861&amp;"|"),"-"))</f>
        <v/>
      </c>
    </row>
    <row r="1862" spans="12:15" x14ac:dyDescent="0.35">
      <c r="L1862" s="81" t="str">
        <f t="shared" si="84"/>
        <v/>
      </c>
      <c r="M1862" s="82" t="str">
        <f>IF(EXACT(B1862,""),"",IF(COUNTIFS(B:B,B1862,J:J,"&gt;"&amp;J1862)=0,IFERROR(IF(MATCH(B1862&amp;"|*",M$3:M1861,0),"-",""),B1862&amp;"|"&amp;C1862&amp;"|"),"-"))</f>
        <v/>
      </c>
      <c r="N1862" s="183" t="str">
        <f t="shared" si="85"/>
        <v/>
      </c>
      <c r="O1862" s="81" t="str">
        <f>IF(EXACT(B1862,""),"",IF(COUNTIFS(B:B,B1862,J:J,"&gt;"&amp;J1862)=1,IFERROR(IF(MATCH(B1862&amp;"|*",M$3:M1861,0),"-",""),B1862&amp;"|"&amp;C1862&amp;"|"),"-"))</f>
        <v/>
      </c>
    </row>
    <row r="1863" spans="12:15" x14ac:dyDescent="0.35">
      <c r="L1863" s="81" t="str">
        <f t="shared" si="84"/>
        <v/>
      </c>
      <c r="M1863" s="82" t="str">
        <f>IF(EXACT(B1863,""),"",IF(COUNTIFS(B:B,B1863,J:J,"&gt;"&amp;J1863)=0,IFERROR(IF(MATCH(B1863&amp;"|*",M$3:M1862,0),"-",""),B1863&amp;"|"&amp;C1863&amp;"|"),"-"))</f>
        <v/>
      </c>
      <c r="N1863" s="183" t="str">
        <f t="shared" si="85"/>
        <v/>
      </c>
      <c r="O1863" s="81" t="str">
        <f>IF(EXACT(B1863,""),"",IF(COUNTIFS(B:B,B1863,J:J,"&gt;"&amp;J1863)=1,IFERROR(IF(MATCH(B1863&amp;"|*",M$3:M1862,0),"-",""),B1863&amp;"|"&amp;C1863&amp;"|"),"-"))</f>
        <v/>
      </c>
    </row>
    <row r="1864" spans="12:15" x14ac:dyDescent="0.35">
      <c r="L1864" s="81" t="str">
        <f t="shared" si="84"/>
        <v/>
      </c>
      <c r="M1864" s="82" t="str">
        <f>IF(EXACT(B1864,""),"",IF(COUNTIFS(B:B,B1864,J:J,"&gt;"&amp;J1864)=0,IFERROR(IF(MATCH(B1864&amp;"|*",M$3:M1863,0),"-",""),B1864&amp;"|"&amp;C1864&amp;"|"),"-"))</f>
        <v/>
      </c>
      <c r="N1864" s="183" t="str">
        <f t="shared" si="85"/>
        <v/>
      </c>
      <c r="O1864" s="81" t="str">
        <f>IF(EXACT(B1864,""),"",IF(COUNTIFS(B:B,B1864,J:J,"&gt;"&amp;J1864)=1,IFERROR(IF(MATCH(B1864&amp;"|*",M$3:M1863,0),"-",""),B1864&amp;"|"&amp;C1864&amp;"|"),"-"))</f>
        <v/>
      </c>
    </row>
    <row r="1865" spans="12:15" x14ac:dyDescent="0.35">
      <c r="L1865" s="81" t="str">
        <f t="shared" si="84"/>
        <v/>
      </c>
      <c r="M1865" s="82" t="str">
        <f>IF(EXACT(B1865,""),"",IF(COUNTIFS(B:B,B1865,J:J,"&gt;"&amp;J1865)=0,IFERROR(IF(MATCH(B1865&amp;"|*",M$3:M1864,0),"-",""),B1865&amp;"|"&amp;C1865&amp;"|"),"-"))</f>
        <v/>
      </c>
      <c r="N1865" s="183" t="str">
        <f t="shared" si="85"/>
        <v/>
      </c>
      <c r="O1865" s="81" t="str">
        <f>IF(EXACT(B1865,""),"",IF(COUNTIFS(B:B,B1865,J:J,"&gt;"&amp;J1865)=1,IFERROR(IF(MATCH(B1865&amp;"|*",M$3:M1864,0),"-",""),B1865&amp;"|"&amp;C1865&amp;"|"),"-"))</f>
        <v/>
      </c>
    </row>
    <row r="1866" spans="12:15" x14ac:dyDescent="0.35">
      <c r="L1866" s="81" t="str">
        <f t="shared" si="84"/>
        <v/>
      </c>
      <c r="M1866" s="82" t="str">
        <f>IF(EXACT(B1866,""),"",IF(COUNTIFS(B:B,B1866,J:J,"&gt;"&amp;J1866)=0,IFERROR(IF(MATCH(B1866&amp;"|*",M$3:M1865,0),"-",""),B1866&amp;"|"&amp;C1866&amp;"|"),"-"))</f>
        <v/>
      </c>
      <c r="N1866" s="183" t="str">
        <f t="shared" si="85"/>
        <v/>
      </c>
      <c r="O1866" s="81" t="str">
        <f>IF(EXACT(B1866,""),"",IF(COUNTIFS(B:B,B1866,J:J,"&gt;"&amp;J1866)=1,IFERROR(IF(MATCH(B1866&amp;"|*",M$3:M1865,0),"-",""),B1866&amp;"|"&amp;C1866&amp;"|"),"-"))</f>
        <v/>
      </c>
    </row>
    <row r="1867" spans="12:15" x14ac:dyDescent="0.35">
      <c r="L1867" s="81" t="str">
        <f t="shared" si="84"/>
        <v/>
      </c>
      <c r="M1867" s="82" t="str">
        <f>IF(EXACT(B1867,""),"",IF(COUNTIFS(B:B,B1867,J:J,"&gt;"&amp;J1867)=0,IFERROR(IF(MATCH(B1867&amp;"|*",M$3:M1866,0),"-",""),B1867&amp;"|"&amp;C1867&amp;"|"),"-"))</f>
        <v/>
      </c>
      <c r="N1867" s="183" t="str">
        <f t="shared" si="85"/>
        <v/>
      </c>
      <c r="O1867" s="81" t="str">
        <f>IF(EXACT(B1867,""),"",IF(COUNTIFS(B:B,B1867,J:J,"&gt;"&amp;J1867)=1,IFERROR(IF(MATCH(B1867&amp;"|*",M$3:M1866,0),"-",""),B1867&amp;"|"&amp;C1867&amp;"|"),"-"))</f>
        <v/>
      </c>
    </row>
    <row r="1868" spans="12:15" x14ac:dyDescent="0.35">
      <c r="L1868" s="81" t="str">
        <f t="shared" si="84"/>
        <v/>
      </c>
      <c r="M1868" s="82" t="str">
        <f>IF(EXACT(B1868,""),"",IF(COUNTIFS(B:B,B1868,J:J,"&gt;"&amp;J1868)=0,IFERROR(IF(MATCH(B1868&amp;"|*",M$3:M1867,0),"-",""),B1868&amp;"|"&amp;C1868&amp;"|"),"-"))</f>
        <v/>
      </c>
      <c r="N1868" s="183" t="str">
        <f t="shared" si="85"/>
        <v/>
      </c>
      <c r="O1868" s="81" t="str">
        <f>IF(EXACT(B1868,""),"",IF(COUNTIFS(B:B,B1868,J:J,"&gt;"&amp;J1868)=1,IFERROR(IF(MATCH(B1868&amp;"|*",M$3:M1867,0),"-",""),B1868&amp;"|"&amp;C1868&amp;"|"),"-"))</f>
        <v/>
      </c>
    </row>
    <row r="1869" spans="12:15" x14ac:dyDescent="0.35">
      <c r="L1869" s="81" t="str">
        <f t="shared" si="84"/>
        <v/>
      </c>
      <c r="M1869" s="82" t="str">
        <f>IF(EXACT(B1869,""),"",IF(COUNTIFS(B:B,B1869,J:J,"&gt;"&amp;J1869)=0,IFERROR(IF(MATCH(B1869&amp;"|*",M$3:M1868,0),"-",""),B1869&amp;"|"&amp;C1869&amp;"|"),"-"))</f>
        <v/>
      </c>
      <c r="N1869" s="183" t="str">
        <f t="shared" si="85"/>
        <v/>
      </c>
      <c r="O1869" s="81" t="str">
        <f>IF(EXACT(B1869,""),"",IF(COUNTIFS(B:B,B1869,J:J,"&gt;"&amp;J1869)=1,IFERROR(IF(MATCH(B1869&amp;"|*",M$3:M1868,0),"-",""),B1869&amp;"|"&amp;C1869&amp;"|"),"-"))</f>
        <v/>
      </c>
    </row>
    <row r="1870" spans="12:15" x14ac:dyDescent="0.35">
      <c r="L1870" s="81" t="str">
        <f t="shared" si="84"/>
        <v/>
      </c>
      <c r="M1870" s="82" t="str">
        <f>IF(EXACT(B1870,""),"",IF(COUNTIFS(B:B,B1870,J:J,"&gt;"&amp;J1870)=0,IFERROR(IF(MATCH(B1870&amp;"|*",M$3:M1869,0),"-",""),B1870&amp;"|"&amp;C1870&amp;"|"),"-"))</f>
        <v/>
      </c>
      <c r="N1870" s="183" t="str">
        <f t="shared" si="85"/>
        <v/>
      </c>
      <c r="O1870" s="81" t="str">
        <f>IF(EXACT(B1870,""),"",IF(COUNTIFS(B:B,B1870,J:J,"&gt;"&amp;J1870)=1,IFERROR(IF(MATCH(B1870&amp;"|*",M$3:M1869,0),"-",""),B1870&amp;"|"&amp;C1870&amp;"|"),"-"))</f>
        <v/>
      </c>
    </row>
    <row r="1871" spans="12:15" x14ac:dyDescent="0.35">
      <c r="L1871" s="81" t="str">
        <f t="shared" si="84"/>
        <v/>
      </c>
      <c r="M1871" s="82" t="str">
        <f>IF(EXACT(B1871,""),"",IF(COUNTIFS(B:B,B1871,J:J,"&gt;"&amp;J1871)=0,IFERROR(IF(MATCH(B1871&amp;"|*",M$3:M1870,0),"-",""),B1871&amp;"|"&amp;C1871&amp;"|"),"-"))</f>
        <v/>
      </c>
      <c r="N1871" s="183" t="str">
        <f t="shared" si="85"/>
        <v/>
      </c>
      <c r="O1871" s="81" t="str">
        <f>IF(EXACT(B1871,""),"",IF(COUNTIFS(B:B,B1871,J:J,"&gt;"&amp;J1871)=1,IFERROR(IF(MATCH(B1871&amp;"|*",M$3:M1870,0),"-",""),B1871&amp;"|"&amp;C1871&amp;"|"),"-"))</f>
        <v/>
      </c>
    </row>
    <row r="1872" spans="12:15" x14ac:dyDescent="0.35">
      <c r="L1872" s="81" t="str">
        <f t="shared" si="84"/>
        <v/>
      </c>
      <c r="M1872" s="82" t="str">
        <f>IF(EXACT(B1872,""),"",IF(COUNTIFS(B:B,B1872,J:J,"&gt;"&amp;J1872)=0,IFERROR(IF(MATCH(B1872&amp;"|*",M$3:M1871,0),"-",""),B1872&amp;"|"&amp;C1872&amp;"|"),"-"))</f>
        <v/>
      </c>
      <c r="N1872" s="183" t="str">
        <f t="shared" si="85"/>
        <v/>
      </c>
      <c r="O1872" s="81" t="str">
        <f>IF(EXACT(B1872,""),"",IF(COUNTIFS(B:B,B1872,J:J,"&gt;"&amp;J1872)=1,IFERROR(IF(MATCH(B1872&amp;"|*",M$3:M1871,0),"-",""),B1872&amp;"|"&amp;C1872&amp;"|"),"-"))</f>
        <v/>
      </c>
    </row>
    <row r="1873" spans="12:15" x14ac:dyDescent="0.35">
      <c r="L1873" s="81" t="str">
        <f t="shared" si="84"/>
        <v/>
      </c>
      <c r="M1873" s="82" t="str">
        <f>IF(EXACT(B1873,""),"",IF(COUNTIFS(B:B,B1873,J:J,"&gt;"&amp;J1873)=0,IFERROR(IF(MATCH(B1873&amp;"|*",M$3:M1872,0),"-",""),B1873&amp;"|"&amp;C1873&amp;"|"),"-"))</f>
        <v/>
      </c>
      <c r="N1873" s="183" t="str">
        <f t="shared" si="85"/>
        <v/>
      </c>
      <c r="O1873" s="81" t="str">
        <f>IF(EXACT(B1873,""),"",IF(COUNTIFS(B:B,B1873,J:J,"&gt;"&amp;J1873)=1,IFERROR(IF(MATCH(B1873&amp;"|*",M$3:M1872,0),"-",""),B1873&amp;"|"&amp;C1873&amp;"|"),"-"))</f>
        <v/>
      </c>
    </row>
    <row r="1874" spans="12:15" x14ac:dyDescent="0.35">
      <c r="L1874" s="81" t="str">
        <f t="shared" si="84"/>
        <v/>
      </c>
      <c r="M1874" s="82" t="str">
        <f>IF(EXACT(B1874,""),"",IF(COUNTIFS(B:B,B1874,J:J,"&gt;"&amp;J1874)=0,IFERROR(IF(MATCH(B1874&amp;"|*",M$3:M1873,0),"-",""),B1874&amp;"|"&amp;C1874&amp;"|"),"-"))</f>
        <v/>
      </c>
      <c r="N1874" s="183" t="str">
        <f t="shared" si="85"/>
        <v/>
      </c>
      <c r="O1874" s="81" t="str">
        <f>IF(EXACT(B1874,""),"",IF(COUNTIFS(B:B,B1874,J:J,"&gt;"&amp;J1874)=1,IFERROR(IF(MATCH(B1874&amp;"|*",M$3:M1873,0),"-",""),B1874&amp;"|"&amp;C1874&amp;"|"),"-"))</f>
        <v/>
      </c>
    </row>
    <row r="1875" spans="12:15" x14ac:dyDescent="0.35">
      <c r="L1875" s="81" t="str">
        <f t="shared" si="84"/>
        <v/>
      </c>
      <c r="M1875" s="82" t="str">
        <f>IF(EXACT(B1875,""),"",IF(COUNTIFS(B:B,B1875,J:J,"&gt;"&amp;J1875)=0,IFERROR(IF(MATCH(B1875&amp;"|*",M$3:M1874,0),"-",""),B1875&amp;"|"&amp;C1875&amp;"|"),"-"))</f>
        <v/>
      </c>
      <c r="N1875" s="183" t="str">
        <f t="shared" si="85"/>
        <v/>
      </c>
      <c r="O1875" s="81" t="str">
        <f>IF(EXACT(B1875,""),"",IF(COUNTIFS(B:B,B1875,J:J,"&gt;"&amp;J1875)=1,IFERROR(IF(MATCH(B1875&amp;"|*",M$3:M1874,0),"-",""),B1875&amp;"|"&amp;C1875&amp;"|"),"-"))</f>
        <v/>
      </c>
    </row>
    <row r="1876" spans="12:15" x14ac:dyDescent="0.35">
      <c r="L1876" s="81" t="str">
        <f t="shared" si="84"/>
        <v/>
      </c>
      <c r="M1876" s="82" t="str">
        <f>IF(EXACT(B1876,""),"",IF(COUNTIFS(B:B,B1876,J:J,"&gt;"&amp;J1876)=0,IFERROR(IF(MATCH(B1876&amp;"|*",M$3:M1875,0),"-",""),B1876&amp;"|"&amp;C1876&amp;"|"),"-"))</f>
        <v/>
      </c>
      <c r="N1876" s="183" t="str">
        <f t="shared" si="85"/>
        <v/>
      </c>
      <c r="O1876" s="81" t="str">
        <f>IF(EXACT(B1876,""),"",IF(COUNTIFS(B:B,B1876,J:J,"&gt;"&amp;J1876)=1,IFERROR(IF(MATCH(B1876&amp;"|*",M$3:M1875,0),"-",""),B1876&amp;"|"&amp;C1876&amp;"|"),"-"))</f>
        <v/>
      </c>
    </row>
    <row r="1877" spans="12:15" x14ac:dyDescent="0.35">
      <c r="L1877" s="81" t="str">
        <f t="shared" si="84"/>
        <v/>
      </c>
      <c r="M1877" s="82" t="str">
        <f>IF(EXACT(B1877,""),"",IF(COUNTIFS(B:B,B1877,J:J,"&gt;"&amp;J1877)=0,IFERROR(IF(MATCH(B1877&amp;"|*",M$3:M1876,0),"-",""),B1877&amp;"|"&amp;C1877&amp;"|"),"-"))</f>
        <v/>
      </c>
      <c r="N1877" s="183" t="str">
        <f t="shared" si="85"/>
        <v/>
      </c>
      <c r="O1877" s="81" t="str">
        <f>IF(EXACT(B1877,""),"",IF(COUNTIFS(B:B,B1877,J:J,"&gt;"&amp;J1877)=1,IFERROR(IF(MATCH(B1877&amp;"|*",M$3:M1876,0),"-",""),B1877&amp;"|"&amp;C1877&amp;"|"),"-"))</f>
        <v/>
      </c>
    </row>
    <row r="1878" spans="12:15" x14ac:dyDescent="0.35">
      <c r="L1878" s="81" t="str">
        <f t="shared" si="84"/>
        <v/>
      </c>
      <c r="M1878" s="82" t="str">
        <f>IF(EXACT(B1878,""),"",IF(COUNTIFS(B:B,B1878,J:J,"&gt;"&amp;J1878)=0,IFERROR(IF(MATCH(B1878&amp;"|*",M$3:M1877,0),"-",""),B1878&amp;"|"&amp;C1878&amp;"|"),"-"))</f>
        <v/>
      </c>
      <c r="N1878" s="183" t="str">
        <f t="shared" si="85"/>
        <v/>
      </c>
      <c r="O1878" s="81" t="str">
        <f>IF(EXACT(B1878,""),"",IF(COUNTIFS(B:B,B1878,J:J,"&gt;"&amp;J1878)=1,IFERROR(IF(MATCH(B1878&amp;"|*",M$3:M1877,0),"-",""),B1878&amp;"|"&amp;C1878&amp;"|"),"-"))</f>
        <v/>
      </c>
    </row>
    <row r="1879" spans="12:15" x14ac:dyDescent="0.35">
      <c r="L1879" s="81" t="str">
        <f t="shared" si="84"/>
        <v/>
      </c>
      <c r="M1879" s="82" t="str">
        <f>IF(EXACT(B1879,""),"",IF(COUNTIFS(B:B,B1879,J:J,"&gt;"&amp;J1879)=0,IFERROR(IF(MATCH(B1879&amp;"|*",M$3:M1878,0),"-",""),B1879&amp;"|"&amp;C1879&amp;"|"),"-"))</f>
        <v/>
      </c>
      <c r="N1879" s="183" t="str">
        <f t="shared" si="85"/>
        <v/>
      </c>
      <c r="O1879" s="81" t="str">
        <f>IF(EXACT(B1879,""),"",IF(COUNTIFS(B:B,B1879,J:J,"&gt;"&amp;J1879)=1,IFERROR(IF(MATCH(B1879&amp;"|*",M$3:M1878,0),"-",""),B1879&amp;"|"&amp;C1879&amp;"|"),"-"))</f>
        <v/>
      </c>
    </row>
    <row r="1880" spans="12:15" x14ac:dyDescent="0.35">
      <c r="L1880" s="81" t="str">
        <f t="shared" si="84"/>
        <v/>
      </c>
      <c r="M1880" s="82" t="str">
        <f>IF(EXACT(B1880,""),"",IF(COUNTIFS(B:B,B1880,J:J,"&gt;"&amp;J1880)=0,IFERROR(IF(MATCH(B1880&amp;"|*",M$3:M1879,0),"-",""),B1880&amp;"|"&amp;C1880&amp;"|"),"-"))</f>
        <v/>
      </c>
      <c r="N1880" s="183" t="str">
        <f t="shared" si="85"/>
        <v/>
      </c>
      <c r="O1880" s="81" t="str">
        <f>IF(EXACT(B1880,""),"",IF(COUNTIFS(B:B,B1880,J:J,"&gt;"&amp;J1880)=1,IFERROR(IF(MATCH(B1880&amp;"|*",M$3:M1879,0),"-",""),B1880&amp;"|"&amp;C1880&amp;"|"),"-"))</f>
        <v/>
      </c>
    </row>
    <row r="1881" spans="12:15" x14ac:dyDescent="0.35">
      <c r="L1881" s="81" t="str">
        <f t="shared" si="84"/>
        <v/>
      </c>
      <c r="M1881" s="82" t="str">
        <f>IF(EXACT(B1881,""),"",IF(COUNTIFS(B:B,B1881,J:J,"&gt;"&amp;J1881)=0,IFERROR(IF(MATCH(B1881&amp;"|*",M$3:M1880,0),"-",""),B1881&amp;"|"&amp;C1881&amp;"|"),"-"))</f>
        <v/>
      </c>
      <c r="N1881" s="183" t="str">
        <f t="shared" si="85"/>
        <v/>
      </c>
      <c r="O1881" s="81" t="str">
        <f>IF(EXACT(B1881,""),"",IF(COUNTIFS(B:B,B1881,J:J,"&gt;"&amp;J1881)=1,IFERROR(IF(MATCH(B1881&amp;"|*",M$3:M1880,0),"-",""),B1881&amp;"|"&amp;C1881&amp;"|"),"-"))</f>
        <v/>
      </c>
    </row>
    <row r="1882" spans="12:15" x14ac:dyDescent="0.35">
      <c r="L1882" s="81" t="str">
        <f t="shared" si="84"/>
        <v/>
      </c>
      <c r="M1882" s="82" t="str">
        <f>IF(EXACT(B1882,""),"",IF(COUNTIFS(B:B,B1882,J:J,"&gt;"&amp;J1882)=0,IFERROR(IF(MATCH(B1882&amp;"|*",M$3:M1881,0),"-",""),B1882&amp;"|"&amp;C1882&amp;"|"),"-"))</f>
        <v/>
      </c>
      <c r="N1882" s="183" t="str">
        <f t="shared" si="85"/>
        <v/>
      </c>
      <c r="O1882" s="81" t="str">
        <f>IF(EXACT(B1882,""),"",IF(COUNTIFS(B:B,B1882,J:J,"&gt;"&amp;J1882)=1,IFERROR(IF(MATCH(B1882&amp;"|*",M$3:M1881,0),"-",""),B1882&amp;"|"&amp;C1882&amp;"|"),"-"))</f>
        <v/>
      </c>
    </row>
    <row r="1883" spans="12:15" x14ac:dyDescent="0.35">
      <c r="L1883" s="81" t="str">
        <f t="shared" si="84"/>
        <v/>
      </c>
      <c r="M1883" s="82" t="str">
        <f>IF(EXACT(B1883,""),"",IF(COUNTIFS(B:B,B1883,J:J,"&gt;"&amp;J1883)=0,IFERROR(IF(MATCH(B1883&amp;"|*",M$3:M1882,0),"-",""),B1883&amp;"|"&amp;C1883&amp;"|"),"-"))</f>
        <v/>
      </c>
      <c r="N1883" s="183" t="str">
        <f t="shared" si="85"/>
        <v/>
      </c>
      <c r="O1883" s="81" t="str">
        <f>IF(EXACT(B1883,""),"",IF(COUNTIFS(B:B,B1883,J:J,"&gt;"&amp;J1883)=1,IFERROR(IF(MATCH(B1883&amp;"|*",M$3:M1882,0),"-",""),B1883&amp;"|"&amp;C1883&amp;"|"),"-"))</f>
        <v/>
      </c>
    </row>
    <row r="1884" spans="12:15" x14ac:dyDescent="0.35">
      <c r="L1884" s="81" t="str">
        <f t="shared" si="84"/>
        <v/>
      </c>
      <c r="M1884" s="82" t="str">
        <f>IF(EXACT(B1884,""),"",IF(COUNTIFS(B:B,B1884,J:J,"&gt;"&amp;J1884)=0,IFERROR(IF(MATCH(B1884&amp;"|*",M$3:M1883,0),"-",""),B1884&amp;"|"&amp;C1884&amp;"|"),"-"))</f>
        <v/>
      </c>
      <c r="N1884" s="183" t="str">
        <f t="shared" si="85"/>
        <v/>
      </c>
      <c r="O1884" s="81" t="str">
        <f>IF(EXACT(B1884,""),"",IF(COUNTIFS(B:B,B1884,J:J,"&gt;"&amp;J1884)=1,IFERROR(IF(MATCH(B1884&amp;"|*",M$3:M1883,0),"-",""),B1884&amp;"|"&amp;C1884&amp;"|"),"-"))</f>
        <v/>
      </c>
    </row>
    <row r="1885" spans="12:15" x14ac:dyDescent="0.35">
      <c r="L1885" s="81" t="str">
        <f t="shared" si="84"/>
        <v/>
      </c>
      <c r="M1885" s="82" t="str">
        <f>IF(EXACT(B1885,""),"",IF(COUNTIFS(B:B,B1885,J:J,"&gt;"&amp;J1885)=0,IFERROR(IF(MATCH(B1885&amp;"|*",M$3:M1884,0),"-",""),B1885&amp;"|"&amp;C1885&amp;"|"),"-"))</f>
        <v/>
      </c>
      <c r="N1885" s="183" t="str">
        <f t="shared" si="85"/>
        <v/>
      </c>
      <c r="O1885" s="81" t="str">
        <f>IF(EXACT(B1885,""),"",IF(COUNTIFS(B:B,B1885,J:J,"&gt;"&amp;J1885)=1,IFERROR(IF(MATCH(B1885&amp;"|*",M$3:M1884,0),"-",""),B1885&amp;"|"&amp;C1885&amp;"|"),"-"))</f>
        <v/>
      </c>
    </row>
    <row r="1886" spans="12:15" x14ac:dyDescent="0.35">
      <c r="L1886" s="81" t="str">
        <f t="shared" si="84"/>
        <v/>
      </c>
      <c r="M1886" s="82" t="str">
        <f>IF(EXACT(B1886,""),"",IF(COUNTIFS(B:B,B1886,J:J,"&gt;"&amp;J1886)=0,IFERROR(IF(MATCH(B1886&amp;"|*",M$3:M1885,0),"-",""),B1886&amp;"|"&amp;C1886&amp;"|"),"-"))</f>
        <v/>
      </c>
      <c r="N1886" s="183" t="str">
        <f t="shared" si="85"/>
        <v/>
      </c>
      <c r="O1886" s="81" t="str">
        <f>IF(EXACT(B1886,""),"",IF(COUNTIFS(B:B,B1886,J:J,"&gt;"&amp;J1886)=1,IFERROR(IF(MATCH(B1886&amp;"|*",M$3:M1885,0),"-",""),B1886&amp;"|"&amp;C1886&amp;"|"),"-"))</f>
        <v/>
      </c>
    </row>
    <row r="1887" spans="12:15" x14ac:dyDescent="0.35">
      <c r="L1887" s="81" t="str">
        <f t="shared" si="84"/>
        <v/>
      </c>
      <c r="M1887" s="82" t="str">
        <f>IF(EXACT(B1887,""),"",IF(COUNTIFS(B:B,B1887,J:J,"&gt;"&amp;J1887)=0,IFERROR(IF(MATCH(B1887&amp;"|*",M$3:M1886,0),"-",""),B1887&amp;"|"&amp;C1887&amp;"|"),"-"))</f>
        <v/>
      </c>
      <c r="N1887" s="183" t="str">
        <f t="shared" si="85"/>
        <v/>
      </c>
      <c r="O1887" s="81" t="str">
        <f>IF(EXACT(B1887,""),"",IF(COUNTIFS(B:B,B1887,J:J,"&gt;"&amp;J1887)=1,IFERROR(IF(MATCH(B1887&amp;"|*",M$3:M1886,0),"-",""),B1887&amp;"|"&amp;C1887&amp;"|"),"-"))</f>
        <v/>
      </c>
    </row>
    <row r="1888" spans="12:15" x14ac:dyDescent="0.35">
      <c r="L1888" s="81" t="str">
        <f t="shared" si="84"/>
        <v/>
      </c>
      <c r="M1888" s="82" t="str">
        <f>IF(EXACT(B1888,""),"",IF(COUNTIFS(B:B,B1888,J:J,"&gt;"&amp;J1888)=0,IFERROR(IF(MATCH(B1888&amp;"|*",M$3:M1887,0),"-",""),B1888&amp;"|"&amp;C1888&amp;"|"),"-"))</f>
        <v/>
      </c>
      <c r="N1888" s="183" t="str">
        <f t="shared" si="85"/>
        <v/>
      </c>
      <c r="O1888" s="81" t="str">
        <f>IF(EXACT(B1888,""),"",IF(COUNTIFS(B:B,B1888,J:J,"&gt;"&amp;J1888)=1,IFERROR(IF(MATCH(B1888&amp;"|*",M$3:M1887,0),"-",""),B1888&amp;"|"&amp;C1888&amp;"|"),"-"))</f>
        <v/>
      </c>
    </row>
    <row r="1889" spans="12:15" x14ac:dyDescent="0.35">
      <c r="L1889" s="81" t="str">
        <f t="shared" si="84"/>
        <v/>
      </c>
      <c r="M1889" s="82" t="str">
        <f>IF(EXACT(B1889,""),"",IF(COUNTIFS(B:B,B1889,J:J,"&gt;"&amp;J1889)=0,IFERROR(IF(MATCH(B1889&amp;"|*",M$3:M1888,0),"-",""),B1889&amp;"|"&amp;C1889&amp;"|"),"-"))</f>
        <v/>
      </c>
      <c r="N1889" s="183" t="str">
        <f t="shared" si="85"/>
        <v/>
      </c>
      <c r="O1889" s="81" t="str">
        <f>IF(EXACT(B1889,""),"",IF(COUNTIFS(B:B,B1889,J:J,"&gt;"&amp;J1889)=1,IFERROR(IF(MATCH(B1889&amp;"|*",M$3:M1888,0),"-",""),B1889&amp;"|"&amp;C1889&amp;"|"),"-"))</f>
        <v/>
      </c>
    </row>
    <row r="1890" spans="12:15" x14ac:dyDescent="0.35">
      <c r="L1890" s="81" t="str">
        <f t="shared" si="84"/>
        <v/>
      </c>
      <c r="M1890" s="82" t="str">
        <f>IF(EXACT(B1890,""),"",IF(COUNTIFS(B:B,B1890,J:J,"&gt;"&amp;J1890)=0,IFERROR(IF(MATCH(B1890&amp;"|*",M$3:M1889,0),"-",""),B1890&amp;"|"&amp;C1890&amp;"|"),"-"))</f>
        <v/>
      </c>
      <c r="N1890" s="183" t="str">
        <f t="shared" si="85"/>
        <v/>
      </c>
      <c r="O1890" s="81" t="str">
        <f>IF(EXACT(B1890,""),"",IF(COUNTIFS(B:B,B1890,J:J,"&gt;"&amp;J1890)=1,IFERROR(IF(MATCH(B1890&amp;"|*",M$3:M1889,0),"-",""),B1890&amp;"|"&amp;C1890&amp;"|"),"-"))</f>
        <v/>
      </c>
    </row>
    <row r="1891" spans="12:15" x14ac:dyDescent="0.35">
      <c r="L1891" s="81" t="str">
        <f t="shared" si="84"/>
        <v/>
      </c>
      <c r="M1891" s="82" t="str">
        <f>IF(EXACT(B1891,""),"",IF(COUNTIFS(B:B,B1891,J:J,"&gt;"&amp;J1891)=0,IFERROR(IF(MATCH(B1891&amp;"|*",M$3:M1890,0),"-",""),B1891&amp;"|"&amp;C1891&amp;"|"),"-"))</f>
        <v/>
      </c>
      <c r="N1891" s="183" t="str">
        <f t="shared" si="85"/>
        <v/>
      </c>
      <c r="O1891" s="81" t="str">
        <f>IF(EXACT(B1891,""),"",IF(COUNTIFS(B:B,B1891,J:J,"&gt;"&amp;J1891)=1,IFERROR(IF(MATCH(B1891&amp;"|*",M$3:M1890,0),"-",""),B1891&amp;"|"&amp;C1891&amp;"|"),"-"))</f>
        <v/>
      </c>
    </row>
    <row r="1892" spans="12:15" x14ac:dyDescent="0.35">
      <c r="L1892" s="81" t="str">
        <f t="shared" si="84"/>
        <v/>
      </c>
      <c r="M1892" s="82" t="str">
        <f>IF(EXACT(B1892,""),"",IF(COUNTIFS(B:B,B1892,J:J,"&gt;"&amp;J1892)=0,IFERROR(IF(MATCH(B1892&amp;"|*",M$3:M1891,0),"-",""),B1892&amp;"|"&amp;C1892&amp;"|"),"-"))</f>
        <v/>
      </c>
      <c r="N1892" s="183" t="str">
        <f t="shared" si="85"/>
        <v/>
      </c>
      <c r="O1892" s="81" t="str">
        <f>IF(EXACT(B1892,""),"",IF(COUNTIFS(B:B,B1892,J:J,"&gt;"&amp;J1892)=1,IFERROR(IF(MATCH(B1892&amp;"|*",M$3:M1891,0),"-",""),B1892&amp;"|"&amp;C1892&amp;"|"),"-"))</f>
        <v/>
      </c>
    </row>
    <row r="1893" spans="12:15" x14ac:dyDescent="0.35">
      <c r="L1893" s="81" t="str">
        <f t="shared" si="84"/>
        <v/>
      </c>
      <c r="M1893" s="82" t="str">
        <f>IF(EXACT(B1893,""),"",IF(COUNTIFS(B:B,B1893,J:J,"&gt;"&amp;J1893)=0,IFERROR(IF(MATCH(B1893&amp;"|*",M$3:M1892,0),"-",""),B1893&amp;"|"&amp;C1893&amp;"|"),"-"))</f>
        <v/>
      </c>
      <c r="N1893" s="183" t="str">
        <f t="shared" si="85"/>
        <v/>
      </c>
      <c r="O1893" s="81" t="str">
        <f>IF(EXACT(B1893,""),"",IF(COUNTIFS(B:B,B1893,J:J,"&gt;"&amp;J1893)=1,IFERROR(IF(MATCH(B1893&amp;"|*",M$3:M1892,0),"-",""),B1893&amp;"|"&amp;C1893&amp;"|"),"-"))</f>
        <v/>
      </c>
    </row>
    <row r="1894" spans="12:15" x14ac:dyDescent="0.35">
      <c r="L1894" s="81" t="str">
        <f t="shared" si="84"/>
        <v/>
      </c>
      <c r="M1894" s="82" t="str">
        <f>IF(EXACT(B1894,""),"",IF(COUNTIFS(B:B,B1894,J:J,"&gt;"&amp;J1894)=0,IFERROR(IF(MATCH(B1894&amp;"|*",M$3:M1893,0),"-",""),B1894&amp;"|"&amp;C1894&amp;"|"),"-"))</f>
        <v/>
      </c>
      <c r="N1894" s="183" t="str">
        <f t="shared" si="85"/>
        <v/>
      </c>
      <c r="O1894" s="81" t="str">
        <f>IF(EXACT(B1894,""),"",IF(COUNTIFS(B:B,B1894,J:J,"&gt;"&amp;J1894)=1,IFERROR(IF(MATCH(B1894&amp;"|*",M$3:M1893,0),"-",""),B1894&amp;"|"&amp;C1894&amp;"|"),"-"))</f>
        <v/>
      </c>
    </row>
    <row r="1895" spans="12:15" x14ac:dyDescent="0.35">
      <c r="L1895" s="81" t="str">
        <f t="shared" si="84"/>
        <v/>
      </c>
      <c r="M1895" s="82" t="str">
        <f>IF(EXACT(B1895,""),"",IF(COUNTIFS(B:B,B1895,J:J,"&gt;"&amp;J1895)=0,IFERROR(IF(MATCH(B1895&amp;"|*",M$3:M1894,0),"-",""),B1895&amp;"|"&amp;C1895&amp;"|"),"-"))</f>
        <v/>
      </c>
      <c r="N1895" s="183" t="str">
        <f t="shared" si="85"/>
        <v/>
      </c>
      <c r="O1895" s="81" t="str">
        <f>IF(EXACT(B1895,""),"",IF(COUNTIFS(B:B,B1895,J:J,"&gt;"&amp;J1895)=1,IFERROR(IF(MATCH(B1895&amp;"|*",M$3:M1894,0),"-",""),B1895&amp;"|"&amp;C1895&amp;"|"),"-"))</f>
        <v/>
      </c>
    </row>
    <row r="1896" spans="12:15" x14ac:dyDescent="0.35">
      <c r="L1896" s="81" t="str">
        <f t="shared" si="84"/>
        <v/>
      </c>
      <c r="M1896" s="82" t="str">
        <f>IF(EXACT(B1896,""),"",IF(COUNTIFS(B:B,B1896,J:J,"&gt;"&amp;J1896)=0,IFERROR(IF(MATCH(B1896&amp;"|*",M$3:M1895,0),"-",""),B1896&amp;"|"&amp;C1896&amp;"|"),"-"))</f>
        <v/>
      </c>
      <c r="N1896" s="183" t="str">
        <f t="shared" si="85"/>
        <v/>
      </c>
      <c r="O1896" s="81" t="str">
        <f>IF(EXACT(B1896,""),"",IF(COUNTIFS(B:B,B1896,J:J,"&gt;"&amp;J1896)=1,IFERROR(IF(MATCH(B1896&amp;"|*",M$3:M1895,0),"-",""),B1896&amp;"|"&amp;C1896&amp;"|"),"-"))</f>
        <v/>
      </c>
    </row>
    <row r="1897" spans="12:15" x14ac:dyDescent="0.35">
      <c r="L1897" s="81" t="str">
        <f t="shared" si="84"/>
        <v/>
      </c>
      <c r="M1897" s="82" t="str">
        <f>IF(EXACT(B1897,""),"",IF(COUNTIFS(B:B,B1897,J:J,"&gt;"&amp;J1897)=0,IFERROR(IF(MATCH(B1897&amp;"|*",M$3:M1896,0),"-",""),B1897&amp;"|"&amp;C1897&amp;"|"),"-"))</f>
        <v/>
      </c>
      <c r="N1897" s="183" t="str">
        <f t="shared" si="85"/>
        <v/>
      </c>
      <c r="O1897" s="81" t="str">
        <f>IF(EXACT(B1897,""),"",IF(COUNTIFS(B:B,B1897,J:J,"&gt;"&amp;J1897)=1,IFERROR(IF(MATCH(B1897&amp;"|*",M$3:M1896,0),"-",""),B1897&amp;"|"&amp;C1897&amp;"|"),"-"))</f>
        <v/>
      </c>
    </row>
    <row r="1898" spans="12:15" x14ac:dyDescent="0.35">
      <c r="L1898" s="81" t="str">
        <f t="shared" si="84"/>
        <v/>
      </c>
      <c r="M1898" s="82" t="str">
        <f>IF(EXACT(B1898,""),"",IF(COUNTIFS(B:B,B1898,J:J,"&gt;"&amp;J1898)=0,IFERROR(IF(MATCH(B1898&amp;"|*",M$3:M1897,0),"-",""),B1898&amp;"|"&amp;C1898&amp;"|"),"-"))</f>
        <v/>
      </c>
      <c r="N1898" s="183" t="str">
        <f t="shared" si="85"/>
        <v/>
      </c>
      <c r="O1898" s="81" t="str">
        <f>IF(EXACT(B1898,""),"",IF(COUNTIFS(B:B,B1898,J:J,"&gt;"&amp;J1898)=1,IFERROR(IF(MATCH(B1898&amp;"|*",M$3:M1897,0),"-",""),B1898&amp;"|"&amp;C1898&amp;"|"),"-"))</f>
        <v/>
      </c>
    </row>
    <row r="1899" spans="12:15" x14ac:dyDescent="0.35">
      <c r="L1899" s="81" t="str">
        <f t="shared" si="84"/>
        <v/>
      </c>
      <c r="M1899" s="82" t="str">
        <f>IF(EXACT(B1899,""),"",IF(COUNTIFS(B:B,B1899,J:J,"&gt;"&amp;J1899)=0,IFERROR(IF(MATCH(B1899&amp;"|*",M$3:M1898,0),"-",""),B1899&amp;"|"&amp;C1899&amp;"|"),"-"))</f>
        <v/>
      </c>
      <c r="N1899" s="183" t="str">
        <f t="shared" si="85"/>
        <v/>
      </c>
      <c r="O1899" s="81" t="str">
        <f>IF(EXACT(B1899,""),"",IF(COUNTIFS(B:B,B1899,J:J,"&gt;"&amp;J1899)=1,IFERROR(IF(MATCH(B1899&amp;"|*",M$3:M1898,0),"-",""),B1899&amp;"|"&amp;C1899&amp;"|"),"-"))</f>
        <v/>
      </c>
    </row>
    <row r="1900" spans="12:15" x14ac:dyDescent="0.35">
      <c r="L1900" s="81" t="str">
        <f t="shared" si="84"/>
        <v/>
      </c>
      <c r="M1900" s="82" t="str">
        <f>IF(EXACT(B1900,""),"",IF(COUNTIFS(B:B,B1900,J:J,"&gt;"&amp;J1900)=0,IFERROR(IF(MATCH(B1900&amp;"|*",M$3:M1899,0),"-",""),B1900&amp;"|"&amp;C1900&amp;"|"),"-"))</f>
        <v/>
      </c>
      <c r="N1900" s="183" t="str">
        <f t="shared" si="85"/>
        <v/>
      </c>
      <c r="O1900" s="81" t="str">
        <f>IF(EXACT(B1900,""),"",IF(COUNTIFS(B:B,B1900,J:J,"&gt;"&amp;J1900)=1,IFERROR(IF(MATCH(B1900&amp;"|*",M$3:M1899,0),"-",""),B1900&amp;"|"&amp;C1900&amp;"|"),"-"))</f>
        <v/>
      </c>
    </row>
    <row r="1901" spans="12:15" x14ac:dyDescent="0.35">
      <c r="L1901" s="81" t="str">
        <f t="shared" si="84"/>
        <v/>
      </c>
      <c r="M1901" s="82" t="str">
        <f>IF(EXACT(B1901,""),"",IF(COUNTIFS(B:B,B1901,J:J,"&gt;"&amp;J1901)=0,IFERROR(IF(MATCH(B1901&amp;"|*",M$3:M1900,0),"-",""),B1901&amp;"|"&amp;C1901&amp;"|"),"-"))</f>
        <v/>
      </c>
      <c r="N1901" s="183" t="str">
        <f t="shared" si="85"/>
        <v/>
      </c>
      <c r="O1901" s="81" t="str">
        <f>IF(EXACT(B1901,""),"",IF(COUNTIFS(B:B,B1901,J:J,"&gt;"&amp;J1901)=1,IFERROR(IF(MATCH(B1901&amp;"|*",M$3:M1900,0),"-",""),B1901&amp;"|"&amp;C1901&amp;"|"),"-"))</f>
        <v/>
      </c>
    </row>
    <row r="1902" spans="12:15" x14ac:dyDescent="0.35">
      <c r="L1902" s="81" t="str">
        <f t="shared" si="84"/>
        <v/>
      </c>
      <c r="M1902" s="82" t="str">
        <f>IF(EXACT(B1902,""),"",IF(COUNTIFS(B:B,B1902,J:J,"&gt;"&amp;J1902)=0,IFERROR(IF(MATCH(B1902&amp;"|*",M$3:M1901,0),"-",""),B1902&amp;"|"&amp;C1902&amp;"|"),"-"))</f>
        <v/>
      </c>
      <c r="N1902" s="183" t="str">
        <f t="shared" si="85"/>
        <v/>
      </c>
      <c r="O1902" s="81" t="str">
        <f>IF(EXACT(B1902,""),"",IF(COUNTIFS(B:B,B1902,J:J,"&gt;"&amp;J1902)=1,IFERROR(IF(MATCH(B1902&amp;"|*",M$3:M1901,0),"-",""),B1902&amp;"|"&amp;C1902&amp;"|"),"-"))</f>
        <v/>
      </c>
    </row>
    <row r="1903" spans="12:15" x14ac:dyDescent="0.35">
      <c r="L1903" s="81" t="str">
        <f t="shared" si="84"/>
        <v/>
      </c>
      <c r="M1903" s="82" t="str">
        <f>IF(EXACT(B1903,""),"",IF(COUNTIFS(B:B,B1903,J:J,"&gt;"&amp;J1903)=0,IFERROR(IF(MATCH(B1903&amp;"|*",M$3:M1902,0),"-",""),B1903&amp;"|"&amp;C1903&amp;"|"),"-"))</f>
        <v/>
      </c>
      <c r="N1903" s="183" t="str">
        <f t="shared" si="85"/>
        <v/>
      </c>
      <c r="O1903" s="81" t="str">
        <f>IF(EXACT(B1903,""),"",IF(COUNTIFS(B:B,B1903,J:J,"&gt;"&amp;J1903)=1,IFERROR(IF(MATCH(B1903&amp;"|*",M$3:M1902,0),"-",""),B1903&amp;"|"&amp;C1903&amp;"|"),"-"))</f>
        <v/>
      </c>
    </row>
    <row r="1904" spans="12:15" x14ac:dyDescent="0.35">
      <c r="L1904" s="81" t="str">
        <f t="shared" si="84"/>
        <v/>
      </c>
      <c r="M1904" s="82" t="str">
        <f>IF(EXACT(B1904,""),"",IF(COUNTIFS(B:B,B1904,J:J,"&gt;"&amp;J1904)=0,IFERROR(IF(MATCH(B1904&amp;"|*",M$3:M1903,0),"-",""),B1904&amp;"|"&amp;C1904&amp;"|"),"-"))</f>
        <v/>
      </c>
      <c r="N1904" s="183" t="str">
        <f t="shared" si="85"/>
        <v/>
      </c>
      <c r="O1904" s="81" t="str">
        <f>IF(EXACT(B1904,""),"",IF(COUNTIFS(B:B,B1904,J:J,"&gt;"&amp;J1904)=1,IFERROR(IF(MATCH(B1904&amp;"|*",M$3:M1903,0),"-",""),B1904&amp;"|"&amp;C1904&amp;"|"),"-"))</f>
        <v/>
      </c>
    </row>
    <row r="1905" spans="12:15" x14ac:dyDescent="0.35">
      <c r="L1905" s="81" t="str">
        <f t="shared" si="84"/>
        <v/>
      </c>
      <c r="M1905" s="82" t="str">
        <f>IF(EXACT(B1905,""),"",IF(COUNTIFS(B:B,B1905,J:J,"&gt;"&amp;J1905)=0,IFERROR(IF(MATCH(B1905&amp;"|*",M$3:M1904,0),"-",""),B1905&amp;"|"&amp;C1905&amp;"|"),"-"))</f>
        <v/>
      </c>
      <c r="N1905" s="183" t="str">
        <f t="shared" si="85"/>
        <v/>
      </c>
      <c r="O1905" s="81" t="str">
        <f>IF(EXACT(B1905,""),"",IF(COUNTIFS(B:B,B1905,J:J,"&gt;"&amp;J1905)=1,IFERROR(IF(MATCH(B1905&amp;"|*",M$3:M1904,0),"-",""),B1905&amp;"|"&amp;C1905&amp;"|"),"-"))</f>
        <v/>
      </c>
    </row>
    <row r="1906" spans="12:15" x14ac:dyDescent="0.35">
      <c r="L1906" s="81" t="str">
        <f t="shared" si="84"/>
        <v/>
      </c>
      <c r="M1906" s="82" t="str">
        <f>IF(EXACT(B1906,""),"",IF(COUNTIFS(B:B,B1906,J:J,"&gt;"&amp;J1906)=0,IFERROR(IF(MATCH(B1906&amp;"|*",M$3:M1905,0),"-",""),B1906&amp;"|"&amp;C1906&amp;"|"),"-"))</f>
        <v/>
      </c>
      <c r="N1906" s="183" t="str">
        <f t="shared" si="85"/>
        <v/>
      </c>
      <c r="O1906" s="81" t="str">
        <f>IF(EXACT(B1906,""),"",IF(COUNTIFS(B:B,B1906,J:J,"&gt;"&amp;J1906)=1,IFERROR(IF(MATCH(B1906&amp;"|*",M$3:M1905,0),"-",""),B1906&amp;"|"&amp;C1906&amp;"|"),"-"))</f>
        <v/>
      </c>
    </row>
    <row r="1907" spans="12:15" x14ac:dyDescent="0.35">
      <c r="L1907" s="81" t="str">
        <f t="shared" si="84"/>
        <v/>
      </c>
      <c r="M1907" s="82" t="str">
        <f>IF(EXACT(B1907,""),"",IF(COUNTIFS(B:B,B1907,J:J,"&gt;"&amp;J1907)=0,IFERROR(IF(MATCH(B1907&amp;"|*",M$3:M1906,0),"-",""),B1907&amp;"|"&amp;C1907&amp;"|"),"-"))</f>
        <v/>
      </c>
      <c r="N1907" s="183" t="str">
        <f t="shared" si="85"/>
        <v/>
      </c>
      <c r="O1907" s="81" t="str">
        <f>IF(EXACT(B1907,""),"",IF(COUNTIFS(B:B,B1907,J:J,"&gt;"&amp;J1907)=1,IFERROR(IF(MATCH(B1907&amp;"|*",M$3:M1906,0),"-",""),B1907&amp;"|"&amp;C1907&amp;"|"),"-"))</f>
        <v/>
      </c>
    </row>
    <row r="1908" spans="12:15" x14ac:dyDescent="0.35">
      <c r="L1908" s="81" t="str">
        <f t="shared" si="84"/>
        <v/>
      </c>
      <c r="M1908" s="82" t="str">
        <f>IF(EXACT(B1908,""),"",IF(COUNTIFS(B:B,B1908,J:J,"&gt;"&amp;J1908)=0,IFERROR(IF(MATCH(B1908&amp;"|*",M$3:M1907,0),"-",""),B1908&amp;"|"&amp;C1908&amp;"|"),"-"))</f>
        <v/>
      </c>
      <c r="N1908" s="183" t="str">
        <f t="shared" si="85"/>
        <v/>
      </c>
      <c r="O1908" s="81" t="str">
        <f>IF(EXACT(B1908,""),"",IF(COUNTIFS(B:B,B1908,J:J,"&gt;"&amp;J1908)=1,IFERROR(IF(MATCH(B1908&amp;"|*",M$3:M1907,0),"-",""),B1908&amp;"|"&amp;C1908&amp;"|"),"-"))</f>
        <v/>
      </c>
    </row>
    <row r="1909" spans="12:15" x14ac:dyDescent="0.35">
      <c r="L1909" s="81" t="str">
        <f t="shared" si="84"/>
        <v/>
      </c>
      <c r="M1909" s="82" t="str">
        <f>IF(EXACT(B1909,""),"",IF(COUNTIFS(B:B,B1909,J:J,"&gt;"&amp;J1909)=0,IFERROR(IF(MATCH(B1909&amp;"|*",M$3:M1908,0),"-",""),B1909&amp;"|"&amp;C1909&amp;"|"),"-"))</f>
        <v/>
      </c>
      <c r="N1909" s="183" t="str">
        <f t="shared" si="85"/>
        <v/>
      </c>
      <c r="O1909" s="81" t="str">
        <f>IF(EXACT(B1909,""),"",IF(COUNTIFS(B:B,B1909,J:J,"&gt;"&amp;J1909)=1,IFERROR(IF(MATCH(B1909&amp;"|*",M$3:M1908,0),"-",""),B1909&amp;"|"&amp;C1909&amp;"|"),"-"))</f>
        <v/>
      </c>
    </row>
    <row r="1910" spans="12:15" x14ac:dyDescent="0.35">
      <c r="L1910" s="81" t="str">
        <f t="shared" si="84"/>
        <v/>
      </c>
      <c r="M1910" s="82" t="str">
        <f>IF(EXACT(B1910,""),"",IF(COUNTIFS(B:B,B1910,J:J,"&gt;"&amp;J1910)=0,IFERROR(IF(MATCH(B1910&amp;"|*",M$3:M1909,0),"-",""),B1910&amp;"|"&amp;C1910&amp;"|"),"-"))</f>
        <v/>
      </c>
      <c r="N1910" s="183" t="str">
        <f t="shared" si="85"/>
        <v/>
      </c>
      <c r="O1910" s="81" t="str">
        <f>IF(EXACT(B1910,""),"",IF(COUNTIFS(B:B,B1910,J:J,"&gt;"&amp;J1910)=1,IFERROR(IF(MATCH(B1910&amp;"|*",M$3:M1909,0),"-",""),B1910&amp;"|"&amp;C1910&amp;"|"),"-"))</f>
        <v/>
      </c>
    </row>
    <row r="1911" spans="12:15" x14ac:dyDescent="0.35">
      <c r="L1911" s="81" t="str">
        <f t="shared" si="84"/>
        <v/>
      </c>
      <c r="M1911" s="82" t="str">
        <f>IF(EXACT(B1911,""),"",IF(COUNTIFS(B:B,B1911,J:J,"&gt;"&amp;J1911)=0,IFERROR(IF(MATCH(B1911&amp;"|*",M$3:M1910,0),"-",""),B1911&amp;"|"&amp;C1911&amp;"|"),"-"))</f>
        <v/>
      </c>
      <c r="N1911" s="183" t="str">
        <f t="shared" si="85"/>
        <v/>
      </c>
      <c r="O1911" s="81" t="str">
        <f>IF(EXACT(B1911,""),"",IF(COUNTIFS(B:B,B1911,J:J,"&gt;"&amp;J1911)=1,IFERROR(IF(MATCH(B1911&amp;"|*",M$3:M1910,0),"-",""),B1911&amp;"|"&amp;C1911&amp;"|"),"-"))</f>
        <v/>
      </c>
    </row>
    <row r="1912" spans="12:15" x14ac:dyDescent="0.35">
      <c r="L1912" s="81" t="str">
        <f t="shared" si="84"/>
        <v/>
      </c>
      <c r="M1912" s="82" t="str">
        <f>IF(EXACT(B1912,""),"",IF(COUNTIFS(B:B,B1912,J:J,"&gt;"&amp;J1912)=0,IFERROR(IF(MATCH(B1912&amp;"|*",M$3:M1911,0),"-",""),B1912&amp;"|"&amp;C1912&amp;"|"),"-"))</f>
        <v/>
      </c>
      <c r="N1912" s="183" t="str">
        <f t="shared" si="85"/>
        <v/>
      </c>
      <c r="O1912" s="81" t="str">
        <f>IF(EXACT(B1912,""),"",IF(COUNTIFS(B:B,B1912,J:J,"&gt;"&amp;J1912)=1,IFERROR(IF(MATCH(B1912&amp;"|*",M$3:M1911,0),"-",""),B1912&amp;"|"&amp;C1912&amp;"|"),"-"))</f>
        <v/>
      </c>
    </row>
    <row r="1913" spans="12:15" x14ac:dyDescent="0.35">
      <c r="L1913" s="81" t="str">
        <f t="shared" si="84"/>
        <v/>
      </c>
      <c r="M1913" s="82" t="str">
        <f>IF(EXACT(B1913,""),"",IF(COUNTIFS(B:B,B1913,J:J,"&gt;"&amp;J1913)=0,IFERROR(IF(MATCH(B1913&amp;"|*",M$3:M1912,0),"-",""),B1913&amp;"|"&amp;C1913&amp;"|"),"-"))</f>
        <v/>
      </c>
      <c r="N1913" s="183" t="str">
        <f t="shared" si="85"/>
        <v/>
      </c>
      <c r="O1913" s="81" t="str">
        <f>IF(EXACT(B1913,""),"",IF(COUNTIFS(B:B,B1913,J:J,"&gt;"&amp;J1913)=1,IFERROR(IF(MATCH(B1913&amp;"|*",M$3:M1912,0),"-",""),B1913&amp;"|"&amp;C1913&amp;"|"),"-"))</f>
        <v/>
      </c>
    </row>
    <row r="1914" spans="12:15" x14ac:dyDescent="0.35">
      <c r="L1914" s="81" t="str">
        <f t="shared" si="84"/>
        <v/>
      </c>
      <c r="M1914" s="82" t="str">
        <f>IF(EXACT(B1914,""),"",IF(COUNTIFS(B:B,B1914,J:J,"&gt;"&amp;J1914)=0,IFERROR(IF(MATCH(B1914&amp;"|*",M$3:M1913,0),"-",""),B1914&amp;"|"&amp;C1914&amp;"|"),"-"))</f>
        <v/>
      </c>
      <c r="N1914" s="183" t="str">
        <f t="shared" si="85"/>
        <v/>
      </c>
      <c r="O1914" s="81" t="str">
        <f>IF(EXACT(B1914,""),"",IF(COUNTIFS(B:B,B1914,J:J,"&gt;"&amp;J1914)=1,IFERROR(IF(MATCH(B1914&amp;"|*",M$3:M1913,0),"-",""),B1914&amp;"|"&amp;C1914&amp;"|"),"-"))</f>
        <v/>
      </c>
    </row>
    <row r="1915" spans="12:15" x14ac:dyDescent="0.35">
      <c r="L1915" s="81" t="str">
        <f t="shared" si="84"/>
        <v/>
      </c>
      <c r="M1915" s="82" t="str">
        <f>IF(EXACT(B1915,""),"",IF(COUNTIFS(B:B,B1915,J:J,"&gt;"&amp;J1915)=0,IFERROR(IF(MATCH(B1915&amp;"|*",M$3:M1914,0),"-",""),B1915&amp;"|"&amp;C1915&amp;"|"),"-"))</f>
        <v/>
      </c>
      <c r="N1915" s="183" t="str">
        <f t="shared" si="85"/>
        <v/>
      </c>
      <c r="O1915" s="81" t="str">
        <f>IF(EXACT(B1915,""),"",IF(COUNTIFS(B:B,B1915,J:J,"&gt;"&amp;J1915)=1,IFERROR(IF(MATCH(B1915&amp;"|*",M$3:M1914,0),"-",""),B1915&amp;"|"&amp;C1915&amp;"|"),"-"))</f>
        <v/>
      </c>
    </row>
    <row r="1916" spans="12:15" x14ac:dyDescent="0.35">
      <c r="L1916" s="81" t="str">
        <f t="shared" si="84"/>
        <v/>
      </c>
      <c r="M1916" s="82" t="str">
        <f>IF(EXACT(B1916,""),"",IF(COUNTIFS(B:B,B1916,J:J,"&gt;"&amp;J1916)=0,IFERROR(IF(MATCH(B1916&amp;"|*",M$3:M1915,0),"-",""),B1916&amp;"|"&amp;C1916&amp;"|"),"-"))</f>
        <v/>
      </c>
      <c r="N1916" s="183" t="str">
        <f t="shared" si="85"/>
        <v/>
      </c>
      <c r="O1916" s="81" t="str">
        <f>IF(EXACT(B1916,""),"",IF(COUNTIFS(B:B,B1916,J:J,"&gt;"&amp;J1916)=1,IFERROR(IF(MATCH(B1916&amp;"|*",M$3:M1915,0),"-",""),B1916&amp;"|"&amp;C1916&amp;"|"),"-"))</f>
        <v/>
      </c>
    </row>
    <row r="1917" spans="12:15" x14ac:dyDescent="0.35">
      <c r="L1917" s="81" t="str">
        <f t="shared" si="84"/>
        <v/>
      </c>
      <c r="M1917" s="82" t="str">
        <f>IF(EXACT(B1917,""),"",IF(COUNTIFS(B:B,B1917,J:J,"&gt;"&amp;J1917)=0,IFERROR(IF(MATCH(B1917&amp;"|*",M$3:M1916,0),"-",""),B1917&amp;"|"&amp;C1917&amp;"|"),"-"))</f>
        <v/>
      </c>
      <c r="N1917" s="183" t="str">
        <f t="shared" si="85"/>
        <v/>
      </c>
      <c r="O1917" s="81" t="str">
        <f>IF(EXACT(B1917,""),"",IF(COUNTIFS(B:B,B1917,J:J,"&gt;"&amp;J1917)=1,IFERROR(IF(MATCH(B1917&amp;"|*",M$3:M1916,0),"-",""),B1917&amp;"|"&amp;C1917&amp;"|"),"-"))</f>
        <v/>
      </c>
    </row>
    <row r="1918" spans="12:15" x14ac:dyDescent="0.35">
      <c r="L1918" s="81" t="str">
        <f t="shared" si="84"/>
        <v/>
      </c>
      <c r="M1918" s="82" t="str">
        <f>IF(EXACT(B1918,""),"",IF(COUNTIFS(B:B,B1918,J:J,"&gt;"&amp;J1918)=0,IFERROR(IF(MATCH(B1918&amp;"|*",M$3:M1917,0),"-",""),B1918&amp;"|"&amp;C1918&amp;"|"),"-"))</f>
        <v/>
      </c>
      <c r="N1918" s="183" t="str">
        <f t="shared" si="85"/>
        <v/>
      </c>
      <c r="O1918" s="81" t="str">
        <f>IF(EXACT(B1918,""),"",IF(COUNTIFS(B:B,B1918,J:J,"&gt;"&amp;J1918)=1,IFERROR(IF(MATCH(B1918&amp;"|*",M$3:M1917,0),"-",""),B1918&amp;"|"&amp;C1918&amp;"|"),"-"))</f>
        <v/>
      </c>
    </row>
    <row r="1919" spans="12:15" x14ac:dyDescent="0.35">
      <c r="L1919" s="81" t="str">
        <f t="shared" si="84"/>
        <v/>
      </c>
      <c r="M1919" s="82" t="str">
        <f>IF(EXACT(B1919,""),"",IF(COUNTIFS(B:B,B1919,J:J,"&gt;"&amp;J1919)=0,IFERROR(IF(MATCH(B1919&amp;"|*",M$3:M1918,0),"-",""),B1919&amp;"|"&amp;C1919&amp;"|"),"-"))</f>
        <v/>
      </c>
      <c r="N1919" s="183" t="str">
        <f t="shared" si="85"/>
        <v/>
      </c>
      <c r="O1919" s="81" t="str">
        <f>IF(EXACT(B1919,""),"",IF(COUNTIFS(B:B,B1919,J:J,"&gt;"&amp;J1919)=1,IFERROR(IF(MATCH(B1919&amp;"|*",M$3:M1918,0),"-",""),B1919&amp;"|"&amp;C1919&amp;"|"),"-"))</f>
        <v/>
      </c>
    </row>
    <row r="1920" spans="12:15" x14ac:dyDescent="0.35">
      <c r="L1920" s="81" t="str">
        <f t="shared" si="84"/>
        <v/>
      </c>
      <c r="M1920" s="82" t="str">
        <f>IF(EXACT(B1920,""),"",IF(COUNTIFS(B:B,B1920,J:J,"&gt;"&amp;J1920)=0,IFERROR(IF(MATCH(B1920&amp;"|*",M$3:M1919,0),"-",""),B1920&amp;"|"&amp;C1920&amp;"|"),"-"))</f>
        <v/>
      </c>
      <c r="N1920" s="183" t="str">
        <f t="shared" si="85"/>
        <v/>
      </c>
      <c r="O1920" s="81" t="str">
        <f>IF(EXACT(B1920,""),"",IF(COUNTIFS(B:B,B1920,J:J,"&gt;"&amp;J1920)=1,IFERROR(IF(MATCH(B1920&amp;"|*",M$3:M1919,0),"-",""),B1920&amp;"|"&amp;C1920&amp;"|"),"-"))</f>
        <v/>
      </c>
    </row>
    <row r="1921" spans="12:15" x14ac:dyDescent="0.35">
      <c r="L1921" s="81" t="str">
        <f t="shared" si="84"/>
        <v/>
      </c>
      <c r="M1921" s="82" t="str">
        <f>IF(EXACT(B1921,""),"",IF(COUNTIFS(B:B,B1921,J:J,"&gt;"&amp;J1921)=0,IFERROR(IF(MATCH(B1921&amp;"|*",M$3:M1920,0),"-",""),B1921&amp;"|"&amp;C1921&amp;"|"),"-"))</f>
        <v/>
      </c>
      <c r="N1921" s="183" t="str">
        <f t="shared" si="85"/>
        <v/>
      </c>
      <c r="O1921" s="81" t="str">
        <f>IF(EXACT(B1921,""),"",IF(COUNTIFS(B:B,B1921,J:J,"&gt;"&amp;J1921)=1,IFERROR(IF(MATCH(B1921&amp;"|*",M$3:M1920,0),"-",""),B1921&amp;"|"&amp;C1921&amp;"|"),"-"))</f>
        <v/>
      </c>
    </row>
    <row r="1922" spans="12:15" x14ac:dyDescent="0.35">
      <c r="L1922" s="81" t="str">
        <f t="shared" si="84"/>
        <v/>
      </c>
      <c r="M1922" s="82" t="str">
        <f>IF(EXACT(B1922,""),"",IF(COUNTIFS(B:B,B1922,J:J,"&gt;"&amp;J1922)=0,IFERROR(IF(MATCH(B1922&amp;"|*",M$3:M1921,0),"-",""),B1922&amp;"|"&amp;C1922&amp;"|"),"-"))</f>
        <v/>
      </c>
      <c r="N1922" s="183" t="str">
        <f t="shared" si="85"/>
        <v/>
      </c>
      <c r="O1922" s="81" t="str">
        <f>IF(EXACT(B1922,""),"",IF(COUNTIFS(B:B,B1922,J:J,"&gt;"&amp;J1922)=1,IFERROR(IF(MATCH(B1922&amp;"|*",M$3:M1921,0),"-",""),B1922&amp;"|"&amp;C1922&amp;"|"),"-"))</f>
        <v/>
      </c>
    </row>
    <row r="1923" spans="12:15" x14ac:dyDescent="0.35">
      <c r="L1923" s="81" t="str">
        <f t="shared" si="84"/>
        <v/>
      </c>
      <c r="M1923" s="82" t="str">
        <f>IF(EXACT(B1923,""),"",IF(COUNTIFS(B:B,B1923,J:J,"&gt;"&amp;J1923)=0,IFERROR(IF(MATCH(B1923&amp;"|*",M$3:M1922,0),"-",""),B1923&amp;"|"&amp;C1923&amp;"|"),"-"))</f>
        <v/>
      </c>
      <c r="N1923" s="183" t="str">
        <f t="shared" si="85"/>
        <v/>
      </c>
      <c r="O1923" s="81" t="str">
        <f>IF(EXACT(B1923,""),"",IF(COUNTIFS(B:B,B1923,J:J,"&gt;"&amp;J1923)=1,IFERROR(IF(MATCH(B1923&amp;"|*",M$3:M1922,0),"-",""),B1923&amp;"|"&amp;C1923&amp;"|"),"-"))</f>
        <v/>
      </c>
    </row>
    <row r="1924" spans="12:15" x14ac:dyDescent="0.35">
      <c r="L1924" s="81" t="str">
        <f t="shared" ref="L1924:L1987" si="86">IF(EXACT(B1924,""),"",IF(COUNTIFS(B:B,B1924,D:D,D1924,E:E,E1924,J:J,"&gt;"&amp;J1924)=0,B1924&amp;"|"&amp;D1924&amp;":"&amp;E1924&amp;"|","-"))</f>
        <v/>
      </c>
      <c r="M1924" s="82" t="str">
        <f>IF(EXACT(B1924,""),"",IF(COUNTIFS(B:B,B1924,J:J,"&gt;"&amp;J1924)=0,IFERROR(IF(MATCH(B1924&amp;"|*",M$3:M1923,0),"-",""),B1924&amp;"|"&amp;C1924&amp;"|"),"-"))</f>
        <v/>
      </c>
      <c r="N1924" s="183" t="str">
        <f t="shared" ref="N1924:N1987" si="87">IF(OR(EXACT(M1924,""),EXACT(M1924,"-")),"",COUNTIFS(M$4:M$4000,"&gt;-",M$4:M$4000,"&lt;="&amp;M1924))</f>
        <v/>
      </c>
      <c r="O1924" s="81" t="str">
        <f>IF(EXACT(B1924,""),"",IF(COUNTIFS(B:B,B1924,J:J,"&gt;"&amp;J1924)=1,IFERROR(IF(MATCH(B1924&amp;"|*",M$3:M1923,0),"-",""),B1924&amp;"|"&amp;C1924&amp;"|"),"-"))</f>
        <v/>
      </c>
    </row>
    <row r="1925" spans="12:15" x14ac:dyDescent="0.35">
      <c r="L1925" s="81" t="str">
        <f t="shared" si="86"/>
        <v/>
      </c>
      <c r="M1925" s="82" t="str">
        <f>IF(EXACT(B1925,""),"",IF(COUNTIFS(B:B,B1925,J:J,"&gt;"&amp;J1925)=0,IFERROR(IF(MATCH(B1925&amp;"|*",M$3:M1924,0),"-",""),B1925&amp;"|"&amp;C1925&amp;"|"),"-"))</f>
        <v/>
      </c>
      <c r="N1925" s="183" t="str">
        <f t="shared" si="87"/>
        <v/>
      </c>
      <c r="O1925" s="81" t="str">
        <f>IF(EXACT(B1925,""),"",IF(COUNTIFS(B:B,B1925,J:J,"&gt;"&amp;J1925)=1,IFERROR(IF(MATCH(B1925&amp;"|*",M$3:M1924,0),"-",""),B1925&amp;"|"&amp;C1925&amp;"|"),"-"))</f>
        <v/>
      </c>
    </row>
    <row r="1926" spans="12:15" x14ac:dyDescent="0.35">
      <c r="L1926" s="81" t="str">
        <f t="shared" si="86"/>
        <v/>
      </c>
      <c r="M1926" s="82" t="str">
        <f>IF(EXACT(B1926,""),"",IF(COUNTIFS(B:B,B1926,J:J,"&gt;"&amp;J1926)=0,IFERROR(IF(MATCH(B1926&amp;"|*",M$3:M1925,0),"-",""),B1926&amp;"|"&amp;C1926&amp;"|"),"-"))</f>
        <v/>
      </c>
      <c r="N1926" s="183" t="str">
        <f t="shared" si="87"/>
        <v/>
      </c>
      <c r="O1926" s="81" t="str">
        <f>IF(EXACT(B1926,""),"",IF(COUNTIFS(B:B,B1926,J:J,"&gt;"&amp;J1926)=1,IFERROR(IF(MATCH(B1926&amp;"|*",M$3:M1925,0),"-",""),B1926&amp;"|"&amp;C1926&amp;"|"),"-"))</f>
        <v/>
      </c>
    </row>
    <row r="1927" spans="12:15" x14ac:dyDescent="0.35">
      <c r="L1927" s="81" t="str">
        <f t="shared" si="86"/>
        <v/>
      </c>
      <c r="M1927" s="82" t="str">
        <f>IF(EXACT(B1927,""),"",IF(COUNTIFS(B:B,B1927,J:J,"&gt;"&amp;J1927)=0,IFERROR(IF(MATCH(B1927&amp;"|*",M$3:M1926,0),"-",""),B1927&amp;"|"&amp;C1927&amp;"|"),"-"))</f>
        <v/>
      </c>
      <c r="N1927" s="183" t="str">
        <f t="shared" si="87"/>
        <v/>
      </c>
      <c r="O1927" s="81" t="str">
        <f>IF(EXACT(B1927,""),"",IF(COUNTIFS(B:B,B1927,J:J,"&gt;"&amp;J1927)=1,IFERROR(IF(MATCH(B1927&amp;"|*",M$3:M1926,0),"-",""),B1927&amp;"|"&amp;C1927&amp;"|"),"-"))</f>
        <v/>
      </c>
    </row>
    <row r="1928" spans="12:15" x14ac:dyDescent="0.35">
      <c r="L1928" s="81" t="str">
        <f t="shared" si="86"/>
        <v/>
      </c>
      <c r="M1928" s="82" t="str">
        <f>IF(EXACT(B1928,""),"",IF(COUNTIFS(B:B,B1928,J:J,"&gt;"&amp;J1928)=0,IFERROR(IF(MATCH(B1928&amp;"|*",M$3:M1927,0),"-",""),B1928&amp;"|"&amp;C1928&amp;"|"),"-"))</f>
        <v/>
      </c>
      <c r="N1928" s="183" t="str">
        <f t="shared" si="87"/>
        <v/>
      </c>
      <c r="O1928" s="81" t="str">
        <f>IF(EXACT(B1928,""),"",IF(COUNTIFS(B:B,B1928,J:J,"&gt;"&amp;J1928)=1,IFERROR(IF(MATCH(B1928&amp;"|*",M$3:M1927,0),"-",""),B1928&amp;"|"&amp;C1928&amp;"|"),"-"))</f>
        <v/>
      </c>
    </row>
    <row r="1929" spans="12:15" x14ac:dyDescent="0.35">
      <c r="L1929" s="81" t="str">
        <f t="shared" si="86"/>
        <v/>
      </c>
      <c r="M1929" s="82" t="str">
        <f>IF(EXACT(B1929,""),"",IF(COUNTIFS(B:B,B1929,J:J,"&gt;"&amp;J1929)=0,IFERROR(IF(MATCH(B1929&amp;"|*",M$3:M1928,0),"-",""),B1929&amp;"|"&amp;C1929&amp;"|"),"-"))</f>
        <v/>
      </c>
      <c r="N1929" s="183" t="str">
        <f t="shared" si="87"/>
        <v/>
      </c>
      <c r="O1929" s="81" t="str">
        <f>IF(EXACT(B1929,""),"",IF(COUNTIFS(B:B,B1929,J:J,"&gt;"&amp;J1929)=1,IFERROR(IF(MATCH(B1929&amp;"|*",M$3:M1928,0),"-",""),B1929&amp;"|"&amp;C1929&amp;"|"),"-"))</f>
        <v/>
      </c>
    </row>
    <row r="1930" spans="12:15" x14ac:dyDescent="0.35">
      <c r="L1930" s="81" t="str">
        <f t="shared" si="86"/>
        <v/>
      </c>
      <c r="M1930" s="82" t="str">
        <f>IF(EXACT(B1930,""),"",IF(COUNTIFS(B:B,B1930,J:J,"&gt;"&amp;J1930)=0,IFERROR(IF(MATCH(B1930&amp;"|*",M$3:M1929,0),"-",""),B1930&amp;"|"&amp;C1930&amp;"|"),"-"))</f>
        <v/>
      </c>
      <c r="N1930" s="183" t="str">
        <f t="shared" si="87"/>
        <v/>
      </c>
      <c r="O1930" s="81" t="str">
        <f>IF(EXACT(B1930,""),"",IF(COUNTIFS(B:B,B1930,J:J,"&gt;"&amp;J1930)=1,IFERROR(IF(MATCH(B1930&amp;"|*",M$3:M1929,0),"-",""),B1930&amp;"|"&amp;C1930&amp;"|"),"-"))</f>
        <v/>
      </c>
    </row>
    <row r="1931" spans="12:15" x14ac:dyDescent="0.35">
      <c r="L1931" s="81" t="str">
        <f t="shared" si="86"/>
        <v/>
      </c>
      <c r="M1931" s="82" t="str">
        <f>IF(EXACT(B1931,""),"",IF(COUNTIFS(B:B,B1931,J:J,"&gt;"&amp;J1931)=0,IFERROR(IF(MATCH(B1931&amp;"|*",M$3:M1930,0),"-",""),B1931&amp;"|"&amp;C1931&amp;"|"),"-"))</f>
        <v/>
      </c>
      <c r="N1931" s="183" t="str">
        <f t="shared" si="87"/>
        <v/>
      </c>
      <c r="O1931" s="81" t="str">
        <f>IF(EXACT(B1931,""),"",IF(COUNTIFS(B:B,B1931,J:J,"&gt;"&amp;J1931)=1,IFERROR(IF(MATCH(B1931&amp;"|*",M$3:M1930,0),"-",""),B1931&amp;"|"&amp;C1931&amp;"|"),"-"))</f>
        <v/>
      </c>
    </row>
    <row r="1932" spans="12:15" x14ac:dyDescent="0.35">
      <c r="L1932" s="81" t="str">
        <f t="shared" si="86"/>
        <v/>
      </c>
      <c r="M1932" s="82" t="str">
        <f>IF(EXACT(B1932,""),"",IF(COUNTIFS(B:B,B1932,J:J,"&gt;"&amp;J1932)=0,IFERROR(IF(MATCH(B1932&amp;"|*",M$3:M1931,0),"-",""),B1932&amp;"|"&amp;C1932&amp;"|"),"-"))</f>
        <v/>
      </c>
      <c r="N1932" s="183" t="str">
        <f t="shared" si="87"/>
        <v/>
      </c>
      <c r="O1932" s="81" t="str">
        <f>IF(EXACT(B1932,""),"",IF(COUNTIFS(B:B,B1932,J:J,"&gt;"&amp;J1932)=1,IFERROR(IF(MATCH(B1932&amp;"|*",M$3:M1931,0),"-",""),B1932&amp;"|"&amp;C1932&amp;"|"),"-"))</f>
        <v/>
      </c>
    </row>
    <row r="1933" spans="12:15" x14ac:dyDescent="0.35">
      <c r="L1933" s="81" t="str">
        <f t="shared" si="86"/>
        <v/>
      </c>
      <c r="M1933" s="82" t="str">
        <f>IF(EXACT(B1933,""),"",IF(COUNTIFS(B:B,B1933,J:J,"&gt;"&amp;J1933)=0,IFERROR(IF(MATCH(B1933&amp;"|*",M$3:M1932,0),"-",""),B1933&amp;"|"&amp;C1933&amp;"|"),"-"))</f>
        <v/>
      </c>
      <c r="N1933" s="183" t="str">
        <f t="shared" si="87"/>
        <v/>
      </c>
      <c r="O1933" s="81" t="str">
        <f>IF(EXACT(B1933,""),"",IF(COUNTIFS(B:B,B1933,J:J,"&gt;"&amp;J1933)=1,IFERROR(IF(MATCH(B1933&amp;"|*",M$3:M1932,0),"-",""),B1933&amp;"|"&amp;C1933&amp;"|"),"-"))</f>
        <v/>
      </c>
    </row>
    <row r="1934" spans="12:15" x14ac:dyDescent="0.35">
      <c r="L1934" s="81" t="str">
        <f t="shared" si="86"/>
        <v/>
      </c>
      <c r="M1934" s="82" t="str">
        <f>IF(EXACT(B1934,""),"",IF(COUNTIFS(B:B,B1934,J:J,"&gt;"&amp;J1934)=0,IFERROR(IF(MATCH(B1934&amp;"|*",M$3:M1933,0),"-",""),B1934&amp;"|"&amp;C1934&amp;"|"),"-"))</f>
        <v/>
      </c>
      <c r="N1934" s="183" t="str">
        <f t="shared" si="87"/>
        <v/>
      </c>
      <c r="O1934" s="81" t="str">
        <f>IF(EXACT(B1934,""),"",IF(COUNTIFS(B:B,B1934,J:J,"&gt;"&amp;J1934)=1,IFERROR(IF(MATCH(B1934&amp;"|*",M$3:M1933,0),"-",""),B1934&amp;"|"&amp;C1934&amp;"|"),"-"))</f>
        <v/>
      </c>
    </row>
    <row r="1935" spans="12:15" x14ac:dyDescent="0.35">
      <c r="L1935" s="81" t="str">
        <f t="shared" si="86"/>
        <v/>
      </c>
      <c r="M1935" s="82" t="str">
        <f>IF(EXACT(B1935,""),"",IF(COUNTIFS(B:B,B1935,J:J,"&gt;"&amp;J1935)=0,IFERROR(IF(MATCH(B1935&amp;"|*",M$3:M1934,0),"-",""),B1935&amp;"|"&amp;C1935&amp;"|"),"-"))</f>
        <v/>
      </c>
      <c r="N1935" s="183" t="str">
        <f t="shared" si="87"/>
        <v/>
      </c>
      <c r="O1935" s="81" t="str">
        <f>IF(EXACT(B1935,""),"",IF(COUNTIFS(B:B,B1935,J:J,"&gt;"&amp;J1935)=1,IFERROR(IF(MATCH(B1935&amp;"|*",M$3:M1934,0),"-",""),B1935&amp;"|"&amp;C1935&amp;"|"),"-"))</f>
        <v/>
      </c>
    </row>
    <row r="1936" spans="12:15" x14ac:dyDescent="0.35">
      <c r="L1936" s="81" t="str">
        <f t="shared" si="86"/>
        <v/>
      </c>
      <c r="M1936" s="82" t="str">
        <f>IF(EXACT(B1936,""),"",IF(COUNTIFS(B:B,B1936,J:J,"&gt;"&amp;J1936)=0,IFERROR(IF(MATCH(B1936&amp;"|*",M$3:M1935,0),"-",""),B1936&amp;"|"&amp;C1936&amp;"|"),"-"))</f>
        <v/>
      </c>
      <c r="N1936" s="183" t="str">
        <f t="shared" si="87"/>
        <v/>
      </c>
      <c r="O1936" s="81" t="str">
        <f>IF(EXACT(B1936,""),"",IF(COUNTIFS(B:B,B1936,J:J,"&gt;"&amp;J1936)=1,IFERROR(IF(MATCH(B1936&amp;"|*",M$3:M1935,0),"-",""),B1936&amp;"|"&amp;C1936&amp;"|"),"-"))</f>
        <v/>
      </c>
    </row>
    <row r="1937" spans="12:15" x14ac:dyDescent="0.35">
      <c r="L1937" s="81" t="str">
        <f t="shared" si="86"/>
        <v/>
      </c>
      <c r="M1937" s="82" t="str">
        <f>IF(EXACT(B1937,""),"",IF(COUNTIFS(B:B,B1937,J:J,"&gt;"&amp;J1937)=0,IFERROR(IF(MATCH(B1937&amp;"|*",M$3:M1936,0),"-",""),B1937&amp;"|"&amp;C1937&amp;"|"),"-"))</f>
        <v/>
      </c>
      <c r="N1937" s="183" t="str">
        <f t="shared" si="87"/>
        <v/>
      </c>
      <c r="O1937" s="81" t="str">
        <f>IF(EXACT(B1937,""),"",IF(COUNTIFS(B:B,B1937,J:J,"&gt;"&amp;J1937)=1,IFERROR(IF(MATCH(B1937&amp;"|*",M$3:M1936,0),"-",""),B1937&amp;"|"&amp;C1937&amp;"|"),"-"))</f>
        <v/>
      </c>
    </row>
    <row r="1938" spans="12:15" x14ac:dyDescent="0.35">
      <c r="L1938" s="81" t="str">
        <f t="shared" si="86"/>
        <v/>
      </c>
      <c r="M1938" s="82" t="str">
        <f>IF(EXACT(B1938,""),"",IF(COUNTIFS(B:B,B1938,J:J,"&gt;"&amp;J1938)=0,IFERROR(IF(MATCH(B1938&amp;"|*",M$3:M1937,0),"-",""),B1938&amp;"|"&amp;C1938&amp;"|"),"-"))</f>
        <v/>
      </c>
      <c r="N1938" s="183" t="str">
        <f t="shared" si="87"/>
        <v/>
      </c>
      <c r="O1938" s="81" t="str">
        <f>IF(EXACT(B1938,""),"",IF(COUNTIFS(B:B,B1938,J:J,"&gt;"&amp;J1938)=1,IFERROR(IF(MATCH(B1938&amp;"|*",M$3:M1937,0),"-",""),B1938&amp;"|"&amp;C1938&amp;"|"),"-"))</f>
        <v/>
      </c>
    </row>
    <row r="1939" spans="12:15" x14ac:dyDescent="0.35">
      <c r="L1939" s="81" t="str">
        <f t="shared" si="86"/>
        <v/>
      </c>
      <c r="M1939" s="82" t="str">
        <f>IF(EXACT(B1939,""),"",IF(COUNTIFS(B:B,B1939,J:J,"&gt;"&amp;J1939)=0,IFERROR(IF(MATCH(B1939&amp;"|*",M$3:M1938,0),"-",""),B1939&amp;"|"&amp;C1939&amp;"|"),"-"))</f>
        <v/>
      </c>
      <c r="N1939" s="183" t="str">
        <f t="shared" si="87"/>
        <v/>
      </c>
      <c r="O1939" s="81" t="str">
        <f>IF(EXACT(B1939,""),"",IF(COUNTIFS(B:B,B1939,J:J,"&gt;"&amp;J1939)=1,IFERROR(IF(MATCH(B1939&amp;"|*",M$3:M1938,0),"-",""),B1939&amp;"|"&amp;C1939&amp;"|"),"-"))</f>
        <v/>
      </c>
    </row>
    <row r="1940" spans="12:15" x14ac:dyDescent="0.35">
      <c r="L1940" s="81" t="str">
        <f t="shared" si="86"/>
        <v/>
      </c>
      <c r="M1940" s="82" t="str">
        <f>IF(EXACT(B1940,""),"",IF(COUNTIFS(B:B,B1940,J:J,"&gt;"&amp;J1940)=0,IFERROR(IF(MATCH(B1940&amp;"|*",M$3:M1939,0),"-",""),B1940&amp;"|"&amp;C1940&amp;"|"),"-"))</f>
        <v/>
      </c>
      <c r="N1940" s="183" t="str">
        <f t="shared" si="87"/>
        <v/>
      </c>
      <c r="O1940" s="81" t="str">
        <f>IF(EXACT(B1940,""),"",IF(COUNTIFS(B:B,B1940,J:J,"&gt;"&amp;J1940)=1,IFERROR(IF(MATCH(B1940&amp;"|*",M$3:M1939,0),"-",""),B1940&amp;"|"&amp;C1940&amp;"|"),"-"))</f>
        <v/>
      </c>
    </row>
    <row r="1941" spans="12:15" x14ac:dyDescent="0.35">
      <c r="L1941" s="81" t="str">
        <f t="shared" si="86"/>
        <v/>
      </c>
      <c r="M1941" s="82" t="str">
        <f>IF(EXACT(B1941,""),"",IF(COUNTIFS(B:B,B1941,J:J,"&gt;"&amp;J1941)=0,IFERROR(IF(MATCH(B1941&amp;"|*",M$3:M1940,0),"-",""),B1941&amp;"|"&amp;C1941&amp;"|"),"-"))</f>
        <v/>
      </c>
      <c r="N1941" s="183" t="str">
        <f t="shared" si="87"/>
        <v/>
      </c>
      <c r="O1941" s="81" t="str">
        <f>IF(EXACT(B1941,""),"",IF(COUNTIFS(B:B,B1941,J:J,"&gt;"&amp;J1941)=1,IFERROR(IF(MATCH(B1941&amp;"|*",M$3:M1940,0),"-",""),B1941&amp;"|"&amp;C1941&amp;"|"),"-"))</f>
        <v/>
      </c>
    </row>
    <row r="1942" spans="12:15" x14ac:dyDescent="0.35">
      <c r="L1942" s="81" t="str">
        <f t="shared" si="86"/>
        <v/>
      </c>
      <c r="M1942" s="82" t="str">
        <f>IF(EXACT(B1942,""),"",IF(COUNTIFS(B:B,B1942,J:J,"&gt;"&amp;J1942)=0,IFERROR(IF(MATCH(B1942&amp;"|*",M$3:M1941,0),"-",""),B1942&amp;"|"&amp;C1942&amp;"|"),"-"))</f>
        <v/>
      </c>
      <c r="N1942" s="183" t="str">
        <f t="shared" si="87"/>
        <v/>
      </c>
      <c r="O1942" s="81" t="str">
        <f>IF(EXACT(B1942,""),"",IF(COUNTIFS(B:B,B1942,J:J,"&gt;"&amp;J1942)=1,IFERROR(IF(MATCH(B1942&amp;"|*",M$3:M1941,0),"-",""),B1942&amp;"|"&amp;C1942&amp;"|"),"-"))</f>
        <v/>
      </c>
    </row>
    <row r="1943" spans="12:15" x14ac:dyDescent="0.35">
      <c r="L1943" s="81" t="str">
        <f t="shared" si="86"/>
        <v/>
      </c>
      <c r="M1943" s="82" t="str">
        <f>IF(EXACT(B1943,""),"",IF(COUNTIFS(B:B,B1943,J:J,"&gt;"&amp;J1943)=0,IFERROR(IF(MATCH(B1943&amp;"|*",M$3:M1942,0),"-",""),B1943&amp;"|"&amp;C1943&amp;"|"),"-"))</f>
        <v/>
      </c>
      <c r="N1943" s="183" t="str">
        <f t="shared" si="87"/>
        <v/>
      </c>
      <c r="O1943" s="81" t="str">
        <f>IF(EXACT(B1943,""),"",IF(COUNTIFS(B:B,B1943,J:J,"&gt;"&amp;J1943)=1,IFERROR(IF(MATCH(B1943&amp;"|*",M$3:M1942,0),"-",""),B1943&amp;"|"&amp;C1943&amp;"|"),"-"))</f>
        <v/>
      </c>
    </row>
    <row r="1944" spans="12:15" x14ac:dyDescent="0.35">
      <c r="L1944" s="81" t="str">
        <f t="shared" si="86"/>
        <v/>
      </c>
      <c r="M1944" s="82" t="str">
        <f>IF(EXACT(B1944,""),"",IF(COUNTIFS(B:B,B1944,J:J,"&gt;"&amp;J1944)=0,IFERROR(IF(MATCH(B1944&amp;"|*",M$3:M1943,0),"-",""),B1944&amp;"|"&amp;C1944&amp;"|"),"-"))</f>
        <v/>
      </c>
      <c r="N1944" s="183" t="str">
        <f t="shared" si="87"/>
        <v/>
      </c>
      <c r="O1944" s="81" t="str">
        <f>IF(EXACT(B1944,""),"",IF(COUNTIFS(B:B,B1944,J:J,"&gt;"&amp;J1944)=1,IFERROR(IF(MATCH(B1944&amp;"|*",M$3:M1943,0),"-",""),B1944&amp;"|"&amp;C1944&amp;"|"),"-"))</f>
        <v/>
      </c>
    </row>
    <row r="1945" spans="12:15" x14ac:dyDescent="0.35">
      <c r="L1945" s="81" t="str">
        <f t="shared" si="86"/>
        <v/>
      </c>
      <c r="M1945" s="82" t="str">
        <f>IF(EXACT(B1945,""),"",IF(COUNTIFS(B:B,B1945,J:J,"&gt;"&amp;J1945)=0,IFERROR(IF(MATCH(B1945&amp;"|*",M$3:M1944,0),"-",""),B1945&amp;"|"&amp;C1945&amp;"|"),"-"))</f>
        <v/>
      </c>
      <c r="N1945" s="183" t="str">
        <f t="shared" si="87"/>
        <v/>
      </c>
      <c r="O1945" s="81" t="str">
        <f>IF(EXACT(B1945,""),"",IF(COUNTIFS(B:B,B1945,J:J,"&gt;"&amp;J1945)=1,IFERROR(IF(MATCH(B1945&amp;"|*",M$3:M1944,0),"-",""),B1945&amp;"|"&amp;C1945&amp;"|"),"-"))</f>
        <v/>
      </c>
    </row>
    <row r="1946" spans="12:15" x14ac:dyDescent="0.35">
      <c r="L1946" s="81" t="str">
        <f t="shared" si="86"/>
        <v/>
      </c>
      <c r="M1946" s="82" t="str">
        <f>IF(EXACT(B1946,""),"",IF(COUNTIFS(B:B,B1946,J:J,"&gt;"&amp;J1946)=0,IFERROR(IF(MATCH(B1946&amp;"|*",M$3:M1945,0),"-",""),B1946&amp;"|"&amp;C1946&amp;"|"),"-"))</f>
        <v/>
      </c>
      <c r="N1946" s="183" t="str">
        <f t="shared" si="87"/>
        <v/>
      </c>
      <c r="O1946" s="81" t="str">
        <f>IF(EXACT(B1946,""),"",IF(COUNTIFS(B:B,B1946,J:J,"&gt;"&amp;J1946)=1,IFERROR(IF(MATCH(B1946&amp;"|*",M$3:M1945,0),"-",""),B1946&amp;"|"&amp;C1946&amp;"|"),"-"))</f>
        <v/>
      </c>
    </row>
    <row r="1947" spans="12:15" x14ac:dyDescent="0.35">
      <c r="L1947" s="81" t="str">
        <f t="shared" si="86"/>
        <v/>
      </c>
      <c r="M1947" s="82" t="str">
        <f>IF(EXACT(B1947,""),"",IF(COUNTIFS(B:B,B1947,J:J,"&gt;"&amp;J1947)=0,IFERROR(IF(MATCH(B1947&amp;"|*",M$3:M1946,0),"-",""),B1947&amp;"|"&amp;C1947&amp;"|"),"-"))</f>
        <v/>
      </c>
      <c r="N1947" s="183" t="str">
        <f t="shared" si="87"/>
        <v/>
      </c>
      <c r="O1947" s="81" t="str">
        <f>IF(EXACT(B1947,""),"",IF(COUNTIFS(B:B,B1947,J:J,"&gt;"&amp;J1947)=1,IFERROR(IF(MATCH(B1947&amp;"|*",M$3:M1946,0),"-",""),B1947&amp;"|"&amp;C1947&amp;"|"),"-"))</f>
        <v/>
      </c>
    </row>
    <row r="1948" spans="12:15" x14ac:dyDescent="0.35">
      <c r="L1948" s="81" t="str">
        <f t="shared" si="86"/>
        <v/>
      </c>
      <c r="M1948" s="82" t="str">
        <f>IF(EXACT(B1948,""),"",IF(COUNTIFS(B:B,B1948,J:J,"&gt;"&amp;J1948)=0,IFERROR(IF(MATCH(B1948&amp;"|*",M$3:M1947,0),"-",""),B1948&amp;"|"&amp;C1948&amp;"|"),"-"))</f>
        <v/>
      </c>
      <c r="N1948" s="183" t="str">
        <f t="shared" si="87"/>
        <v/>
      </c>
      <c r="O1948" s="81" t="str">
        <f>IF(EXACT(B1948,""),"",IF(COUNTIFS(B:B,B1948,J:J,"&gt;"&amp;J1948)=1,IFERROR(IF(MATCH(B1948&amp;"|*",M$3:M1947,0),"-",""),B1948&amp;"|"&amp;C1948&amp;"|"),"-"))</f>
        <v/>
      </c>
    </row>
    <row r="1949" spans="12:15" x14ac:dyDescent="0.35">
      <c r="L1949" s="81" t="str">
        <f t="shared" si="86"/>
        <v/>
      </c>
      <c r="M1949" s="82" t="str">
        <f>IF(EXACT(B1949,""),"",IF(COUNTIFS(B:B,B1949,J:J,"&gt;"&amp;J1949)=0,IFERROR(IF(MATCH(B1949&amp;"|*",M$3:M1948,0),"-",""),B1949&amp;"|"&amp;C1949&amp;"|"),"-"))</f>
        <v/>
      </c>
      <c r="N1949" s="183" t="str">
        <f t="shared" si="87"/>
        <v/>
      </c>
      <c r="O1949" s="81" t="str">
        <f>IF(EXACT(B1949,""),"",IF(COUNTIFS(B:B,B1949,J:J,"&gt;"&amp;J1949)=1,IFERROR(IF(MATCH(B1949&amp;"|*",M$3:M1948,0),"-",""),B1949&amp;"|"&amp;C1949&amp;"|"),"-"))</f>
        <v/>
      </c>
    </row>
    <row r="1950" spans="12:15" x14ac:dyDescent="0.35">
      <c r="L1950" s="81" t="str">
        <f t="shared" si="86"/>
        <v/>
      </c>
      <c r="M1950" s="82" t="str">
        <f>IF(EXACT(B1950,""),"",IF(COUNTIFS(B:B,B1950,J:J,"&gt;"&amp;J1950)=0,IFERROR(IF(MATCH(B1950&amp;"|*",M$3:M1949,0),"-",""),B1950&amp;"|"&amp;C1950&amp;"|"),"-"))</f>
        <v/>
      </c>
      <c r="N1950" s="183" t="str">
        <f t="shared" si="87"/>
        <v/>
      </c>
      <c r="O1950" s="81" t="str">
        <f>IF(EXACT(B1950,""),"",IF(COUNTIFS(B:B,B1950,J:J,"&gt;"&amp;J1950)=1,IFERROR(IF(MATCH(B1950&amp;"|*",M$3:M1949,0),"-",""),B1950&amp;"|"&amp;C1950&amp;"|"),"-"))</f>
        <v/>
      </c>
    </row>
    <row r="1951" spans="12:15" x14ac:dyDescent="0.35">
      <c r="L1951" s="81" t="str">
        <f t="shared" si="86"/>
        <v/>
      </c>
      <c r="M1951" s="82" t="str">
        <f>IF(EXACT(B1951,""),"",IF(COUNTIFS(B:B,B1951,J:J,"&gt;"&amp;J1951)=0,IFERROR(IF(MATCH(B1951&amp;"|*",M$3:M1950,0),"-",""),B1951&amp;"|"&amp;C1951&amp;"|"),"-"))</f>
        <v/>
      </c>
      <c r="N1951" s="183" t="str">
        <f t="shared" si="87"/>
        <v/>
      </c>
      <c r="O1951" s="81" t="str">
        <f>IF(EXACT(B1951,""),"",IF(COUNTIFS(B:B,B1951,J:J,"&gt;"&amp;J1951)=1,IFERROR(IF(MATCH(B1951&amp;"|*",M$3:M1950,0),"-",""),B1951&amp;"|"&amp;C1951&amp;"|"),"-"))</f>
        <v/>
      </c>
    </row>
    <row r="1952" spans="12:15" x14ac:dyDescent="0.35">
      <c r="L1952" s="81" t="str">
        <f t="shared" si="86"/>
        <v/>
      </c>
      <c r="M1952" s="82" t="str">
        <f>IF(EXACT(B1952,""),"",IF(COUNTIFS(B:B,B1952,J:J,"&gt;"&amp;J1952)=0,IFERROR(IF(MATCH(B1952&amp;"|*",M$3:M1951,0),"-",""),B1952&amp;"|"&amp;C1952&amp;"|"),"-"))</f>
        <v/>
      </c>
      <c r="N1952" s="183" t="str">
        <f t="shared" si="87"/>
        <v/>
      </c>
      <c r="O1952" s="81" t="str">
        <f>IF(EXACT(B1952,""),"",IF(COUNTIFS(B:B,B1952,J:J,"&gt;"&amp;J1952)=1,IFERROR(IF(MATCH(B1952&amp;"|*",M$3:M1951,0),"-",""),B1952&amp;"|"&amp;C1952&amp;"|"),"-"))</f>
        <v/>
      </c>
    </row>
    <row r="1953" spans="12:15" x14ac:dyDescent="0.35">
      <c r="L1953" s="81" t="str">
        <f t="shared" si="86"/>
        <v/>
      </c>
      <c r="M1953" s="82" t="str">
        <f>IF(EXACT(B1953,""),"",IF(COUNTIFS(B:B,B1953,J:J,"&gt;"&amp;J1953)=0,IFERROR(IF(MATCH(B1953&amp;"|*",M$3:M1952,0),"-",""),B1953&amp;"|"&amp;C1953&amp;"|"),"-"))</f>
        <v/>
      </c>
      <c r="N1953" s="183" t="str">
        <f t="shared" si="87"/>
        <v/>
      </c>
      <c r="O1953" s="81" t="str">
        <f>IF(EXACT(B1953,""),"",IF(COUNTIFS(B:B,B1953,J:J,"&gt;"&amp;J1953)=1,IFERROR(IF(MATCH(B1953&amp;"|*",M$3:M1952,0),"-",""),B1953&amp;"|"&amp;C1953&amp;"|"),"-"))</f>
        <v/>
      </c>
    </row>
    <row r="1954" spans="12:15" x14ac:dyDescent="0.35">
      <c r="L1954" s="81" t="str">
        <f t="shared" si="86"/>
        <v/>
      </c>
      <c r="M1954" s="82" t="str">
        <f>IF(EXACT(B1954,""),"",IF(COUNTIFS(B:B,B1954,J:J,"&gt;"&amp;J1954)=0,IFERROR(IF(MATCH(B1954&amp;"|*",M$3:M1953,0),"-",""),B1954&amp;"|"&amp;C1954&amp;"|"),"-"))</f>
        <v/>
      </c>
      <c r="N1954" s="183" t="str">
        <f t="shared" si="87"/>
        <v/>
      </c>
      <c r="O1954" s="81" t="str">
        <f>IF(EXACT(B1954,""),"",IF(COUNTIFS(B:B,B1954,J:J,"&gt;"&amp;J1954)=1,IFERROR(IF(MATCH(B1954&amp;"|*",M$3:M1953,0),"-",""),B1954&amp;"|"&amp;C1954&amp;"|"),"-"))</f>
        <v/>
      </c>
    </row>
    <row r="1955" spans="12:15" x14ac:dyDescent="0.35">
      <c r="L1955" s="81" t="str">
        <f t="shared" si="86"/>
        <v/>
      </c>
      <c r="M1955" s="82" t="str">
        <f>IF(EXACT(B1955,""),"",IF(COUNTIFS(B:B,B1955,J:J,"&gt;"&amp;J1955)=0,IFERROR(IF(MATCH(B1955&amp;"|*",M$3:M1954,0),"-",""),B1955&amp;"|"&amp;C1955&amp;"|"),"-"))</f>
        <v/>
      </c>
      <c r="N1955" s="183" t="str">
        <f t="shared" si="87"/>
        <v/>
      </c>
      <c r="O1955" s="81" t="str">
        <f>IF(EXACT(B1955,""),"",IF(COUNTIFS(B:B,B1955,J:J,"&gt;"&amp;J1955)=1,IFERROR(IF(MATCH(B1955&amp;"|*",M$3:M1954,0),"-",""),B1955&amp;"|"&amp;C1955&amp;"|"),"-"))</f>
        <v/>
      </c>
    </row>
    <row r="1956" spans="12:15" x14ac:dyDescent="0.35">
      <c r="L1956" s="81" t="str">
        <f t="shared" si="86"/>
        <v/>
      </c>
      <c r="M1956" s="82" t="str">
        <f>IF(EXACT(B1956,""),"",IF(COUNTIFS(B:B,B1956,J:J,"&gt;"&amp;J1956)=0,IFERROR(IF(MATCH(B1956&amp;"|*",M$3:M1955,0),"-",""),B1956&amp;"|"&amp;C1956&amp;"|"),"-"))</f>
        <v/>
      </c>
      <c r="N1956" s="183" t="str">
        <f t="shared" si="87"/>
        <v/>
      </c>
      <c r="O1956" s="81" t="str">
        <f>IF(EXACT(B1956,""),"",IF(COUNTIFS(B:B,B1956,J:J,"&gt;"&amp;J1956)=1,IFERROR(IF(MATCH(B1956&amp;"|*",M$3:M1955,0),"-",""),B1956&amp;"|"&amp;C1956&amp;"|"),"-"))</f>
        <v/>
      </c>
    </row>
    <row r="1957" spans="12:15" x14ac:dyDescent="0.35">
      <c r="L1957" s="81" t="str">
        <f t="shared" si="86"/>
        <v/>
      </c>
      <c r="M1957" s="82" t="str">
        <f>IF(EXACT(B1957,""),"",IF(COUNTIFS(B:B,B1957,J:J,"&gt;"&amp;J1957)=0,IFERROR(IF(MATCH(B1957&amp;"|*",M$3:M1956,0),"-",""),B1957&amp;"|"&amp;C1957&amp;"|"),"-"))</f>
        <v/>
      </c>
      <c r="N1957" s="183" t="str">
        <f t="shared" si="87"/>
        <v/>
      </c>
      <c r="O1957" s="81" t="str">
        <f>IF(EXACT(B1957,""),"",IF(COUNTIFS(B:B,B1957,J:J,"&gt;"&amp;J1957)=1,IFERROR(IF(MATCH(B1957&amp;"|*",M$3:M1956,0),"-",""),B1957&amp;"|"&amp;C1957&amp;"|"),"-"))</f>
        <v/>
      </c>
    </row>
    <row r="1958" spans="12:15" x14ac:dyDescent="0.35">
      <c r="L1958" s="81" t="str">
        <f t="shared" si="86"/>
        <v/>
      </c>
      <c r="M1958" s="82" t="str">
        <f>IF(EXACT(B1958,""),"",IF(COUNTIFS(B:B,B1958,J:J,"&gt;"&amp;J1958)=0,IFERROR(IF(MATCH(B1958&amp;"|*",M$3:M1957,0),"-",""),B1958&amp;"|"&amp;C1958&amp;"|"),"-"))</f>
        <v/>
      </c>
      <c r="N1958" s="183" t="str">
        <f t="shared" si="87"/>
        <v/>
      </c>
      <c r="O1958" s="81" t="str">
        <f>IF(EXACT(B1958,""),"",IF(COUNTIFS(B:B,B1958,J:J,"&gt;"&amp;J1958)=1,IFERROR(IF(MATCH(B1958&amp;"|*",M$3:M1957,0),"-",""),B1958&amp;"|"&amp;C1958&amp;"|"),"-"))</f>
        <v/>
      </c>
    </row>
    <row r="1959" spans="12:15" x14ac:dyDescent="0.35">
      <c r="L1959" s="81" t="str">
        <f t="shared" si="86"/>
        <v/>
      </c>
      <c r="M1959" s="82" t="str">
        <f>IF(EXACT(B1959,""),"",IF(COUNTIFS(B:B,B1959,J:J,"&gt;"&amp;J1959)=0,IFERROR(IF(MATCH(B1959&amp;"|*",M$3:M1958,0),"-",""),B1959&amp;"|"&amp;C1959&amp;"|"),"-"))</f>
        <v/>
      </c>
      <c r="N1959" s="183" t="str">
        <f t="shared" si="87"/>
        <v/>
      </c>
      <c r="O1959" s="81" t="str">
        <f>IF(EXACT(B1959,""),"",IF(COUNTIFS(B:B,B1959,J:J,"&gt;"&amp;J1959)=1,IFERROR(IF(MATCH(B1959&amp;"|*",M$3:M1958,0),"-",""),B1959&amp;"|"&amp;C1959&amp;"|"),"-"))</f>
        <v/>
      </c>
    </row>
    <row r="1960" spans="12:15" x14ac:dyDescent="0.35">
      <c r="L1960" s="81" t="str">
        <f t="shared" si="86"/>
        <v/>
      </c>
      <c r="M1960" s="82" t="str">
        <f>IF(EXACT(B1960,""),"",IF(COUNTIFS(B:B,B1960,J:J,"&gt;"&amp;J1960)=0,IFERROR(IF(MATCH(B1960&amp;"|*",M$3:M1959,0),"-",""),B1960&amp;"|"&amp;C1960&amp;"|"),"-"))</f>
        <v/>
      </c>
      <c r="N1960" s="183" t="str">
        <f t="shared" si="87"/>
        <v/>
      </c>
      <c r="O1960" s="81" t="str">
        <f>IF(EXACT(B1960,""),"",IF(COUNTIFS(B:B,B1960,J:J,"&gt;"&amp;J1960)=1,IFERROR(IF(MATCH(B1960&amp;"|*",M$3:M1959,0),"-",""),B1960&amp;"|"&amp;C1960&amp;"|"),"-"))</f>
        <v/>
      </c>
    </row>
    <row r="1961" spans="12:15" x14ac:dyDescent="0.35">
      <c r="L1961" s="81" t="str">
        <f t="shared" si="86"/>
        <v/>
      </c>
      <c r="M1961" s="82" t="str">
        <f>IF(EXACT(B1961,""),"",IF(COUNTIFS(B:B,B1961,J:J,"&gt;"&amp;J1961)=0,IFERROR(IF(MATCH(B1961&amp;"|*",M$3:M1960,0),"-",""),B1961&amp;"|"&amp;C1961&amp;"|"),"-"))</f>
        <v/>
      </c>
      <c r="N1961" s="183" t="str">
        <f t="shared" si="87"/>
        <v/>
      </c>
      <c r="O1961" s="81" t="str">
        <f>IF(EXACT(B1961,""),"",IF(COUNTIFS(B:B,B1961,J:J,"&gt;"&amp;J1961)=1,IFERROR(IF(MATCH(B1961&amp;"|*",M$3:M1960,0),"-",""),B1961&amp;"|"&amp;C1961&amp;"|"),"-"))</f>
        <v/>
      </c>
    </row>
    <row r="1962" spans="12:15" x14ac:dyDescent="0.35">
      <c r="L1962" s="81" t="str">
        <f t="shared" si="86"/>
        <v/>
      </c>
      <c r="M1962" s="82" t="str">
        <f>IF(EXACT(B1962,""),"",IF(COUNTIFS(B:B,B1962,J:J,"&gt;"&amp;J1962)=0,IFERROR(IF(MATCH(B1962&amp;"|*",M$3:M1961,0),"-",""),B1962&amp;"|"&amp;C1962&amp;"|"),"-"))</f>
        <v/>
      </c>
      <c r="N1962" s="183" t="str">
        <f t="shared" si="87"/>
        <v/>
      </c>
      <c r="O1962" s="81" t="str">
        <f>IF(EXACT(B1962,""),"",IF(COUNTIFS(B:B,B1962,J:J,"&gt;"&amp;J1962)=1,IFERROR(IF(MATCH(B1962&amp;"|*",M$3:M1961,0),"-",""),B1962&amp;"|"&amp;C1962&amp;"|"),"-"))</f>
        <v/>
      </c>
    </row>
    <row r="1963" spans="12:15" x14ac:dyDescent="0.35">
      <c r="L1963" s="81" t="str">
        <f t="shared" si="86"/>
        <v/>
      </c>
      <c r="M1963" s="82" t="str">
        <f>IF(EXACT(B1963,""),"",IF(COUNTIFS(B:B,B1963,J:J,"&gt;"&amp;J1963)=0,IFERROR(IF(MATCH(B1963&amp;"|*",M$3:M1962,0),"-",""),B1963&amp;"|"&amp;C1963&amp;"|"),"-"))</f>
        <v/>
      </c>
      <c r="N1963" s="183" t="str">
        <f t="shared" si="87"/>
        <v/>
      </c>
      <c r="O1963" s="81" t="str">
        <f>IF(EXACT(B1963,""),"",IF(COUNTIFS(B:B,B1963,J:J,"&gt;"&amp;J1963)=1,IFERROR(IF(MATCH(B1963&amp;"|*",M$3:M1962,0),"-",""),B1963&amp;"|"&amp;C1963&amp;"|"),"-"))</f>
        <v/>
      </c>
    </row>
    <row r="1964" spans="12:15" x14ac:dyDescent="0.35">
      <c r="L1964" s="81" t="str">
        <f t="shared" si="86"/>
        <v/>
      </c>
      <c r="M1964" s="82" t="str">
        <f>IF(EXACT(B1964,""),"",IF(COUNTIFS(B:B,B1964,J:J,"&gt;"&amp;J1964)=0,IFERROR(IF(MATCH(B1964&amp;"|*",M$3:M1963,0),"-",""),B1964&amp;"|"&amp;C1964&amp;"|"),"-"))</f>
        <v/>
      </c>
      <c r="N1964" s="183" t="str">
        <f t="shared" si="87"/>
        <v/>
      </c>
      <c r="O1964" s="81" t="str">
        <f>IF(EXACT(B1964,""),"",IF(COUNTIFS(B:B,B1964,J:J,"&gt;"&amp;J1964)=1,IFERROR(IF(MATCH(B1964&amp;"|*",M$3:M1963,0),"-",""),B1964&amp;"|"&amp;C1964&amp;"|"),"-"))</f>
        <v/>
      </c>
    </row>
    <row r="1965" spans="12:15" x14ac:dyDescent="0.35">
      <c r="L1965" s="81" t="str">
        <f t="shared" si="86"/>
        <v/>
      </c>
      <c r="M1965" s="82" t="str">
        <f>IF(EXACT(B1965,""),"",IF(COUNTIFS(B:B,B1965,J:J,"&gt;"&amp;J1965)=0,IFERROR(IF(MATCH(B1965&amp;"|*",M$3:M1964,0),"-",""),B1965&amp;"|"&amp;C1965&amp;"|"),"-"))</f>
        <v/>
      </c>
      <c r="N1965" s="183" t="str">
        <f t="shared" si="87"/>
        <v/>
      </c>
      <c r="O1965" s="81" t="str">
        <f>IF(EXACT(B1965,""),"",IF(COUNTIFS(B:B,B1965,J:J,"&gt;"&amp;J1965)=1,IFERROR(IF(MATCH(B1965&amp;"|*",M$3:M1964,0),"-",""),B1965&amp;"|"&amp;C1965&amp;"|"),"-"))</f>
        <v/>
      </c>
    </row>
    <row r="1966" spans="12:15" x14ac:dyDescent="0.35">
      <c r="L1966" s="81" t="str">
        <f t="shared" si="86"/>
        <v/>
      </c>
      <c r="M1966" s="82" t="str">
        <f>IF(EXACT(B1966,""),"",IF(COUNTIFS(B:B,B1966,J:J,"&gt;"&amp;J1966)=0,IFERROR(IF(MATCH(B1966&amp;"|*",M$3:M1965,0),"-",""),B1966&amp;"|"&amp;C1966&amp;"|"),"-"))</f>
        <v/>
      </c>
      <c r="N1966" s="183" t="str">
        <f t="shared" si="87"/>
        <v/>
      </c>
      <c r="O1966" s="81" t="str">
        <f>IF(EXACT(B1966,""),"",IF(COUNTIFS(B:B,B1966,J:J,"&gt;"&amp;J1966)=1,IFERROR(IF(MATCH(B1966&amp;"|*",M$3:M1965,0),"-",""),B1966&amp;"|"&amp;C1966&amp;"|"),"-"))</f>
        <v/>
      </c>
    </row>
    <row r="1967" spans="12:15" x14ac:dyDescent="0.35">
      <c r="L1967" s="81" t="str">
        <f t="shared" si="86"/>
        <v/>
      </c>
      <c r="M1967" s="82" t="str">
        <f>IF(EXACT(B1967,""),"",IF(COUNTIFS(B:B,B1967,J:J,"&gt;"&amp;J1967)=0,IFERROR(IF(MATCH(B1967&amp;"|*",M$3:M1966,0),"-",""),B1967&amp;"|"&amp;C1967&amp;"|"),"-"))</f>
        <v/>
      </c>
      <c r="N1967" s="183" t="str">
        <f t="shared" si="87"/>
        <v/>
      </c>
      <c r="O1967" s="81" t="str">
        <f>IF(EXACT(B1967,""),"",IF(COUNTIFS(B:B,B1967,J:J,"&gt;"&amp;J1967)=1,IFERROR(IF(MATCH(B1967&amp;"|*",M$3:M1966,0),"-",""),B1967&amp;"|"&amp;C1967&amp;"|"),"-"))</f>
        <v/>
      </c>
    </row>
    <row r="1968" spans="12:15" x14ac:dyDescent="0.35">
      <c r="L1968" s="81" t="str">
        <f t="shared" si="86"/>
        <v/>
      </c>
      <c r="M1968" s="82" t="str">
        <f>IF(EXACT(B1968,""),"",IF(COUNTIFS(B:B,B1968,J:J,"&gt;"&amp;J1968)=0,IFERROR(IF(MATCH(B1968&amp;"|*",M$3:M1967,0),"-",""),B1968&amp;"|"&amp;C1968&amp;"|"),"-"))</f>
        <v/>
      </c>
      <c r="N1968" s="183" t="str">
        <f t="shared" si="87"/>
        <v/>
      </c>
      <c r="O1968" s="81" t="str">
        <f>IF(EXACT(B1968,""),"",IF(COUNTIFS(B:B,B1968,J:J,"&gt;"&amp;J1968)=1,IFERROR(IF(MATCH(B1968&amp;"|*",M$3:M1967,0),"-",""),B1968&amp;"|"&amp;C1968&amp;"|"),"-"))</f>
        <v/>
      </c>
    </row>
    <row r="1969" spans="12:15" x14ac:dyDescent="0.35">
      <c r="L1969" s="81" t="str">
        <f t="shared" si="86"/>
        <v/>
      </c>
      <c r="M1969" s="82" t="str">
        <f>IF(EXACT(B1969,""),"",IF(COUNTIFS(B:B,B1969,J:J,"&gt;"&amp;J1969)=0,IFERROR(IF(MATCH(B1969&amp;"|*",M$3:M1968,0),"-",""),B1969&amp;"|"&amp;C1969&amp;"|"),"-"))</f>
        <v/>
      </c>
      <c r="N1969" s="183" t="str">
        <f t="shared" si="87"/>
        <v/>
      </c>
      <c r="O1969" s="81" t="str">
        <f>IF(EXACT(B1969,""),"",IF(COUNTIFS(B:B,B1969,J:J,"&gt;"&amp;J1969)=1,IFERROR(IF(MATCH(B1969&amp;"|*",M$3:M1968,0),"-",""),B1969&amp;"|"&amp;C1969&amp;"|"),"-"))</f>
        <v/>
      </c>
    </row>
    <row r="1970" spans="12:15" x14ac:dyDescent="0.35">
      <c r="L1970" s="81" t="str">
        <f t="shared" si="86"/>
        <v/>
      </c>
      <c r="M1970" s="82" t="str">
        <f>IF(EXACT(B1970,""),"",IF(COUNTIFS(B:B,B1970,J:J,"&gt;"&amp;J1970)=0,IFERROR(IF(MATCH(B1970&amp;"|*",M$3:M1969,0),"-",""),B1970&amp;"|"&amp;C1970&amp;"|"),"-"))</f>
        <v/>
      </c>
      <c r="N1970" s="183" t="str">
        <f t="shared" si="87"/>
        <v/>
      </c>
      <c r="O1970" s="81" t="str">
        <f>IF(EXACT(B1970,""),"",IF(COUNTIFS(B:B,B1970,J:J,"&gt;"&amp;J1970)=1,IFERROR(IF(MATCH(B1970&amp;"|*",M$3:M1969,0),"-",""),B1970&amp;"|"&amp;C1970&amp;"|"),"-"))</f>
        <v/>
      </c>
    </row>
    <row r="1971" spans="12:15" x14ac:dyDescent="0.35">
      <c r="L1971" s="81" t="str">
        <f t="shared" si="86"/>
        <v/>
      </c>
      <c r="M1971" s="82" t="str">
        <f>IF(EXACT(B1971,""),"",IF(COUNTIFS(B:B,B1971,J:J,"&gt;"&amp;J1971)=0,IFERROR(IF(MATCH(B1971&amp;"|*",M$3:M1970,0),"-",""),B1971&amp;"|"&amp;C1971&amp;"|"),"-"))</f>
        <v/>
      </c>
      <c r="N1971" s="183" t="str">
        <f t="shared" si="87"/>
        <v/>
      </c>
      <c r="O1971" s="81" t="str">
        <f>IF(EXACT(B1971,""),"",IF(COUNTIFS(B:B,B1971,J:J,"&gt;"&amp;J1971)=1,IFERROR(IF(MATCH(B1971&amp;"|*",M$3:M1970,0),"-",""),B1971&amp;"|"&amp;C1971&amp;"|"),"-"))</f>
        <v/>
      </c>
    </row>
    <row r="1972" spans="12:15" x14ac:dyDescent="0.35">
      <c r="L1972" s="81" t="str">
        <f t="shared" si="86"/>
        <v/>
      </c>
      <c r="M1972" s="82" t="str">
        <f>IF(EXACT(B1972,""),"",IF(COUNTIFS(B:B,B1972,J:J,"&gt;"&amp;J1972)=0,IFERROR(IF(MATCH(B1972&amp;"|*",M$3:M1971,0),"-",""),B1972&amp;"|"&amp;C1972&amp;"|"),"-"))</f>
        <v/>
      </c>
      <c r="N1972" s="183" t="str">
        <f t="shared" si="87"/>
        <v/>
      </c>
      <c r="O1972" s="81" t="str">
        <f>IF(EXACT(B1972,""),"",IF(COUNTIFS(B:B,B1972,J:J,"&gt;"&amp;J1972)=1,IFERROR(IF(MATCH(B1972&amp;"|*",M$3:M1971,0),"-",""),B1972&amp;"|"&amp;C1972&amp;"|"),"-"))</f>
        <v/>
      </c>
    </row>
    <row r="1973" spans="12:15" x14ac:dyDescent="0.35">
      <c r="L1973" s="81" t="str">
        <f t="shared" si="86"/>
        <v/>
      </c>
      <c r="M1973" s="82" t="str">
        <f>IF(EXACT(B1973,""),"",IF(COUNTIFS(B:B,B1973,J:J,"&gt;"&amp;J1973)=0,IFERROR(IF(MATCH(B1973&amp;"|*",M$3:M1972,0),"-",""),B1973&amp;"|"&amp;C1973&amp;"|"),"-"))</f>
        <v/>
      </c>
      <c r="N1973" s="183" t="str">
        <f t="shared" si="87"/>
        <v/>
      </c>
      <c r="O1973" s="81" t="str">
        <f>IF(EXACT(B1973,""),"",IF(COUNTIFS(B:B,B1973,J:J,"&gt;"&amp;J1973)=1,IFERROR(IF(MATCH(B1973&amp;"|*",M$3:M1972,0),"-",""),B1973&amp;"|"&amp;C1973&amp;"|"),"-"))</f>
        <v/>
      </c>
    </row>
    <row r="1974" spans="12:15" x14ac:dyDescent="0.35">
      <c r="L1974" s="81" t="str">
        <f t="shared" si="86"/>
        <v/>
      </c>
      <c r="M1974" s="82" t="str">
        <f>IF(EXACT(B1974,""),"",IF(COUNTIFS(B:B,B1974,J:J,"&gt;"&amp;J1974)=0,IFERROR(IF(MATCH(B1974&amp;"|*",M$3:M1973,0),"-",""),B1974&amp;"|"&amp;C1974&amp;"|"),"-"))</f>
        <v/>
      </c>
      <c r="N1974" s="183" t="str">
        <f t="shared" si="87"/>
        <v/>
      </c>
      <c r="O1974" s="81" t="str">
        <f>IF(EXACT(B1974,""),"",IF(COUNTIFS(B:B,B1974,J:J,"&gt;"&amp;J1974)=1,IFERROR(IF(MATCH(B1974&amp;"|*",M$3:M1973,0),"-",""),B1974&amp;"|"&amp;C1974&amp;"|"),"-"))</f>
        <v/>
      </c>
    </row>
    <row r="1975" spans="12:15" x14ac:dyDescent="0.35">
      <c r="L1975" s="81" t="str">
        <f t="shared" si="86"/>
        <v/>
      </c>
      <c r="M1975" s="82" t="str">
        <f>IF(EXACT(B1975,""),"",IF(COUNTIFS(B:B,B1975,J:J,"&gt;"&amp;J1975)=0,IFERROR(IF(MATCH(B1975&amp;"|*",M$3:M1974,0),"-",""),B1975&amp;"|"&amp;C1975&amp;"|"),"-"))</f>
        <v/>
      </c>
      <c r="N1975" s="183" t="str">
        <f t="shared" si="87"/>
        <v/>
      </c>
      <c r="O1975" s="81" t="str">
        <f>IF(EXACT(B1975,""),"",IF(COUNTIFS(B:B,B1975,J:J,"&gt;"&amp;J1975)=1,IFERROR(IF(MATCH(B1975&amp;"|*",M$3:M1974,0),"-",""),B1975&amp;"|"&amp;C1975&amp;"|"),"-"))</f>
        <v/>
      </c>
    </row>
    <row r="1976" spans="12:15" x14ac:dyDescent="0.35">
      <c r="L1976" s="81" t="str">
        <f t="shared" si="86"/>
        <v/>
      </c>
      <c r="M1976" s="82" t="str">
        <f>IF(EXACT(B1976,""),"",IF(COUNTIFS(B:B,B1976,J:J,"&gt;"&amp;J1976)=0,IFERROR(IF(MATCH(B1976&amp;"|*",M$3:M1975,0),"-",""),B1976&amp;"|"&amp;C1976&amp;"|"),"-"))</f>
        <v/>
      </c>
      <c r="N1976" s="183" t="str">
        <f t="shared" si="87"/>
        <v/>
      </c>
      <c r="O1976" s="81" t="str">
        <f>IF(EXACT(B1976,""),"",IF(COUNTIFS(B:B,B1976,J:J,"&gt;"&amp;J1976)=1,IFERROR(IF(MATCH(B1976&amp;"|*",M$3:M1975,0),"-",""),B1976&amp;"|"&amp;C1976&amp;"|"),"-"))</f>
        <v/>
      </c>
    </row>
    <row r="1977" spans="12:15" x14ac:dyDescent="0.35">
      <c r="L1977" s="81" t="str">
        <f t="shared" si="86"/>
        <v/>
      </c>
      <c r="M1977" s="82" t="str">
        <f>IF(EXACT(B1977,""),"",IF(COUNTIFS(B:B,B1977,J:J,"&gt;"&amp;J1977)=0,IFERROR(IF(MATCH(B1977&amp;"|*",M$3:M1976,0),"-",""),B1977&amp;"|"&amp;C1977&amp;"|"),"-"))</f>
        <v/>
      </c>
      <c r="N1977" s="183" t="str">
        <f t="shared" si="87"/>
        <v/>
      </c>
      <c r="O1977" s="81" t="str">
        <f>IF(EXACT(B1977,""),"",IF(COUNTIFS(B:B,B1977,J:J,"&gt;"&amp;J1977)=1,IFERROR(IF(MATCH(B1977&amp;"|*",M$3:M1976,0),"-",""),B1977&amp;"|"&amp;C1977&amp;"|"),"-"))</f>
        <v/>
      </c>
    </row>
    <row r="1978" spans="12:15" x14ac:dyDescent="0.35">
      <c r="L1978" s="81" t="str">
        <f t="shared" si="86"/>
        <v/>
      </c>
      <c r="M1978" s="82" t="str">
        <f>IF(EXACT(B1978,""),"",IF(COUNTIFS(B:B,B1978,J:J,"&gt;"&amp;J1978)=0,IFERROR(IF(MATCH(B1978&amp;"|*",M$3:M1977,0),"-",""),B1978&amp;"|"&amp;C1978&amp;"|"),"-"))</f>
        <v/>
      </c>
      <c r="N1978" s="183" t="str">
        <f t="shared" si="87"/>
        <v/>
      </c>
      <c r="O1978" s="81" t="str">
        <f>IF(EXACT(B1978,""),"",IF(COUNTIFS(B:B,B1978,J:J,"&gt;"&amp;J1978)=1,IFERROR(IF(MATCH(B1978&amp;"|*",M$3:M1977,0),"-",""),B1978&amp;"|"&amp;C1978&amp;"|"),"-"))</f>
        <v/>
      </c>
    </row>
    <row r="1979" spans="12:15" x14ac:dyDescent="0.35">
      <c r="L1979" s="81" t="str">
        <f t="shared" si="86"/>
        <v/>
      </c>
      <c r="M1979" s="82" t="str">
        <f>IF(EXACT(B1979,""),"",IF(COUNTIFS(B:B,B1979,J:J,"&gt;"&amp;J1979)=0,IFERROR(IF(MATCH(B1979&amp;"|*",M$3:M1978,0),"-",""),B1979&amp;"|"&amp;C1979&amp;"|"),"-"))</f>
        <v/>
      </c>
      <c r="N1979" s="183" t="str">
        <f t="shared" si="87"/>
        <v/>
      </c>
      <c r="O1979" s="81" t="str">
        <f>IF(EXACT(B1979,""),"",IF(COUNTIFS(B:B,B1979,J:J,"&gt;"&amp;J1979)=1,IFERROR(IF(MATCH(B1979&amp;"|*",M$3:M1978,0),"-",""),B1979&amp;"|"&amp;C1979&amp;"|"),"-"))</f>
        <v/>
      </c>
    </row>
    <row r="1980" spans="12:15" x14ac:dyDescent="0.35">
      <c r="L1980" s="81" t="str">
        <f t="shared" si="86"/>
        <v/>
      </c>
      <c r="M1980" s="82" t="str">
        <f>IF(EXACT(B1980,""),"",IF(COUNTIFS(B:B,B1980,J:J,"&gt;"&amp;J1980)=0,IFERROR(IF(MATCH(B1980&amp;"|*",M$3:M1979,0),"-",""),B1980&amp;"|"&amp;C1980&amp;"|"),"-"))</f>
        <v/>
      </c>
      <c r="N1980" s="183" t="str">
        <f t="shared" si="87"/>
        <v/>
      </c>
      <c r="O1980" s="81" t="str">
        <f>IF(EXACT(B1980,""),"",IF(COUNTIFS(B:B,B1980,J:J,"&gt;"&amp;J1980)=1,IFERROR(IF(MATCH(B1980&amp;"|*",M$3:M1979,0),"-",""),B1980&amp;"|"&amp;C1980&amp;"|"),"-"))</f>
        <v/>
      </c>
    </row>
    <row r="1981" spans="12:15" x14ac:dyDescent="0.35">
      <c r="L1981" s="81" t="str">
        <f t="shared" si="86"/>
        <v/>
      </c>
      <c r="M1981" s="82" t="str">
        <f>IF(EXACT(B1981,""),"",IF(COUNTIFS(B:B,B1981,J:J,"&gt;"&amp;J1981)=0,IFERROR(IF(MATCH(B1981&amp;"|*",M$3:M1980,0),"-",""),B1981&amp;"|"&amp;C1981&amp;"|"),"-"))</f>
        <v/>
      </c>
      <c r="N1981" s="183" t="str">
        <f t="shared" si="87"/>
        <v/>
      </c>
      <c r="O1981" s="81" t="str">
        <f>IF(EXACT(B1981,""),"",IF(COUNTIFS(B:B,B1981,J:J,"&gt;"&amp;J1981)=1,IFERROR(IF(MATCH(B1981&amp;"|*",M$3:M1980,0),"-",""),B1981&amp;"|"&amp;C1981&amp;"|"),"-"))</f>
        <v/>
      </c>
    </row>
    <row r="1982" spans="12:15" x14ac:dyDescent="0.35">
      <c r="L1982" s="81" t="str">
        <f t="shared" si="86"/>
        <v/>
      </c>
      <c r="M1982" s="82" t="str">
        <f>IF(EXACT(B1982,""),"",IF(COUNTIFS(B:B,B1982,J:J,"&gt;"&amp;J1982)=0,IFERROR(IF(MATCH(B1982&amp;"|*",M$3:M1981,0),"-",""),B1982&amp;"|"&amp;C1982&amp;"|"),"-"))</f>
        <v/>
      </c>
      <c r="N1982" s="183" t="str">
        <f t="shared" si="87"/>
        <v/>
      </c>
      <c r="O1982" s="81" t="str">
        <f>IF(EXACT(B1982,""),"",IF(COUNTIFS(B:B,B1982,J:J,"&gt;"&amp;J1982)=1,IFERROR(IF(MATCH(B1982&amp;"|*",M$3:M1981,0),"-",""),B1982&amp;"|"&amp;C1982&amp;"|"),"-"))</f>
        <v/>
      </c>
    </row>
    <row r="1983" spans="12:15" x14ac:dyDescent="0.35">
      <c r="L1983" s="81" t="str">
        <f t="shared" si="86"/>
        <v/>
      </c>
      <c r="M1983" s="82" t="str">
        <f>IF(EXACT(B1983,""),"",IF(COUNTIFS(B:B,B1983,J:J,"&gt;"&amp;J1983)=0,IFERROR(IF(MATCH(B1983&amp;"|*",M$3:M1982,0),"-",""),B1983&amp;"|"&amp;C1983&amp;"|"),"-"))</f>
        <v/>
      </c>
      <c r="N1983" s="183" t="str">
        <f t="shared" si="87"/>
        <v/>
      </c>
      <c r="O1983" s="81" t="str">
        <f>IF(EXACT(B1983,""),"",IF(COUNTIFS(B:B,B1983,J:J,"&gt;"&amp;J1983)=1,IFERROR(IF(MATCH(B1983&amp;"|*",M$3:M1982,0),"-",""),B1983&amp;"|"&amp;C1983&amp;"|"),"-"))</f>
        <v/>
      </c>
    </row>
    <row r="1984" spans="12:15" x14ac:dyDescent="0.35">
      <c r="L1984" s="81" t="str">
        <f t="shared" si="86"/>
        <v/>
      </c>
      <c r="M1984" s="82" t="str">
        <f>IF(EXACT(B1984,""),"",IF(COUNTIFS(B:B,B1984,J:J,"&gt;"&amp;J1984)=0,IFERROR(IF(MATCH(B1984&amp;"|*",M$3:M1983,0),"-",""),B1984&amp;"|"&amp;C1984&amp;"|"),"-"))</f>
        <v/>
      </c>
      <c r="N1984" s="183" t="str">
        <f t="shared" si="87"/>
        <v/>
      </c>
      <c r="O1984" s="81" t="str">
        <f>IF(EXACT(B1984,""),"",IF(COUNTIFS(B:B,B1984,J:J,"&gt;"&amp;J1984)=1,IFERROR(IF(MATCH(B1984&amp;"|*",M$3:M1983,0),"-",""),B1984&amp;"|"&amp;C1984&amp;"|"),"-"))</f>
        <v/>
      </c>
    </row>
    <row r="1985" spans="12:15" x14ac:dyDescent="0.35">
      <c r="L1985" s="81" t="str">
        <f t="shared" si="86"/>
        <v/>
      </c>
      <c r="M1985" s="82" t="str">
        <f>IF(EXACT(B1985,""),"",IF(COUNTIFS(B:B,B1985,J:J,"&gt;"&amp;J1985)=0,IFERROR(IF(MATCH(B1985&amp;"|*",M$3:M1984,0),"-",""),B1985&amp;"|"&amp;C1985&amp;"|"),"-"))</f>
        <v/>
      </c>
      <c r="N1985" s="183" t="str">
        <f t="shared" si="87"/>
        <v/>
      </c>
      <c r="O1985" s="81" t="str">
        <f>IF(EXACT(B1985,""),"",IF(COUNTIFS(B:B,B1985,J:J,"&gt;"&amp;J1985)=1,IFERROR(IF(MATCH(B1985&amp;"|*",M$3:M1984,0),"-",""),B1985&amp;"|"&amp;C1985&amp;"|"),"-"))</f>
        <v/>
      </c>
    </row>
    <row r="1986" spans="12:15" x14ac:dyDescent="0.35">
      <c r="L1986" s="81" t="str">
        <f t="shared" si="86"/>
        <v/>
      </c>
      <c r="M1986" s="82" t="str">
        <f>IF(EXACT(B1986,""),"",IF(COUNTIFS(B:B,B1986,J:J,"&gt;"&amp;J1986)=0,IFERROR(IF(MATCH(B1986&amp;"|*",M$3:M1985,0),"-",""),B1986&amp;"|"&amp;C1986&amp;"|"),"-"))</f>
        <v/>
      </c>
      <c r="N1986" s="183" t="str">
        <f t="shared" si="87"/>
        <v/>
      </c>
      <c r="O1986" s="81" t="str">
        <f>IF(EXACT(B1986,""),"",IF(COUNTIFS(B:B,B1986,J:J,"&gt;"&amp;J1986)=1,IFERROR(IF(MATCH(B1986&amp;"|*",M$3:M1985,0),"-",""),B1986&amp;"|"&amp;C1986&amp;"|"),"-"))</f>
        <v/>
      </c>
    </row>
    <row r="1987" spans="12:15" x14ac:dyDescent="0.35">
      <c r="L1987" s="81" t="str">
        <f t="shared" si="86"/>
        <v/>
      </c>
      <c r="M1987" s="82" t="str">
        <f>IF(EXACT(B1987,""),"",IF(COUNTIFS(B:B,B1987,J:J,"&gt;"&amp;J1987)=0,IFERROR(IF(MATCH(B1987&amp;"|*",M$3:M1986,0),"-",""),B1987&amp;"|"&amp;C1987&amp;"|"),"-"))</f>
        <v/>
      </c>
      <c r="N1987" s="183" t="str">
        <f t="shared" si="87"/>
        <v/>
      </c>
      <c r="O1987" s="81" t="str">
        <f>IF(EXACT(B1987,""),"",IF(COUNTIFS(B:B,B1987,J:J,"&gt;"&amp;J1987)=1,IFERROR(IF(MATCH(B1987&amp;"|*",M$3:M1986,0),"-",""),B1987&amp;"|"&amp;C1987&amp;"|"),"-"))</f>
        <v/>
      </c>
    </row>
    <row r="1988" spans="12:15" x14ac:dyDescent="0.35">
      <c r="L1988" s="81" t="str">
        <f t="shared" ref="L1988:L2051" si="88">IF(EXACT(B1988,""),"",IF(COUNTIFS(B:B,B1988,D:D,D1988,E:E,E1988,J:J,"&gt;"&amp;J1988)=0,B1988&amp;"|"&amp;D1988&amp;":"&amp;E1988&amp;"|","-"))</f>
        <v/>
      </c>
      <c r="M1988" s="82" t="str">
        <f>IF(EXACT(B1988,""),"",IF(COUNTIFS(B:B,B1988,J:J,"&gt;"&amp;J1988)=0,IFERROR(IF(MATCH(B1988&amp;"|*",M$3:M1987,0),"-",""),B1988&amp;"|"&amp;C1988&amp;"|"),"-"))</f>
        <v/>
      </c>
      <c r="N1988" s="183" t="str">
        <f t="shared" ref="N1988:N2051" si="89">IF(OR(EXACT(M1988,""),EXACT(M1988,"-")),"",COUNTIFS(M$4:M$4000,"&gt;-",M$4:M$4000,"&lt;="&amp;M1988))</f>
        <v/>
      </c>
      <c r="O1988" s="81" t="str">
        <f>IF(EXACT(B1988,""),"",IF(COUNTIFS(B:B,B1988,J:J,"&gt;"&amp;J1988)=1,IFERROR(IF(MATCH(B1988&amp;"|*",M$3:M1987,0),"-",""),B1988&amp;"|"&amp;C1988&amp;"|"),"-"))</f>
        <v/>
      </c>
    </row>
    <row r="1989" spans="12:15" x14ac:dyDescent="0.35">
      <c r="L1989" s="81" t="str">
        <f t="shared" si="88"/>
        <v/>
      </c>
      <c r="M1989" s="82" t="str">
        <f>IF(EXACT(B1989,""),"",IF(COUNTIFS(B:B,B1989,J:J,"&gt;"&amp;J1989)=0,IFERROR(IF(MATCH(B1989&amp;"|*",M$3:M1988,0),"-",""),B1989&amp;"|"&amp;C1989&amp;"|"),"-"))</f>
        <v/>
      </c>
      <c r="N1989" s="183" t="str">
        <f t="shared" si="89"/>
        <v/>
      </c>
      <c r="O1989" s="81" t="str">
        <f>IF(EXACT(B1989,""),"",IF(COUNTIFS(B:B,B1989,J:J,"&gt;"&amp;J1989)=1,IFERROR(IF(MATCH(B1989&amp;"|*",M$3:M1988,0),"-",""),B1989&amp;"|"&amp;C1989&amp;"|"),"-"))</f>
        <v/>
      </c>
    </row>
    <row r="1990" spans="12:15" x14ac:dyDescent="0.35">
      <c r="L1990" s="81" t="str">
        <f t="shared" si="88"/>
        <v/>
      </c>
      <c r="M1990" s="82" t="str">
        <f>IF(EXACT(B1990,""),"",IF(COUNTIFS(B:B,B1990,J:J,"&gt;"&amp;J1990)=0,IFERROR(IF(MATCH(B1990&amp;"|*",M$3:M1989,0),"-",""),B1990&amp;"|"&amp;C1990&amp;"|"),"-"))</f>
        <v/>
      </c>
      <c r="N1990" s="183" t="str">
        <f t="shared" si="89"/>
        <v/>
      </c>
      <c r="O1990" s="81" t="str">
        <f>IF(EXACT(B1990,""),"",IF(COUNTIFS(B:B,B1990,J:J,"&gt;"&amp;J1990)=1,IFERROR(IF(MATCH(B1990&amp;"|*",M$3:M1989,0),"-",""),B1990&amp;"|"&amp;C1990&amp;"|"),"-"))</f>
        <v/>
      </c>
    </row>
    <row r="1991" spans="12:15" x14ac:dyDescent="0.35">
      <c r="L1991" s="81" t="str">
        <f t="shared" si="88"/>
        <v/>
      </c>
      <c r="M1991" s="82" t="str">
        <f>IF(EXACT(B1991,""),"",IF(COUNTIFS(B:B,B1991,J:J,"&gt;"&amp;J1991)=0,IFERROR(IF(MATCH(B1991&amp;"|*",M$3:M1990,0),"-",""),B1991&amp;"|"&amp;C1991&amp;"|"),"-"))</f>
        <v/>
      </c>
      <c r="N1991" s="183" t="str">
        <f t="shared" si="89"/>
        <v/>
      </c>
      <c r="O1991" s="81" t="str">
        <f>IF(EXACT(B1991,""),"",IF(COUNTIFS(B:B,B1991,J:J,"&gt;"&amp;J1991)=1,IFERROR(IF(MATCH(B1991&amp;"|*",M$3:M1990,0),"-",""),B1991&amp;"|"&amp;C1991&amp;"|"),"-"))</f>
        <v/>
      </c>
    </row>
    <row r="1992" spans="12:15" x14ac:dyDescent="0.35">
      <c r="L1992" s="81" t="str">
        <f t="shared" si="88"/>
        <v/>
      </c>
      <c r="M1992" s="82" t="str">
        <f>IF(EXACT(B1992,""),"",IF(COUNTIFS(B:B,B1992,J:J,"&gt;"&amp;J1992)=0,IFERROR(IF(MATCH(B1992&amp;"|*",M$3:M1991,0),"-",""),B1992&amp;"|"&amp;C1992&amp;"|"),"-"))</f>
        <v/>
      </c>
      <c r="N1992" s="183" t="str">
        <f t="shared" si="89"/>
        <v/>
      </c>
      <c r="O1992" s="81" t="str">
        <f>IF(EXACT(B1992,""),"",IF(COUNTIFS(B:B,B1992,J:J,"&gt;"&amp;J1992)=1,IFERROR(IF(MATCH(B1992&amp;"|*",M$3:M1991,0),"-",""),B1992&amp;"|"&amp;C1992&amp;"|"),"-"))</f>
        <v/>
      </c>
    </row>
    <row r="1993" spans="12:15" x14ac:dyDescent="0.35">
      <c r="L1993" s="81" t="str">
        <f t="shared" si="88"/>
        <v/>
      </c>
      <c r="M1993" s="82" t="str">
        <f>IF(EXACT(B1993,""),"",IF(COUNTIFS(B:B,B1993,J:J,"&gt;"&amp;J1993)=0,IFERROR(IF(MATCH(B1993&amp;"|*",M$3:M1992,0),"-",""),B1993&amp;"|"&amp;C1993&amp;"|"),"-"))</f>
        <v/>
      </c>
      <c r="N1993" s="183" t="str">
        <f t="shared" si="89"/>
        <v/>
      </c>
      <c r="O1993" s="81" t="str">
        <f>IF(EXACT(B1993,""),"",IF(COUNTIFS(B:B,B1993,J:J,"&gt;"&amp;J1993)=1,IFERROR(IF(MATCH(B1993&amp;"|*",M$3:M1992,0),"-",""),B1993&amp;"|"&amp;C1993&amp;"|"),"-"))</f>
        <v/>
      </c>
    </row>
    <row r="1994" spans="12:15" x14ac:dyDescent="0.35">
      <c r="L1994" s="81" t="str">
        <f t="shared" si="88"/>
        <v/>
      </c>
      <c r="M1994" s="82" t="str">
        <f>IF(EXACT(B1994,""),"",IF(COUNTIFS(B:B,B1994,J:J,"&gt;"&amp;J1994)=0,IFERROR(IF(MATCH(B1994&amp;"|*",M$3:M1993,0),"-",""),B1994&amp;"|"&amp;C1994&amp;"|"),"-"))</f>
        <v/>
      </c>
      <c r="N1994" s="183" t="str">
        <f t="shared" si="89"/>
        <v/>
      </c>
      <c r="O1994" s="81" t="str">
        <f>IF(EXACT(B1994,""),"",IF(COUNTIFS(B:B,B1994,J:J,"&gt;"&amp;J1994)=1,IFERROR(IF(MATCH(B1994&amp;"|*",M$3:M1993,0),"-",""),B1994&amp;"|"&amp;C1994&amp;"|"),"-"))</f>
        <v/>
      </c>
    </row>
    <row r="1995" spans="12:15" x14ac:dyDescent="0.35">
      <c r="L1995" s="81" t="str">
        <f t="shared" si="88"/>
        <v/>
      </c>
      <c r="M1995" s="82" t="str">
        <f>IF(EXACT(B1995,""),"",IF(COUNTIFS(B:B,B1995,J:J,"&gt;"&amp;J1995)=0,IFERROR(IF(MATCH(B1995&amp;"|*",M$3:M1994,0),"-",""),B1995&amp;"|"&amp;C1995&amp;"|"),"-"))</f>
        <v/>
      </c>
      <c r="N1995" s="183" t="str">
        <f t="shared" si="89"/>
        <v/>
      </c>
      <c r="O1995" s="81" t="str">
        <f>IF(EXACT(B1995,""),"",IF(COUNTIFS(B:B,B1995,J:J,"&gt;"&amp;J1995)=1,IFERROR(IF(MATCH(B1995&amp;"|*",M$3:M1994,0),"-",""),B1995&amp;"|"&amp;C1995&amp;"|"),"-"))</f>
        <v/>
      </c>
    </row>
    <row r="1996" spans="12:15" x14ac:dyDescent="0.35">
      <c r="L1996" s="81" t="str">
        <f t="shared" si="88"/>
        <v/>
      </c>
      <c r="M1996" s="82" t="str">
        <f>IF(EXACT(B1996,""),"",IF(COUNTIFS(B:B,B1996,J:J,"&gt;"&amp;J1996)=0,IFERROR(IF(MATCH(B1996&amp;"|*",M$3:M1995,0),"-",""),B1996&amp;"|"&amp;C1996&amp;"|"),"-"))</f>
        <v/>
      </c>
      <c r="N1996" s="183" t="str">
        <f t="shared" si="89"/>
        <v/>
      </c>
      <c r="O1996" s="81" t="str">
        <f>IF(EXACT(B1996,""),"",IF(COUNTIFS(B:B,B1996,J:J,"&gt;"&amp;J1996)=1,IFERROR(IF(MATCH(B1996&amp;"|*",M$3:M1995,0),"-",""),B1996&amp;"|"&amp;C1996&amp;"|"),"-"))</f>
        <v/>
      </c>
    </row>
    <row r="1997" spans="12:15" x14ac:dyDescent="0.35">
      <c r="L1997" s="81" t="str">
        <f t="shared" si="88"/>
        <v/>
      </c>
      <c r="M1997" s="82" t="str">
        <f>IF(EXACT(B1997,""),"",IF(COUNTIFS(B:B,B1997,J:J,"&gt;"&amp;J1997)=0,IFERROR(IF(MATCH(B1997&amp;"|*",M$3:M1996,0),"-",""),B1997&amp;"|"&amp;C1997&amp;"|"),"-"))</f>
        <v/>
      </c>
      <c r="N1997" s="183" t="str">
        <f t="shared" si="89"/>
        <v/>
      </c>
      <c r="O1997" s="81" t="str">
        <f>IF(EXACT(B1997,""),"",IF(COUNTIFS(B:B,B1997,J:J,"&gt;"&amp;J1997)=1,IFERROR(IF(MATCH(B1997&amp;"|*",M$3:M1996,0),"-",""),B1997&amp;"|"&amp;C1997&amp;"|"),"-"))</f>
        <v/>
      </c>
    </row>
    <row r="1998" spans="12:15" x14ac:dyDescent="0.35">
      <c r="L1998" s="81" t="str">
        <f t="shared" si="88"/>
        <v/>
      </c>
      <c r="M1998" s="82" t="str">
        <f>IF(EXACT(B1998,""),"",IF(COUNTIFS(B:B,B1998,J:J,"&gt;"&amp;J1998)=0,IFERROR(IF(MATCH(B1998&amp;"|*",M$3:M1997,0),"-",""),B1998&amp;"|"&amp;C1998&amp;"|"),"-"))</f>
        <v/>
      </c>
      <c r="N1998" s="183" t="str">
        <f t="shared" si="89"/>
        <v/>
      </c>
      <c r="O1998" s="81" t="str">
        <f>IF(EXACT(B1998,""),"",IF(COUNTIFS(B:B,B1998,J:J,"&gt;"&amp;J1998)=1,IFERROR(IF(MATCH(B1998&amp;"|*",M$3:M1997,0),"-",""),B1998&amp;"|"&amp;C1998&amp;"|"),"-"))</f>
        <v/>
      </c>
    </row>
    <row r="1999" spans="12:15" x14ac:dyDescent="0.35">
      <c r="L1999" s="81" t="str">
        <f t="shared" si="88"/>
        <v/>
      </c>
      <c r="M1999" s="82" t="str">
        <f>IF(EXACT(B1999,""),"",IF(COUNTIFS(B:B,B1999,J:J,"&gt;"&amp;J1999)=0,IFERROR(IF(MATCH(B1999&amp;"|*",M$3:M1998,0),"-",""),B1999&amp;"|"&amp;C1999&amp;"|"),"-"))</f>
        <v/>
      </c>
      <c r="N1999" s="183" t="str">
        <f t="shared" si="89"/>
        <v/>
      </c>
      <c r="O1999" s="81" t="str">
        <f>IF(EXACT(B1999,""),"",IF(COUNTIFS(B:B,B1999,J:J,"&gt;"&amp;J1999)=1,IFERROR(IF(MATCH(B1999&amp;"|*",M$3:M1998,0),"-",""),B1999&amp;"|"&amp;C1999&amp;"|"),"-"))</f>
        <v/>
      </c>
    </row>
    <row r="2000" spans="12:15" x14ac:dyDescent="0.35">
      <c r="L2000" s="81" t="str">
        <f t="shared" si="88"/>
        <v/>
      </c>
      <c r="M2000" s="82" t="str">
        <f>IF(EXACT(B2000,""),"",IF(COUNTIFS(B:B,B2000,J:J,"&gt;"&amp;J2000)=0,IFERROR(IF(MATCH(B2000&amp;"|*",M$3:M1999,0),"-",""),B2000&amp;"|"&amp;C2000&amp;"|"),"-"))</f>
        <v/>
      </c>
      <c r="N2000" s="183" t="str">
        <f t="shared" si="89"/>
        <v/>
      </c>
      <c r="O2000" s="81" t="str">
        <f>IF(EXACT(B2000,""),"",IF(COUNTIFS(B:B,B2000,J:J,"&gt;"&amp;J2000)=1,IFERROR(IF(MATCH(B2000&amp;"|*",M$3:M1999,0),"-",""),B2000&amp;"|"&amp;C2000&amp;"|"),"-"))</f>
        <v/>
      </c>
    </row>
    <row r="2001" spans="12:15" x14ac:dyDescent="0.35">
      <c r="L2001" s="81" t="str">
        <f t="shared" si="88"/>
        <v/>
      </c>
      <c r="M2001" s="82" t="str">
        <f>IF(EXACT(B2001,""),"",IF(COUNTIFS(B:B,B2001,J:J,"&gt;"&amp;J2001)=0,IFERROR(IF(MATCH(B2001&amp;"|*",M$3:M2000,0),"-",""),B2001&amp;"|"&amp;C2001&amp;"|"),"-"))</f>
        <v/>
      </c>
      <c r="N2001" s="183" t="str">
        <f t="shared" si="89"/>
        <v/>
      </c>
      <c r="O2001" s="81" t="str">
        <f>IF(EXACT(B2001,""),"",IF(COUNTIFS(B:B,B2001,J:J,"&gt;"&amp;J2001)=1,IFERROR(IF(MATCH(B2001&amp;"|*",M$3:M2000,0),"-",""),B2001&amp;"|"&amp;C2001&amp;"|"),"-"))</f>
        <v/>
      </c>
    </row>
    <row r="2002" spans="12:15" x14ac:dyDescent="0.35">
      <c r="L2002" s="81" t="str">
        <f t="shared" si="88"/>
        <v/>
      </c>
      <c r="M2002" s="82" t="str">
        <f>IF(EXACT(B2002,""),"",IF(COUNTIFS(B:B,B2002,J:J,"&gt;"&amp;J2002)=0,IFERROR(IF(MATCH(B2002&amp;"|*",M$3:M2001,0),"-",""),B2002&amp;"|"&amp;C2002&amp;"|"),"-"))</f>
        <v/>
      </c>
      <c r="N2002" s="183" t="str">
        <f t="shared" si="89"/>
        <v/>
      </c>
      <c r="O2002" s="81" t="str">
        <f>IF(EXACT(B2002,""),"",IF(COUNTIFS(B:B,B2002,J:J,"&gt;"&amp;J2002)=1,IFERROR(IF(MATCH(B2002&amp;"|*",M$3:M2001,0),"-",""),B2002&amp;"|"&amp;C2002&amp;"|"),"-"))</f>
        <v/>
      </c>
    </row>
    <row r="2003" spans="12:15" x14ac:dyDescent="0.35">
      <c r="L2003" s="81" t="str">
        <f t="shared" si="88"/>
        <v/>
      </c>
      <c r="M2003" s="82" t="str">
        <f>IF(EXACT(B2003,""),"",IF(COUNTIFS(B:B,B2003,J:J,"&gt;"&amp;J2003)=0,IFERROR(IF(MATCH(B2003&amp;"|*",M$3:M2002,0),"-",""),B2003&amp;"|"&amp;C2003&amp;"|"),"-"))</f>
        <v/>
      </c>
      <c r="N2003" s="183" t="str">
        <f t="shared" si="89"/>
        <v/>
      </c>
      <c r="O2003" s="81" t="str">
        <f>IF(EXACT(B2003,""),"",IF(COUNTIFS(B:B,B2003,J:J,"&gt;"&amp;J2003)=1,IFERROR(IF(MATCH(B2003&amp;"|*",M$3:M2002,0),"-",""),B2003&amp;"|"&amp;C2003&amp;"|"),"-"))</f>
        <v/>
      </c>
    </row>
    <row r="2004" spans="12:15" x14ac:dyDescent="0.35">
      <c r="L2004" s="81" t="str">
        <f t="shared" si="88"/>
        <v/>
      </c>
      <c r="M2004" s="82" t="str">
        <f>IF(EXACT(B2004,""),"",IF(COUNTIFS(B:B,B2004,J:J,"&gt;"&amp;J2004)=0,IFERROR(IF(MATCH(B2004&amp;"|*",M$3:M2003,0),"-",""),B2004&amp;"|"&amp;C2004&amp;"|"),"-"))</f>
        <v/>
      </c>
      <c r="N2004" s="183" t="str">
        <f t="shared" si="89"/>
        <v/>
      </c>
      <c r="O2004" s="81" t="str">
        <f>IF(EXACT(B2004,""),"",IF(COUNTIFS(B:B,B2004,J:J,"&gt;"&amp;J2004)=1,IFERROR(IF(MATCH(B2004&amp;"|*",M$3:M2003,0),"-",""),B2004&amp;"|"&amp;C2004&amp;"|"),"-"))</f>
        <v/>
      </c>
    </row>
    <row r="2005" spans="12:15" x14ac:dyDescent="0.35">
      <c r="L2005" s="81" t="str">
        <f t="shared" si="88"/>
        <v/>
      </c>
      <c r="M2005" s="82" t="str">
        <f>IF(EXACT(B2005,""),"",IF(COUNTIFS(B:B,B2005,J:J,"&gt;"&amp;J2005)=0,IFERROR(IF(MATCH(B2005&amp;"|*",M$3:M2004,0),"-",""),B2005&amp;"|"&amp;C2005&amp;"|"),"-"))</f>
        <v/>
      </c>
      <c r="N2005" s="183" t="str">
        <f t="shared" si="89"/>
        <v/>
      </c>
      <c r="O2005" s="81" t="str">
        <f>IF(EXACT(B2005,""),"",IF(COUNTIFS(B:B,B2005,J:J,"&gt;"&amp;J2005)=1,IFERROR(IF(MATCH(B2005&amp;"|*",M$3:M2004,0),"-",""),B2005&amp;"|"&amp;C2005&amp;"|"),"-"))</f>
        <v/>
      </c>
    </row>
    <row r="2006" spans="12:15" x14ac:dyDescent="0.35">
      <c r="L2006" s="81" t="str">
        <f t="shared" si="88"/>
        <v/>
      </c>
      <c r="M2006" s="82" t="str">
        <f>IF(EXACT(B2006,""),"",IF(COUNTIFS(B:B,B2006,J:J,"&gt;"&amp;J2006)=0,IFERROR(IF(MATCH(B2006&amp;"|*",M$3:M2005,0),"-",""),B2006&amp;"|"&amp;C2006&amp;"|"),"-"))</f>
        <v/>
      </c>
      <c r="N2006" s="183" t="str">
        <f t="shared" si="89"/>
        <v/>
      </c>
      <c r="O2006" s="81" t="str">
        <f>IF(EXACT(B2006,""),"",IF(COUNTIFS(B:B,B2006,J:J,"&gt;"&amp;J2006)=1,IFERROR(IF(MATCH(B2006&amp;"|*",M$3:M2005,0),"-",""),B2006&amp;"|"&amp;C2006&amp;"|"),"-"))</f>
        <v/>
      </c>
    </row>
    <row r="2007" spans="12:15" x14ac:dyDescent="0.35">
      <c r="L2007" s="81" t="str">
        <f t="shared" si="88"/>
        <v/>
      </c>
      <c r="M2007" s="82" t="str">
        <f>IF(EXACT(B2007,""),"",IF(COUNTIFS(B:B,B2007,J:J,"&gt;"&amp;J2007)=0,IFERROR(IF(MATCH(B2007&amp;"|*",M$3:M2006,0),"-",""),B2007&amp;"|"&amp;C2007&amp;"|"),"-"))</f>
        <v/>
      </c>
      <c r="N2007" s="183" t="str">
        <f t="shared" si="89"/>
        <v/>
      </c>
      <c r="O2007" s="81" t="str">
        <f>IF(EXACT(B2007,""),"",IF(COUNTIFS(B:B,B2007,J:J,"&gt;"&amp;J2007)=1,IFERROR(IF(MATCH(B2007&amp;"|*",M$3:M2006,0),"-",""),B2007&amp;"|"&amp;C2007&amp;"|"),"-"))</f>
        <v/>
      </c>
    </row>
    <row r="2008" spans="12:15" x14ac:dyDescent="0.35">
      <c r="L2008" s="81" t="str">
        <f t="shared" si="88"/>
        <v/>
      </c>
      <c r="M2008" s="82" t="str">
        <f>IF(EXACT(B2008,""),"",IF(COUNTIFS(B:B,B2008,J:J,"&gt;"&amp;J2008)=0,IFERROR(IF(MATCH(B2008&amp;"|*",M$3:M2007,0),"-",""),B2008&amp;"|"&amp;C2008&amp;"|"),"-"))</f>
        <v/>
      </c>
      <c r="N2008" s="183" t="str">
        <f t="shared" si="89"/>
        <v/>
      </c>
      <c r="O2008" s="81" t="str">
        <f>IF(EXACT(B2008,""),"",IF(COUNTIFS(B:B,B2008,J:J,"&gt;"&amp;J2008)=1,IFERROR(IF(MATCH(B2008&amp;"|*",M$3:M2007,0),"-",""),B2008&amp;"|"&amp;C2008&amp;"|"),"-"))</f>
        <v/>
      </c>
    </row>
    <row r="2009" spans="12:15" x14ac:dyDescent="0.35">
      <c r="L2009" s="81" t="str">
        <f t="shared" si="88"/>
        <v/>
      </c>
      <c r="M2009" s="82" t="str">
        <f>IF(EXACT(B2009,""),"",IF(COUNTIFS(B:B,B2009,J:J,"&gt;"&amp;J2009)=0,IFERROR(IF(MATCH(B2009&amp;"|*",M$3:M2008,0),"-",""),B2009&amp;"|"&amp;C2009&amp;"|"),"-"))</f>
        <v/>
      </c>
      <c r="N2009" s="183" t="str">
        <f t="shared" si="89"/>
        <v/>
      </c>
      <c r="O2009" s="81" t="str">
        <f>IF(EXACT(B2009,""),"",IF(COUNTIFS(B:B,B2009,J:J,"&gt;"&amp;J2009)=1,IFERROR(IF(MATCH(B2009&amp;"|*",M$3:M2008,0),"-",""),B2009&amp;"|"&amp;C2009&amp;"|"),"-"))</f>
        <v/>
      </c>
    </row>
    <row r="2010" spans="12:15" x14ac:dyDescent="0.35">
      <c r="L2010" s="81" t="str">
        <f t="shared" si="88"/>
        <v/>
      </c>
      <c r="M2010" s="82" t="str">
        <f>IF(EXACT(B2010,""),"",IF(COUNTIFS(B:B,B2010,J:J,"&gt;"&amp;J2010)=0,IFERROR(IF(MATCH(B2010&amp;"|*",M$3:M2009,0),"-",""),B2010&amp;"|"&amp;C2010&amp;"|"),"-"))</f>
        <v/>
      </c>
      <c r="N2010" s="183" t="str">
        <f t="shared" si="89"/>
        <v/>
      </c>
      <c r="O2010" s="81" t="str">
        <f>IF(EXACT(B2010,""),"",IF(COUNTIFS(B:B,B2010,J:J,"&gt;"&amp;J2010)=1,IFERROR(IF(MATCH(B2010&amp;"|*",M$3:M2009,0),"-",""),B2010&amp;"|"&amp;C2010&amp;"|"),"-"))</f>
        <v/>
      </c>
    </row>
    <row r="2011" spans="12:15" x14ac:dyDescent="0.35">
      <c r="L2011" s="81" t="str">
        <f t="shared" si="88"/>
        <v/>
      </c>
      <c r="M2011" s="82" t="str">
        <f>IF(EXACT(B2011,""),"",IF(COUNTIFS(B:B,B2011,J:J,"&gt;"&amp;J2011)=0,IFERROR(IF(MATCH(B2011&amp;"|*",M$3:M2010,0),"-",""),B2011&amp;"|"&amp;C2011&amp;"|"),"-"))</f>
        <v/>
      </c>
      <c r="N2011" s="183" t="str">
        <f t="shared" si="89"/>
        <v/>
      </c>
      <c r="O2011" s="81" t="str">
        <f>IF(EXACT(B2011,""),"",IF(COUNTIFS(B:B,B2011,J:J,"&gt;"&amp;J2011)=1,IFERROR(IF(MATCH(B2011&amp;"|*",M$3:M2010,0),"-",""),B2011&amp;"|"&amp;C2011&amp;"|"),"-"))</f>
        <v/>
      </c>
    </row>
    <row r="2012" spans="12:15" x14ac:dyDescent="0.35">
      <c r="L2012" s="81" t="str">
        <f t="shared" si="88"/>
        <v/>
      </c>
      <c r="M2012" s="82" t="str">
        <f>IF(EXACT(B2012,""),"",IF(COUNTIFS(B:B,B2012,J:J,"&gt;"&amp;J2012)=0,IFERROR(IF(MATCH(B2012&amp;"|*",M$3:M2011,0),"-",""),B2012&amp;"|"&amp;C2012&amp;"|"),"-"))</f>
        <v/>
      </c>
      <c r="N2012" s="183" t="str">
        <f t="shared" si="89"/>
        <v/>
      </c>
      <c r="O2012" s="81" t="str">
        <f>IF(EXACT(B2012,""),"",IF(COUNTIFS(B:B,B2012,J:J,"&gt;"&amp;J2012)=1,IFERROR(IF(MATCH(B2012&amp;"|*",M$3:M2011,0),"-",""),B2012&amp;"|"&amp;C2012&amp;"|"),"-"))</f>
        <v/>
      </c>
    </row>
    <row r="2013" spans="12:15" x14ac:dyDescent="0.35">
      <c r="L2013" s="81" t="str">
        <f t="shared" si="88"/>
        <v/>
      </c>
      <c r="M2013" s="82" t="str">
        <f>IF(EXACT(B2013,""),"",IF(COUNTIFS(B:B,B2013,J:J,"&gt;"&amp;J2013)=0,IFERROR(IF(MATCH(B2013&amp;"|*",M$3:M2012,0),"-",""),B2013&amp;"|"&amp;C2013&amp;"|"),"-"))</f>
        <v/>
      </c>
      <c r="N2013" s="183" t="str">
        <f t="shared" si="89"/>
        <v/>
      </c>
      <c r="O2013" s="81" t="str">
        <f>IF(EXACT(B2013,""),"",IF(COUNTIFS(B:B,B2013,J:J,"&gt;"&amp;J2013)=1,IFERROR(IF(MATCH(B2013&amp;"|*",M$3:M2012,0),"-",""),B2013&amp;"|"&amp;C2013&amp;"|"),"-"))</f>
        <v/>
      </c>
    </row>
    <row r="2014" spans="12:15" x14ac:dyDescent="0.35">
      <c r="L2014" s="81" t="str">
        <f t="shared" si="88"/>
        <v/>
      </c>
      <c r="M2014" s="82" t="str">
        <f>IF(EXACT(B2014,""),"",IF(COUNTIFS(B:B,B2014,J:J,"&gt;"&amp;J2014)=0,IFERROR(IF(MATCH(B2014&amp;"|*",M$3:M2013,0),"-",""),B2014&amp;"|"&amp;C2014&amp;"|"),"-"))</f>
        <v/>
      </c>
      <c r="N2014" s="183" t="str">
        <f t="shared" si="89"/>
        <v/>
      </c>
      <c r="O2014" s="81" t="str">
        <f>IF(EXACT(B2014,""),"",IF(COUNTIFS(B:B,B2014,J:J,"&gt;"&amp;J2014)=1,IFERROR(IF(MATCH(B2014&amp;"|*",M$3:M2013,0),"-",""),B2014&amp;"|"&amp;C2014&amp;"|"),"-"))</f>
        <v/>
      </c>
    </row>
    <row r="2015" spans="12:15" x14ac:dyDescent="0.35">
      <c r="L2015" s="81" t="str">
        <f t="shared" si="88"/>
        <v/>
      </c>
      <c r="M2015" s="82" t="str">
        <f>IF(EXACT(B2015,""),"",IF(COUNTIFS(B:B,B2015,J:J,"&gt;"&amp;J2015)=0,IFERROR(IF(MATCH(B2015&amp;"|*",M$3:M2014,0),"-",""),B2015&amp;"|"&amp;C2015&amp;"|"),"-"))</f>
        <v/>
      </c>
      <c r="N2015" s="183" t="str">
        <f t="shared" si="89"/>
        <v/>
      </c>
      <c r="O2015" s="81" t="str">
        <f>IF(EXACT(B2015,""),"",IF(COUNTIFS(B:B,B2015,J:J,"&gt;"&amp;J2015)=1,IFERROR(IF(MATCH(B2015&amp;"|*",M$3:M2014,0),"-",""),B2015&amp;"|"&amp;C2015&amp;"|"),"-"))</f>
        <v/>
      </c>
    </row>
    <row r="2016" spans="12:15" x14ac:dyDescent="0.35">
      <c r="L2016" s="81" t="str">
        <f t="shared" si="88"/>
        <v/>
      </c>
      <c r="M2016" s="82" t="str">
        <f>IF(EXACT(B2016,""),"",IF(COUNTIFS(B:B,B2016,J:J,"&gt;"&amp;J2016)=0,IFERROR(IF(MATCH(B2016&amp;"|*",M$3:M2015,0),"-",""),B2016&amp;"|"&amp;C2016&amp;"|"),"-"))</f>
        <v/>
      </c>
      <c r="N2016" s="183" t="str">
        <f t="shared" si="89"/>
        <v/>
      </c>
      <c r="O2016" s="81" t="str">
        <f>IF(EXACT(B2016,""),"",IF(COUNTIFS(B:B,B2016,J:J,"&gt;"&amp;J2016)=1,IFERROR(IF(MATCH(B2016&amp;"|*",M$3:M2015,0),"-",""),B2016&amp;"|"&amp;C2016&amp;"|"),"-"))</f>
        <v/>
      </c>
    </row>
    <row r="2017" spans="12:15" x14ac:dyDescent="0.35">
      <c r="L2017" s="81" t="str">
        <f t="shared" si="88"/>
        <v/>
      </c>
      <c r="M2017" s="82" t="str">
        <f>IF(EXACT(B2017,""),"",IF(COUNTIFS(B:B,B2017,J:J,"&gt;"&amp;J2017)=0,IFERROR(IF(MATCH(B2017&amp;"|*",M$3:M2016,0),"-",""),B2017&amp;"|"&amp;C2017&amp;"|"),"-"))</f>
        <v/>
      </c>
      <c r="N2017" s="183" t="str">
        <f t="shared" si="89"/>
        <v/>
      </c>
      <c r="O2017" s="81" t="str">
        <f>IF(EXACT(B2017,""),"",IF(COUNTIFS(B:B,B2017,J:J,"&gt;"&amp;J2017)=1,IFERROR(IF(MATCH(B2017&amp;"|*",M$3:M2016,0),"-",""),B2017&amp;"|"&amp;C2017&amp;"|"),"-"))</f>
        <v/>
      </c>
    </row>
    <row r="2018" spans="12:15" x14ac:dyDescent="0.35">
      <c r="L2018" s="81" t="str">
        <f t="shared" si="88"/>
        <v/>
      </c>
      <c r="M2018" s="82" t="str">
        <f>IF(EXACT(B2018,""),"",IF(COUNTIFS(B:B,B2018,J:J,"&gt;"&amp;J2018)=0,IFERROR(IF(MATCH(B2018&amp;"|*",M$3:M2017,0),"-",""),B2018&amp;"|"&amp;C2018&amp;"|"),"-"))</f>
        <v/>
      </c>
      <c r="N2018" s="183" t="str">
        <f t="shared" si="89"/>
        <v/>
      </c>
      <c r="O2018" s="81" t="str">
        <f>IF(EXACT(B2018,""),"",IF(COUNTIFS(B:B,B2018,J:J,"&gt;"&amp;J2018)=1,IFERROR(IF(MATCH(B2018&amp;"|*",M$3:M2017,0),"-",""),B2018&amp;"|"&amp;C2018&amp;"|"),"-"))</f>
        <v/>
      </c>
    </row>
    <row r="2019" spans="12:15" x14ac:dyDescent="0.35">
      <c r="L2019" s="81" t="str">
        <f t="shared" si="88"/>
        <v/>
      </c>
      <c r="M2019" s="82" t="str">
        <f>IF(EXACT(B2019,""),"",IF(COUNTIFS(B:B,B2019,J:J,"&gt;"&amp;J2019)=0,IFERROR(IF(MATCH(B2019&amp;"|*",M$3:M2018,0),"-",""),B2019&amp;"|"&amp;C2019&amp;"|"),"-"))</f>
        <v/>
      </c>
      <c r="N2019" s="183" t="str">
        <f t="shared" si="89"/>
        <v/>
      </c>
      <c r="O2019" s="81" t="str">
        <f>IF(EXACT(B2019,""),"",IF(COUNTIFS(B:B,B2019,J:J,"&gt;"&amp;J2019)=1,IFERROR(IF(MATCH(B2019&amp;"|*",M$3:M2018,0),"-",""),B2019&amp;"|"&amp;C2019&amp;"|"),"-"))</f>
        <v/>
      </c>
    </row>
    <row r="2020" spans="12:15" x14ac:dyDescent="0.35">
      <c r="L2020" s="81" t="str">
        <f t="shared" si="88"/>
        <v/>
      </c>
      <c r="M2020" s="82" t="str">
        <f>IF(EXACT(B2020,""),"",IF(COUNTIFS(B:B,B2020,J:J,"&gt;"&amp;J2020)=0,IFERROR(IF(MATCH(B2020&amp;"|*",M$3:M2019,0),"-",""),B2020&amp;"|"&amp;C2020&amp;"|"),"-"))</f>
        <v/>
      </c>
      <c r="N2020" s="183" t="str">
        <f t="shared" si="89"/>
        <v/>
      </c>
      <c r="O2020" s="81" t="str">
        <f>IF(EXACT(B2020,""),"",IF(COUNTIFS(B:B,B2020,J:J,"&gt;"&amp;J2020)=1,IFERROR(IF(MATCH(B2020&amp;"|*",M$3:M2019,0),"-",""),B2020&amp;"|"&amp;C2020&amp;"|"),"-"))</f>
        <v/>
      </c>
    </row>
    <row r="2021" spans="12:15" x14ac:dyDescent="0.35">
      <c r="L2021" s="81" t="str">
        <f t="shared" si="88"/>
        <v/>
      </c>
      <c r="M2021" s="82" t="str">
        <f>IF(EXACT(B2021,""),"",IF(COUNTIFS(B:B,B2021,J:J,"&gt;"&amp;J2021)=0,IFERROR(IF(MATCH(B2021&amp;"|*",M$3:M2020,0),"-",""),B2021&amp;"|"&amp;C2021&amp;"|"),"-"))</f>
        <v/>
      </c>
      <c r="N2021" s="183" t="str">
        <f t="shared" si="89"/>
        <v/>
      </c>
      <c r="O2021" s="81" t="str">
        <f>IF(EXACT(B2021,""),"",IF(COUNTIFS(B:B,B2021,J:J,"&gt;"&amp;J2021)=1,IFERROR(IF(MATCH(B2021&amp;"|*",M$3:M2020,0),"-",""),B2021&amp;"|"&amp;C2021&amp;"|"),"-"))</f>
        <v/>
      </c>
    </row>
    <row r="2022" spans="12:15" x14ac:dyDescent="0.35">
      <c r="L2022" s="81" t="str">
        <f t="shared" si="88"/>
        <v/>
      </c>
      <c r="M2022" s="82" t="str">
        <f>IF(EXACT(B2022,""),"",IF(COUNTIFS(B:B,B2022,J:J,"&gt;"&amp;J2022)=0,IFERROR(IF(MATCH(B2022&amp;"|*",M$3:M2021,0),"-",""),B2022&amp;"|"&amp;C2022&amp;"|"),"-"))</f>
        <v/>
      </c>
      <c r="N2022" s="183" t="str">
        <f t="shared" si="89"/>
        <v/>
      </c>
      <c r="O2022" s="81" t="str">
        <f>IF(EXACT(B2022,""),"",IF(COUNTIFS(B:B,B2022,J:J,"&gt;"&amp;J2022)=1,IFERROR(IF(MATCH(B2022&amp;"|*",M$3:M2021,0),"-",""),B2022&amp;"|"&amp;C2022&amp;"|"),"-"))</f>
        <v/>
      </c>
    </row>
    <row r="2023" spans="12:15" x14ac:dyDescent="0.35">
      <c r="L2023" s="81" t="str">
        <f t="shared" si="88"/>
        <v/>
      </c>
      <c r="M2023" s="82" t="str">
        <f>IF(EXACT(B2023,""),"",IF(COUNTIFS(B:B,B2023,J:J,"&gt;"&amp;J2023)=0,IFERROR(IF(MATCH(B2023&amp;"|*",M$3:M2022,0),"-",""),B2023&amp;"|"&amp;C2023&amp;"|"),"-"))</f>
        <v/>
      </c>
      <c r="N2023" s="183" t="str">
        <f t="shared" si="89"/>
        <v/>
      </c>
      <c r="O2023" s="81" t="str">
        <f>IF(EXACT(B2023,""),"",IF(COUNTIFS(B:B,B2023,J:J,"&gt;"&amp;J2023)=1,IFERROR(IF(MATCH(B2023&amp;"|*",M$3:M2022,0),"-",""),B2023&amp;"|"&amp;C2023&amp;"|"),"-"))</f>
        <v/>
      </c>
    </row>
    <row r="2024" spans="12:15" x14ac:dyDescent="0.35">
      <c r="L2024" s="81" t="str">
        <f t="shared" si="88"/>
        <v/>
      </c>
      <c r="M2024" s="82" t="str">
        <f>IF(EXACT(B2024,""),"",IF(COUNTIFS(B:B,B2024,J:J,"&gt;"&amp;J2024)=0,IFERROR(IF(MATCH(B2024&amp;"|*",M$3:M2023,0),"-",""),B2024&amp;"|"&amp;C2024&amp;"|"),"-"))</f>
        <v/>
      </c>
      <c r="N2024" s="183" t="str">
        <f t="shared" si="89"/>
        <v/>
      </c>
      <c r="O2024" s="81" t="str">
        <f>IF(EXACT(B2024,""),"",IF(COUNTIFS(B:B,B2024,J:J,"&gt;"&amp;J2024)=1,IFERROR(IF(MATCH(B2024&amp;"|*",M$3:M2023,0),"-",""),B2024&amp;"|"&amp;C2024&amp;"|"),"-"))</f>
        <v/>
      </c>
    </row>
    <row r="2025" spans="12:15" x14ac:dyDescent="0.35">
      <c r="L2025" s="81" t="str">
        <f t="shared" si="88"/>
        <v/>
      </c>
      <c r="M2025" s="82" t="str">
        <f>IF(EXACT(B2025,""),"",IF(COUNTIFS(B:B,B2025,J:J,"&gt;"&amp;J2025)=0,IFERROR(IF(MATCH(B2025&amp;"|*",M$3:M2024,0),"-",""),B2025&amp;"|"&amp;C2025&amp;"|"),"-"))</f>
        <v/>
      </c>
      <c r="N2025" s="183" t="str">
        <f t="shared" si="89"/>
        <v/>
      </c>
      <c r="O2025" s="81" t="str">
        <f>IF(EXACT(B2025,""),"",IF(COUNTIFS(B:B,B2025,J:J,"&gt;"&amp;J2025)=1,IFERROR(IF(MATCH(B2025&amp;"|*",M$3:M2024,0),"-",""),B2025&amp;"|"&amp;C2025&amp;"|"),"-"))</f>
        <v/>
      </c>
    </row>
    <row r="2026" spans="12:15" x14ac:dyDescent="0.35">
      <c r="L2026" s="81" t="str">
        <f t="shared" si="88"/>
        <v/>
      </c>
      <c r="M2026" s="82" t="str">
        <f>IF(EXACT(B2026,""),"",IF(COUNTIFS(B:B,B2026,J:J,"&gt;"&amp;J2026)=0,IFERROR(IF(MATCH(B2026&amp;"|*",M$3:M2025,0),"-",""),B2026&amp;"|"&amp;C2026&amp;"|"),"-"))</f>
        <v/>
      </c>
      <c r="N2026" s="183" t="str">
        <f t="shared" si="89"/>
        <v/>
      </c>
      <c r="O2026" s="81" t="str">
        <f>IF(EXACT(B2026,""),"",IF(COUNTIFS(B:B,B2026,J:J,"&gt;"&amp;J2026)=1,IFERROR(IF(MATCH(B2026&amp;"|*",M$3:M2025,0),"-",""),B2026&amp;"|"&amp;C2026&amp;"|"),"-"))</f>
        <v/>
      </c>
    </row>
    <row r="2027" spans="12:15" x14ac:dyDescent="0.35">
      <c r="L2027" s="81" t="str">
        <f t="shared" si="88"/>
        <v/>
      </c>
      <c r="M2027" s="82" t="str">
        <f>IF(EXACT(B2027,""),"",IF(COUNTIFS(B:B,B2027,J:J,"&gt;"&amp;J2027)=0,IFERROR(IF(MATCH(B2027&amp;"|*",M$3:M2026,0),"-",""),B2027&amp;"|"&amp;C2027&amp;"|"),"-"))</f>
        <v/>
      </c>
      <c r="N2027" s="183" t="str">
        <f t="shared" si="89"/>
        <v/>
      </c>
      <c r="O2027" s="81" t="str">
        <f>IF(EXACT(B2027,""),"",IF(COUNTIFS(B:B,B2027,J:J,"&gt;"&amp;J2027)=1,IFERROR(IF(MATCH(B2027&amp;"|*",M$3:M2026,0),"-",""),B2027&amp;"|"&amp;C2027&amp;"|"),"-"))</f>
        <v/>
      </c>
    </row>
    <row r="2028" spans="12:15" x14ac:dyDescent="0.35">
      <c r="L2028" s="81" t="str">
        <f t="shared" si="88"/>
        <v/>
      </c>
      <c r="M2028" s="82" t="str">
        <f>IF(EXACT(B2028,""),"",IF(COUNTIFS(B:B,B2028,J:J,"&gt;"&amp;J2028)=0,IFERROR(IF(MATCH(B2028&amp;"|*",M$3:M2027,0),"-",""),B2028&amp;"|"&amp;C2028&amp;"|"),"-"))</f>
        <v/>
      </c>
      <c r="N2028" s="183" t="str">
        <f t="shared" si="89"/>
        <v/>
      </c>
      <c r="O2028" s="81" t="str">
        <f>IF(EXACT(B2028,""),"",IF(COUNTIFS(B:B,B2028,J:J,"&gt;"&amp;J2028)=1,IFERROR(IF(MATCH(B2028&amp;"|*",M$3:M2027,0),"-",""),B2028&amp;"|"&amp;C2028&amp;"|"),"-"))</f>
        <v/>
      </c>
    </row>
    <row r="2029" spans="12:15" x14ac:dyDescent="0.35">
      <c r="L2029" s="81" t="str">
        <f t="shared" si="88"/>
        <v/>
      </c>
      <c r="M2029" s="82" t="str">
        <f>IF(EXACT(B2029,""),"",IF(COUNTIFS(B:B,B2029,J:J,"&gt;"&amp;J2029)=0,IFERROR(IF(MATCH(B2029&amp;"|*",M$3:M2028,0),"-",""),B2029&amp;"|"&amp;C2029&amp;"|"),"-"))</f>
        <v/>
      </c>
      <c r="N2029" s="183" t="str">
        <f t="shared" si="89"/>
        <v/>
      </c>
      <c r="O2029" s="81" t="str">
        <f>IF(EXACT(B2029,""),"",IF(COUNTIFS(B:B,B2029,J:J,"&gt;"&amp;J2029)=1,IFERROR(IF(MATCH(B2029&amp;"|*",M$3:M2028,0),"-",""),B2029&amp;"|"&amp;C2029&amp;"|"),"-"))</f>
        <v/>
      </c>
    </row>
    <row r="2030" spans="12:15" x14ac:dyDescent="0.35">
      <c r="L2030" s="81" t="str">
        <f t="shared" si="88"/>
        <v/>
      </c>
      <c r="M2030" s="82" t="str">
        <f>IF(EXACT(B2030,""),"",IF(COUNTIFS(B:B,B2030,J:J,"&gt;"&amp;J2030)=0,IFERROR(IF(MATCH(B2030&amp;"|*",M$3:M2029,0),"-",""),B2030&amp;"|"&amp;C2030&amp;"|"),"-"))</f>
        <v/>
      </c>
      <c r="N2030" s="183" t="str">
        <f t="shared" si="89"/>
        <v/>
      </c>
      <c r="O2030" s="81" t="str">
        <f>IF(EXACT(B2030,""),"",IF(COUNTIFS(B:B,B2030,J:J,"&gt;"&amp;J2030)=1,IFERROR(IF(MATCH(B2030&amp;"|*",M$3:M2029,0),"-",""),B2030&amp;"|"&amp;C2030&amp;"|"),"-"))</f>
        <v/>
      </c>
    </row>
    <row r="2031" spans="12:15" x14ac:dyDescent="0.35">
      <c r="L2031" s="81" t="str">
        <f t="shared" si="88"/>
        <v/>
      </c>
      <c r="M2031" s="82" t="str">
        <f>IF(EXACT(B2031,""),"",IF(COUNTIFS(B:B,B2031,J:J,"&gt;"&amp;J2031)=0,IFERROR(IF(MATCH(B2031&amp;"|*",M$3:M2030,0),"-",""),B2031&amp;"|"&amp;C2031&amp;"|"),"-"))</f>
        <v/>
      </c>
      <c r="N2031" s="183" t="str">
        <f t="shared" si="89"/>
        <v/>
      </c>
      <c r="O2031" s="81" t="str">
        <f>IF(EXACT(B2031,""),"",IF(COUNTIFS(B:B,B2031,J:J,"&gt;"&amp;J2031)=1,IFERROR(IF(MATCH(B2031&amp;"|*",M$3:M2030,0),"-",""),B2031&amp;"|"&amp;C2031&amp;"|"),"-"))</f>
        <v/>
      </c>
    </row>
    <row r="2032" spans="12:15" x14ac:dyDescent="0.35">
      <c r="L2032" s="81" t="str">
        <f t="shared" si="88"/>
        <v/>
      </c>
      <c r="M2032" s="82" t="str">
        <f>IF(EXACT(B2032,""),"",IF(COUNTIFS(B:B,B2032,J:J,"&gt;"&amp;J2032)=0,IFERROR(IF(MATCH(B2032&amp;"|*",M$3:M2031,0),"-",""),B2032&amp;"|"&amp;C2032&amp;"|"),"-"))</f>
        <v/>
      </c>
      <c r="N2032" s="183" t="str">
        <f t="shared" si="89"/>
        <v/>
      </c>
      <c r="O2032" s="81" t="str">
        <f>IF(EXACT(B2032,""),"",IF(COUNTIFS(B:B,B2032,J:J,"&gt;"&amp;J2032)=1,IFERROR(IF(MATCH(B2032&amp;"|*",M$3:M2031,0),"-",""),B2032&amp;"|"&amp;C2032&amp;"|"),"-"))</f>
        <v/>
      </c>
    </row>
    <row r="2033" spans="12:15" x14ac:dyDescent="0.35">
      <c r="L2033" s="81" t="str">
        <f t="shared" si="88"/>
        <v/>
      </c>
      <c r="M2033" s="82" t="str">
        <f>IF(EXACT(B2033,""),"",IF(COUNTIFS(B:B,B2033,J:J,"&gt;"&amp;J2033)=0,IFERROR(IF(MATCH(B2033&amp;"|*",M$3:M2032,0),"-",""),B2033&amp;"|"&amp;C2033&amp;"|"),"-"))</f>
        <v/>
      </c>
      <c r="N2033" s="183" t="str">
        <f t="shared" si="89"/>
        <v/>
      </c>
      <c r="O2033" s="81" t="str">
        <f>IF(EXACT(B2033,""),"",IF(COUNTIFS(B:B,B2033,J:J,"&gt;"&amp;J2033)=1,IFERROR(IF(MATCH(B2033&amp;"|*",M$3:M2032,0),"-",""),B2033&amp;"|"&amp;C2033&amp;"|"),"-"))</f>
        <v/>
      </c>
    </row>
    <row r="2034" spans="12:15" x14ac:dyDescent="0.35">
      <c r="L2034" s="81" t="str">
        <f t="shared" si="88"/>
        <v/>
      </c>
      <c r="M2034" s="82" t="str">
        <f>IF(EXACT(B2034,""),"",IF(COUNTIFS(B:B,B2034,J:J,"&gt;"&amp;J2034)=0,IFERROR(IF(MATCH(B2034&amp;"|*",M$3:M2033,0),"-",""),B2034&amp;"|"&amp;C2034&amp;"|"),"-"))</f>
        <v/>
      </c>
      <c r="N2034" s="183" t="str">
        <f t="shared" si="89"/>
        <v/>
      </c>
      <c r="O2034" s="81" t="str">
        <f>IF(EXACT(B2034,""),"",IF(COUNTIFS(B:B,B2034,J:J,"&gt;"&amp;J2034)=1,IFERROR(IF(MATCH(B2034&amp;"|*",M$3:M2033,0),"-",""),B2034&amp;"|"&amp;C2034&amp;"|"),"-"))</f>
        <v/>
      </c>
    </row>
    <row r="2035" spans="12:15" x14ac:dyDescent="0.35">
      <c r="L2035" s="81" t="str">
        <f t="shared" si="88"/>
        <v/>
      </c>
      <c r="M2035" s="82" t="str">
        <f>IF(EXACT(B2035,""),"",IF(COUNTIFS(B:B,B2035,J:J,"&gt;"&amp;J2035)=0,IFERROR(IF(MATCH(B2035&amp;"|*",M$3:M2034,0),"-",""),B2035&amp;"|"&amp;C2035&amp;"|"),"-"))</f>
        <v/>
      </c>
      <c r="N2035" s="183" t="str">
        <f t="shared" si="89"/>
        <v/>
      </c>
      <c r="O2035" s="81" t="str">
        <f>IF(EXACT(B2035,""),"",IF(COUNTIFS(B:B,B2035,J:J,"&gt;"&amp;J2035)=1,IFERROR(IF(MATCH(B2035&amp;"|*",M$3:M2034,0),"-",""),B2035&amp;"|"&amp;C2035&amp;"|"),"-"))</f>
        <v/>
      </c>
    </row>
    <row r="2036" spans="12:15" x14ac:dyDescent="0.35">
      <c r="L2036" s="81" t="str">
        <f t="shared" si="88"/>
        <v/>
      </c>
      <c r="M2036" s="82" t="str">
        <f>IF(EXACT(B2036,""),"",IF(COUNTIFS(B:B,B2036,J:J,"&gt;"&amp;J2036)=0,IFERROR(IF(MATCH(B2036&amp;"|*",M$3:M2035,0),"-",""),B2036&amp;"|"&amp;C2036&amp;"|"),"-"))</f>
        <v/>
      </c>
      <c r="N2036" s="183" t="str">
        <f t="shared" si="89"/>
        <v/>
      </c>
      <c r="O2036" s="81" t="str">
        <f>IF(EXACT(B2036,""),"",IF(COUNTIFS(B:B,B2036,J:J,"&gt;"&amp;J2036)=1,IFERROR(IF(MATCH(B2036&amp;"|*",M$3:M2035,0),"-",""),B2036&amp;"|"&amp;C2036&amp;"|"),"-"))</f>
        <v/>
      </c>
    </row>
    <row r="2037" spans="12:15" x14ac:dyDescent="0.35">
      <c r="L2037" s="81" t="str">
        <f t="shared" si="88"/>
        <v/>
      </c>
      <c r="M2037" s="82" t="str">
        <f>IF(EXACT(B2037,""),"",IF(COUNTIFS(B:B,B2037,J:J,"&gt;"&amp;J2037)=0,IFERROR(IF(MATCH(B2037&amp;"|*",M$3:M2036,0),"-",""),B2037&amp;"|"&amp;C2037&amp;"|"),"-"))</f>
        <v/>
      </c>
      <c r="N2037" s="183" t="str">
        <f t="shared" si="89"/>
        <v/>
      </c>
      <c r="O2037" s="81" t="str">
        <f>IF(EXACT(B2037,""),"",IF(COUNTIFS(B:B,B2037,J:J,"&gt;"&amp;J2037)=1,IFERROR(IF(MATCH(B2037&amp;"|*",M$3:M2036,0),"-",""),B2037&amp;"|"&amp;C2037&amp;"|"),"-"))</f>
        <v/>
      </c>
    </row>
    <row r="2038" spans="12:15" x14ac:dyDescent="0.35">
      <c r="L2038" s="81" t="str">
        <f t="shared" si="88"/>
        <v/>
      </c>
      <c r="M2038" s="82" t="str">
        <f>IF(EXACT(B2038,""),"",IF(COUNTIFS(B:B,B2038,J:J,"&gt;"&amp;J2038)=0,IFERROR(IF(MATCH(B2038&amp;"|*",M$3:M2037,0),"-",""),B2038&amp;"|"&amp;C2038&amp;"|"),"-"))</f>
        <v/>
      </c>
      <c r="N2038" s="183" t="str">
        <f t="shared" si="89"/>
        <v/>
      </c>
      <c r="O2038" s="81" t="str">
        <f>IF(EXACT(B2038,""),"",IF(COUNTIFS(B:B,B2038,J:J,"&gt;"&amp;J2038)=1,IFERROR(IF(MATCH(B2038&amp;"|*",M$3:M2037,0),"-",""),B2038&amp;"|"&amp;C2038&amp;"|"),"-"))</f>
        <v/>
      </c>
    </row>
    <row r="2039" spans="12:15" x14ac:dyDescent="0.35">
      <c r="L2039" s="81" t="str">
        <f t="shared" si="88"/>
        <v/>
      </c>
      <c r="M2039" s="82" t="str">
        <f>IF(EXACT(B2039,""),"",IF(COUNTIFS(B:B,B2039,J:J,"&gt;"&amp;J2039)=0,IFERROR(IF(MATCH(B2039&amp;"|*",M$3:M2038,0),"-",""),B2039&amp;"|"&amp;C2039&amp;"|"),"-"))</f>
        <v/>
      </c>
      <c r="N2039" s="183" t="str">
        <f t="shared" si="89"/>
        <v/>
      </c>
      <c r="O2039" s="81" t="str">
        <f>IF(EXACT(B2039,""),"",IF(COUNTIFS(B:B,B2039,J:J,"&gt;"&amp;J2039)=1,IFERROR(IF(MATCH(B2039&amp;"|*",M$3:M2038,0),"-",""),B2039&amp;"|"&amp;C2039&amp;"|"),"-"))</f>
        <v/>
      </c>
    </row>
    <row r="2040" spans="12:15" x14ac:dyDescent="0.35">
      <c r="L2040" s="81" t="str">
        <f t="shared" si="88"/>
        <v/>
      </c>
      <c r="M2040" s="82" t="str">
        <f>IF(EXACT(B2040,""),"",IF(COUNTIFS(B:B,B2040,J:J,"&gt;"&amp;J2040)=0,IFERROR(IF(MATCH(B2040&amp;"|*",M$3:M2039,0),"-",""),B2040&amp;"|"&amp;C2040&amp;"|"),"-"))</f>
        <v/>
      </c>
      <c r="N2040" s="183" t="str">
        <f t="shared" si="89"/>
        <v/>
      </c>
      <c r="O2040" s="81" t="str">
        <f>IF(EXACT(B2040,""),"",IF(COUNTIFS(B:B,B2040,J:J,"&gt;"&amp;J2040)=1,IFERROR(IF(MATCH(B2040&amp;"|*",M$3:M2039,0),"-",""),B2040&amp;"|"&amp;C2040&amp;"|"),"-"))</f>
        <v/>
      </c>
    </row>
    <row r="2041" spans="12:15" x14ac:dyDescent="0.35">
      <c r="L2041" s="81" t="str">
        <f t="shared" si="88"/>
        <v/>
      </c>
      <c r="M2041" s="82" t="str">
        <f>IF(EXACT(B2041,""),"",IF(COUNTIFS(B:B,B2041,J:J,"&gt;"&amp;J2041)=0,IFERROR(IF(MATCH(B2041&amp;"|*",M$3:M2040,0),"-",""),B2041&amp;"|"&amp;C2041&amp;"|"),"-"))</f>
        <v/>
      </c>
      <c r="N2041" s="183" t="str">
        <f t="shared" si="89"/>
        <v/>
      </c>
      <c r="O2041" s="81" t="str">
        <f>IF(EXACT(B2041,""),"",IF(COUNTIFS(B:B,B2041,J:J,"&gt;"&amp;J2041)=1,IFERROR(IF(MATCH(B2041&amp;"|*",M$3:M2040,0),"-",""),B2041&amp;"|"&amp;C2041&amp;"|"),"-"))</f>
        <v/>
      </c>
    </row>
    <row r="2042" spans="12:15" x14ac:dyDescent="0.35">
      <c r="L2042" s="81" t="str">
        <f t="shared" si="88"/>
        <v/>
      </c>
      <c r="M2042" s="82" t="str">
        <f>IF(EXACT(B2042,""),"",IF(COUNTIFS(B:B,B2042,J:J,"&gt;"&amp;J2042)=0,IFERROR(IF(MATCH(B2042&amp;"|*",M$3:M2041,0),"-",""),B2042&amp;"|"&amp;C2042&amp;"|"),"-"))</f>
        <v/>
      </c>
      <c r="N2042" s="183" t="str">
        <f t="shared" si="89"/>
        <v/>
      </c>
      <c r="O2042" s="81" t="str">
        <f>IF(EXACT(B2042,""),"",IF(COUNTIFS(B:B,B2042,J:J,"&gt;"&amp;J2042)=1,IFERROR(IF(MATCH(B2042&amp;"|*",M$3:M2041,0),"-",""),B2042&amp;"|"&amp;C2042&amp;"|"),"-"))</f>
        <v/>
      </c>
    </row>
    <row r="2043" spans="12:15" x14ac:dyDescent="0.35">
      <c r="L2043" s="81" t="str">
        <f t="shared" si="88"/>
        <v/>
      </c>
      <c r="M2043" s="82" t="str">
        <f>IF(EXACT(B2043,""),"",IF(COUNTIFS(B:B,B2043,J:J,"&gt;"&amp;J2043)=0,IFERROR(IF(MATCH(B2043&amp;"|*",M$3:M2042,0),"-",""),B2043&amp;"|"&amp;C2043&amp;"|"),"-"))</f>
        <v/>
      </c>
      <c r="N2043" s="183" t="str">
        <f t="shared" si="89"/>
        <v/>
      </c>
      <c r="O2043" s="81" t="str">
        <f>IF(EXACT(B2043,""),"",IF(COUNTIFS(B:B,B2043,J:J,"&gt;"&amp;J2043)=1,IFERROR(IF(MATCH(B2043&amp;"|*",M$3:M2042,0),"-",""),B2043&amp;"|"&amp;C2043&amp;"|"),"-"))</f>
        <v/>
      </c>
    </row>
    <row r="2044" spans="12:15" x14ac:dyDescent="0.35">
      <c r="L2044" s="81" t="str">
        <f t="shared" si="88"/>
        <v/>
      </c>
      <c r="M2044" s="82" t="str">
        <f>IF(EXACT(B2044,""),"",IF(COUNTIFS(B:B,B2044,J:J,"&gt;"&amp;J2044)=0,IFERROR(IF(MATCH(B2044&amp;"|*",M$3:M2043,0),"-",""),B2044&amp;"|"&amp;C2044&amp;"|"),"-"))</f>
        <v/>
      </c>
      <c r="N2044" s="183" t="str">
        <f t="shared" si="89"/>
        <v/>
      </c>
      <c r="O2044" s="81" t="str">
        <f>IF(EXACT(B2044,""),"",IF(COUNTIFS(B:B,B2044,J:J,"&gt;"&amp;J2044)=1,IFERROR(IF(MATCH(B2044&amp;"|*",M$3:M2043,0),"-",""),B2044&amp;"|"&amp;C2044&amp;"|"),"-"))</f>
        <v/>
      </c>
    </row>
    <row r="2045" spans="12:15" x14ac:dyDescent="0.35">
      <c r="L2045" s="81" t="str">
        <f t="shared" si="88"/>
        <v/>
      </c>
      <c r="M2045" s="82" t="str">
        <f>IF(EXACT(B2045,""),"",IF(COUNTIFS(B:B,B2045,J:J,"&gt;"&amp;J2045)=0,IFERROR(IF(MATCH(B2045&amp;"|*",M$3:M2044,0),"-",""),B2045&amp;"|"&amp;C2045&amp;"|"),"-"))</f>
        <v/>
      </c>
      <c r="N2045" s="183" t="str">
        <f t="shared" si="89"/>
        <v/>
      </c>
      <c r="O2045" s="81" t="str">
        <f>IF(EXACT(B2045,""),"",IF(COUNTIFS(B:B,B2045,J:J,"&gt;"&amp;J2045)=1,IFERROR(IF(MATCH(B2045&amp;"|*",M$3:M2044,0),"-",""),B2045&amp;"|"&amp;C2045&amp;"|"),"-"))</f>
        <v/>
      </c>
    </row>
    <row r="2046" spans="12:15" x14ac:dyDescent="0.35">
      <c r="L2046" s="81" t="str">
        <f t="shared" si="88"/>
        <v/>
      </c>
      <c r="M2046" s="82" t="str">
        <f>IF(EXACT(B2046,""),"",IF(COUNTIFS(B:B,B2046,J:J,"&gt;"&amp;J2046)=0,IFERROR(IF(MATCH(B2046&amp;"|*",M$3:M2045,0),"-",""),B2046&amp;"|"&amp;C2046&amp;"|"),"-"))</f>
        <v/>
      </c>
      <c r="N2046" s="183" t="str">
        <f t="shared" si="89"/>
        <v/>
      </c>
      <c r="O2046" s="81" t="str">
        <f>IF(EXACT(B2046,""),"",IF(COUNTIFS(B:B,B2046,J:J,"&gt;"&amp;J2046)=1,IFERROR(IF(MATCH(B2046&amp;"|*",M$3:M2045,0),"-",""),B2046&amp;"|"&amp;C2046&amp;"|"),"-"))</f>
        <v/>
      </c>
    </row>
    <row r="2047" spans="12:15" x14ac:dyDescent="0.35">
      <c r="L2047" s="81" t="str">
        <f t="shared" si="88"/>
        <v/>
      </c>
      <c r="M2047" s="82" t="str">
        <f>IF(EXACT(B2047,""),"",IF(COUNTIFS(B:B,B2047,J:J,"&gt;"&amp;J2047)=0,IFERROR(IF(MATCH(B2047&amp;"|*",M$3:M2046,0),"-",""),B2047&amp;"|"&amp;C2047&amp;"|"),"-"))</f>
        <v/>
      </c>
      <c r="N2047" s="183" t="str">
        <f t="shared" si="89"/>
        <v/>
      </c>
      <c r="O2047" s="81" t="str">
        <f>IF(EXACT(B2047,""),"",IF(COUNTIFS(B:B,B2047,J:J,"&gt;"&amp;J2047)=1,IFERROR(IF(MATCH(B2047&amp;"|*",M$3:M2046,0),"-",""),B2047&amp;"|"&amp;C2047&amp;"|"),"-"))</f>
        <v/>
      </c>
    </row>
    <row r="2048" spans="12:15" x14ac:dyDescent="0.35">
      <c r="L2048" s="81" t="str">
        <f t="shared" si="88"/>
        <v/>
      </c>
      <c r="M2048" s="82" t="str">
        <f>IF(EXACT(B2048,""),"",IF(COUNTIFS(B:B,B2048,J:J,"&gt;"&amp;J2048)=0,IFERROR(IF(MATCH(B2048&amp;"|*",M$3:M2047,0),"-",""),B2048&amp;"|"&amp;C2048&amp;"|"),"-"))</f>
        <v/>
      </c>
      <c r="N2048" s="183" t="str">
        <f t="shared" si="89"/>
        <v/>
      </c>
      <c r="O2048" s="81" t="str">
        <f>IF(EXACT(B2048,""),"",IF(COUNTIFS(B:B,B2048,J:J,"&gt;"&amp;J2048)=1,IFERROR(IF(MATCH(B2048&amp;"|*",M$3:M2047,0),"-",""),B2048&amp;"|"&amp;C2048&amp;"|"),"-"))</f>
        <v/>
      </c>
    </row>
    <row r="2049" spans="12:15" x14ac:dyDescent="0.35">
      <c r="L2049" s="81" t="str">
        <f t="shared" si="88"/>
        <v/>
      </c>
      <c r="M2049" s="82" t="str">
        <f>IF(EXACT(B2049,""),"",IF(COUNTIFS(B:B,B2049,J:J,"&gt;"&amp;J2049)=0,IFERROR(IF(MATCH(B2049&amp;"|*",M$3:M2048,0),"-",""),B2049&amp;"|"&amp;C2049&amp;"|"),"-"))</f>
        <v/>
      </c>
      <c r="N2049" s="183" t="str">
        <f t="shared" si="89"/>
        <v/>
      </c>
      <c r="O2049" s="81" t="str">
        <f>IF(EXACT(B2049,""),"",IF(COUNTIFS(B:B,B2049,J:J,"&gt;"&amp;J2049)=1,IFERROR(IF(MATCH(B2049&amp;"|*",M$3:M2048,0),"-",""),B2049&amp;"|"&amp;C2049&amp;"|"),"-"))</f>
        <v/>
      </c>
    </row>
    <row r="2050" spans="12:15" x14ac:dyDescent="0.35">
      <c r="L2050" s="81" t="str">
        <f t="shared" si="88"/>
        <v/>
      </c>
      <c r="M2050" s="82" t="str">
        <f>IF(EXACT(B2050,""),"",IF(COUNTIFS(B:B,B2050,J:J,"&gt;"&amp;J2050)=0,IFERROR(IF(MATCH(B2050&amp;"|*",M$3:M2049,0),"-",""),B2050&amp;"|"&amp;C2050&amp;"|"),"-"))</f>
        <v/>
      </c>
      <c r="N2050" s="183" t="str">
        <f t="shared" si="89"/>
        <v/>
      </c>
      <c r="O2050" s="81" t="str">
        <f>IF(EXACT(B2050,""),"",IF(COUNTIFS(B:B,B2050,J:J,"&gt;"&amp;J2050)=1,IFERROR(IF(MATCH(B2050&amp;"|*",M$3:M2049,0),"-",""),B2050&amp;"|"&amp;C2050&amp;"|"),"-"))</f>
        <v/>
      </c>
    </row>
    <row r="2051" spans="12:15" x14ac:dyDescent="0.35">
      <c r="L2051" s="81" t="str">
        <f t="shared" si="88"/>
        <v/>
      </c>
      <c r="M2051" s="82" t="str">
        <f>IF(EXACT(B2051,""),"",IF(COUNTIFS(B:B,B2051,J:J,"&gt;"&amp;J2051)=0,IFERROR(IF(MATCH(B2051&amp;"|*",M$3:M2050,0),"-",""),B2051&amp;"|"&amp;C2051&amp;"|"),"-"))</f>
        <v/>
      </c>
      <c r="N2051" s="183" t="str">
        <f t="shared" si="89"/>
        <v/>
      </c>
      <c r="O2051" s="81" t="str">
        <f>IF(EXACT(B2051,""),"",IF(COUNTIFS(B:B,B2051,J:J,"&gt;"&amp;J2051)=1,IFERROR(IF(MATCH(B2051&amp;"|*",M$3:M2050,0),"-",""),B2051&amp;"|"&amp;C2051&amp;"|"),"-"))</f>
        <v/>
      </c>
    </row>
    <row r="2052" spans="12:15" x14ac:dyDescent="0.35">
      <c r="L2052" s="81" t="str">
        <f t="shared" ref="L2052:L2115" si="90">IF(EXACT(B2052,""),"",IF(COUNTIFS(B:B,B2052,D:D,D2052,E:E,E2052,J:J,"&gt;"&amp;J2052)=0,B2052&amp;"|"&amp;D2052&amp;":"&amp;E2052&amp;"|","-"))</f>
        <v/>
      </c>
      <c r="M2052" s="82" t="str">
        <f>IF(EXACT(B2052,""),"",IF(COUNTIFS(B:B,B2052,J:J,"&gt;"&amp;J2052)=0,IFERROR(IF(MATCH(B2052&amp;"|*",M$3:M2051,0),"-",""),B2052&amp;"|"&amp;C2052&amp;"|"),"-"))</f>
        <v/>
      </c>
      <c r="N2052" s="183" t="str">
        <f t="shared" ref="N2052:N2115" si="91">IF(OR(EXACT(M2052,""),EXACT(M2052,"-")),"",COUNTIFS(M$4:M$4000,"&gt;-",M$4:M$4000,"&lt;="&amp;M2052))</f>
        <v/>
      </c>
      <c r="O2052" s="81" t="str">
        <f>IF(EXACT(B2052,""),"",IF(COUNTIFS(B:B,B2052,J:J,"&gt;"&amp;J2052)=1,IFERROR(IF(MATCH(B2052&amp;"|*",M$3:M2051,0),"-",""),B2052&amp;"|"&amp;C2052&amp;"|"),"-"))</f>
        <v/>
      </c>
    </row>
    <row r="2053" spans="12:15" x14ac:dyDescent="0.35">
      <c r="L2053" s="81" t="str">
        <f t="shared" si="90"/>
        <v/>
      </c>
      <c r="M2053" s="82" t="str">
        <f>IF(EXACT(B2053,""),"",IF(COUNTIFS(B:B,B2053,J:J,"&gt;"&amp;J2053)=0,IFERROR(IF(MATCH(B2053&amp;"|*",M$3:M2052,0),"-",""),B2053&amp;"|"&amp;C2053&amp;"|"),"-"))</f>
        <v/>
      </c>
      <c r="N2053" s="183" t="str">
        <f t="shared" si="91"/>
        <v/>
      </c>
      <c r="O2053" s="81" t="str">
        <f>IF(EXACT(B2053,""),"",IF(COUNTIFS(B:B,B2053,J:J,"&gt;"&amp;J2053)=1,IFERROR(IF(MATCH(B2053&amp;"|*",M$3:M2052,0),"-",""),B2053&amp;"|"&amp;C2053&amp;"|"),"-"))</f>
        <v/>
      </c>
    </row>
    <row r="2054" spans="12:15" x14ac:dyDescent="0.35">
      <c r="L2054" s="81" t="str">
        <f t="shared" si="90"/>
        <v/>
      </c>
      <c r="M2054" s="82" t="str">
        <f>IF(EXACT(B2054,""),"",IF(COUNTIFS(B:B,B2054,J:J,"&gt;"&amp;J2054)=0,IFERROR(IF(MATCH(B2054&amp;"|*",M$3:M2053,0),"-",""),B2054&amp;"|"&amp;C2054&amp;"|"),"-"))</f>
        <v/>
      </c>
      <c r="N2054" s="183" t="str">
        <f t="shared" si="91"/>
        <v/>
      </c>
      <c r="O2054" s="81" t="str">
        <f>IF(EXACT(B2054,""),"",IF(COUNTIFS(B:B,B2054,J:J,"&gt;"&amp;J2054)=1,IFERROR(IF(MATCH(B2054&amp;"|*",M$3:M2053,0),"-",""),B2054&amp;"|"&amp;C2054&amp;"|"),"-"))</f>
        <v/>
      </c>
    </row>
    <row r="2055" spans="12:15" x14ac:dyDescent="0.35">
      <c r="L2055" s="81" t="str">
        <f t="shared" si="90"/>
        <v/>
      </c>
      <c r="M2055" s="82" t="str">
        <f>IF(EXACT(B2055,""),"",IF(COUNTIFS(B:B,B2055,J:J,"&gt;"&amp;J2055)=0,IFERROR(IF(MATCH(B2055&amp;"|*",M$3:M2054,0),"-",""),B2055&amp;"|"&amp;C2055&amp;"|"),"-"))</f>
        <v/>
      </c>
      <c r="N2055" s="183" t="str">
        <f t="shared" si="91"/>
        <v/>
      </c>
      <c r="O2055" s="81" t="str">
        <f>IF(EXACT(B2055,""),"",IF(COUNTIFS(B:B,B2055,J:J,"&gt;"&amp;J2055)=1,IFERROR(IF(MATCH(B2055&amp;"|*",M$3:M2054,0),"-",""),B2055&amp;"|"&amp;C2055&amp;"|"),"-"))</f>
        <v/>
      </c>
    </row>
    <row r="2056" spans="12:15" x14ac:dyDescent="0.35">
      <c r="L2056" s="81" t="str">
        <f t="shared" si="90"/>
        <v/>
      </c>
      <c r="M2056" s="82" t="str">
        <f>IF(EXACT(B2056,""),"",IF(COUNTIFS(B:B,B2056,J:J,"&gt;"&amp;J2056)=0,IFERROR(IF(MATCH(B2056&amp;"|*",M$3:M2055,0),"-",""),B2056&amp;"|"&amp;C2056&amp;"|"),"-"))</f>
        <v/>
      </c>
      <c r="N2056" s="183" t="str">
        <f t="shared" si="91"/>
        <v/>
      </c>
      <c r="O2056" s="81" t="str">
        <f>IF(EXACT(B2056,""),"",IF(COUNTIFS(B:B,B2056,J:J,"&gt;"&amp;J2056)=1,IFERROR(IF(MATCH(B2056&amp;"|*",M$3:M2055,0),"-",""),B2056&amp;"|"&amp;C2056&amp;"|"),"-"))</f>
        <v/>
      </c>
    </row>
    <row r="2057" spans="12:15" x14ac:dyDescent="0.35">
      <c r="L2057" s="81" t="str">
        <f t="shared" si="90"/>
        <v/>
      </c>
      <c r="M2057" s="82" t="str">
        <f>IF(EXACT(B2057,""),"",IF(COUNTIFS(B:B,B2057,J:J,"&gt;"&amp;J2057)=0,IFERROR(IF(MATCH(B2057&amp;"|*",M$3:M2056,0),"-",""),B2057&amp;"|"&amp;C2057&amp;"|"),"-"))</f>
        <v/>
      </c>
      <c r="N2057" s="183" t="str">
        <f t="shared" si="91"/>
        <v/>
      </c>
      <c r="O2057" s="81" t="str">
        <f>IF(EXACT(B2057,""),"",IF(COUNTIFS(B:B,B2057,J:J,"&gt;"&amp;J2057)=1,IFERROR(IF(MATCH(B2057&amp;"|*",M$3:M2056,0),"-",""),B2057&amp;"|"&amp;C2057&amp;"|"),"-"))</f>
        <v/>
      </c>
    </row>
    <row r="2058" spans="12:15" x14ac:dyDescent="0.35">
      <c r="L2058" s="81" t="str">
        <f t="shared" si="90"/>
        <v/>
      </c>
      <c r="M2058" s="82" t="str">
        <f>IF(EXACT(B2058,""),"",IF(COUNTIFS(B:B,B2058,J:J,"&gt;"&amp;J2058)=0,IFERROR(IF(MATCH(B2058&amp;"|*",M$3:M2057,0),"-",""),B2058&amp;"|"&amp;C2058&amp;"|"),"-"))</f>
        <v/>
      </c>
      <c r="N2058" s="183" t="str">
        <f t="shared" si="91"/>
        <v/>
      </c>
      <c r="O2058" s="81" t="str">
        <f>IF(EXACT(B2058,""),"",IF(COUNTIFS(B:B,B2058,J:J,"&gt;"&amp;J2058)=1,IFERROR(IF(MATCH(B2058&amp;"|*",M$3:M2057,0),"-",""),B2058&amp;"|"&amp;C2058&amp;"|"),"-"))</f>
        <v/>
      </c>
    </row>
    <row r="2059" spans="12:15" x14ac:dyDescent="0.35">
      <c r="L2059" s="81" t="str">
        <f t="shared" si="90"/>
        <v/>
      </c>
      <c r="M2059" s="82" t="str">
        <f>IF(EXACT(B2059,""),"",IF(COUNTIFS(B:B,B2059,J:J,"&gt;"&amp;J2059)=0,IFERROR(IF(MATCH(B2059&amp;"|*",M$3:M2058,0),"-",""),B2059&amp;"|"&amp;C2059&amp;"|"),"-"))</f>
        <v/>
      </c>
      <c r="N2059" s="183" t="str">
        <f t="shared" si="91"/>
        <v/>
      </c>
      <c r="O2059" s="81" t="str">
        <f>IF(EXACT(B2059,""),"",IF(COUNTIFS(B:B,B2059,J:J,"&gt;"&amp;J2059)=1,IFERROR(IF(MATCH(B2059&amp;"|*",M$3:M2058,0),"-",""),B2059&amp;"|"&amp;C2059&amp;"|"),"-"))</f>
        <v/>
      </c>
    </row>
    <row r="2060" spans="12:15" x14ac:dyDescent="0.35">
      <c r="L2060" s="81" t="str">
        <f t="shared" si="90"/>
        <v/>
      </c>
      <c r="M2060" s="82" t="str">
        <f>IF(EXACT(B2060,""),"",IF(COUNTIFS(B:B,B2060,J:J,"&gt;"&amp;J2060)=0,IFERROR(IF(MATCH(B2060&amp;"|*",M$3:M2059,0),"-",""),B2060&amp;"|"&amp;C2060&amp;"|"),"-"))</f>
        <v/>
      </c>
      <c r="N2060" s="183" t="str">
        <f t="shared" si="91"/>
        <v/>
      </c>
      <c r="O2060" s="81" t="str">
        <f>IF(EXACT(B2060,""),"",IF(COUNTIFS(B:B,B2060,J:J,"&gt;"&amp;J2060)=1,IFERROR(IF(MATCH(B2060&amp;"|*",M$3:M2059,0),"-",""),B2060&amp;"|"&amp;C2060&amp;"|"),"-"))</f>
        <v/>
      </c>
    </row>
    <row r="2061" spans="12:15" x14ac:dyDescent="0.35">
      <c r="L2061" s="81" t="str">
        <f t="shared" si="90"/>
        <v/>
      </c>
      <c r="M2061" s="82" t="str">
        <f>IF(EXACT(B2061,""),"",IF(COUNTIFS(B:B,B2061,J:J,"&gt;"&amp;J2061)=0,IFERROR(IF(MATCH(B2061&amp;"|*",M$3:M2060,0),"-",""),B2061&amp;"|"&amp;C2061&amp;"|"),"-"))</f>
        <v/>
      </c>
      <c r="N2061" s="183" t="str">
        <f t="shared" si="91"/>
        <v/>
      </c>
      <c r="O2061" s="81" t="str">
        <f>IF(EXACT(B2061,""),"",IF(COUNTIFS(B:B,B2061,J:J,"&gt;"&amp;J2061)=1,IFERROR(IF(MATCH(B2061&amp;"|*",M$3:M2060,0),"-",""),B2061&amp;"|"&amp;C2061&amp;"|"),"-"))</f>
        <v/>
      </c>
    </row>
    <row r="2062" spans="12:15" x14ac:dyDescent="0.35">
      <c r="L2062" s="81" t="str">
        <f t="shared" si="90"/>
        <v/>
      </c>
      <c r="M2062" s="82" t="str">
        <f>IF(EXACT(B2062,""),"",IF(COUNTIFS(B:B,B2062,J:J,"&gt;"&amp;J2062)=0,IFERROR(IF(MATCH(B2062&amp;"|*",M$3:M2061,0),"-",""),B2062&amp;"|"&amp;C2062&amp;"|"),"-"))</f>
        <v/>
      </c>
      <c r="N2062" s="183" t="str">
        <f t="shared" si="91"/>
        <v/>
      </c>
      <c r="O2062" s="81" t="str">
        <f>IF(EXACT(B2062,""),"",IF(COUNTIFS(B:B,B2062,J:J,"&gt;"&amp;J2062)=1,IFERROR(IF(MATCH(B2062&amp;"|*",M$3:M2061,0),"-",""),B2062&amp;"|"&amp;C2062&amp;"|"),"-"))</f>
        <v/>
      </c>
    </row>
    <row r="2063" spans="12:15" x14ac:dyDescent="0.35">
      <c r="L2063" s="81" t="str">
        <f t="shared" si="90"/>
        <v/>
      </c>
      <c r="M2063" s="82" t="str">
        <f>IF(EXACT(B2063,""),"",IF(COUNTIFS(B:B,B2063,J:J,"&gt;"&amp;J2063)=0,IFERROR(IF(MATCH(B2063&amp;"|*",M$3:M2062,0),"-",""),B2063&amp;"|"&amp;C2063&amp;"|"),"-"))</f>
        <v/>
      </c>
      <c r="N2063" s="183" t="str">
        <f t="shared" si="91"/>
        <v/>
      </c>
      <c r="O2063" s="81" t="str">
        <f>IF(EXACT(B2063,""),"",IF(COUNTIFS(B:B,B2063,J:J,"&gt;"&amp;J2063)=1,IFERROR(IF(MATCH(B2063&amp;"|*",M$3:M2062,0),"-",""),B2063&amp;"|"&amp;C2063&amp;"|"),"-"))</f>
        <v/>
      </c>
    </row>
    <row r="2064" spans="12:15" x14ac:dyDescent="0.35">
      <c r="L2064" s="81" t="str">
        <f t="shared" si="90"/>
        <v/>
      </c>
      <c r="M2064" s="82" t="str">
        <f>IF(EXACT(B2064,""),"",IF(COUNTIFS(B:B,B2064,J:J,"&gt;"&amp;J2064)=0,IFERROR(IF(MATCH(B2064&amp;"|*",M$3:M2063,0),"-",""),B2064&amp;"|"&amp;C2064&amp;"|"),"-"))</f>
        <v/>
      </c>
      <c r="N2064" s="183" t="str">
        <f t="shared" si="91"/>
        <v/>
      </c>
      <c r="O2064" s="81" t="str">
        <f>IF(EXACT(B2064,""),"",IF(COUNTIFS(B:B,B2064,J:J,"&gt;"&amp;J2064)=1,IFERROR(IF(MATCH(B2064&amp;"|*",M$3:M2063,0),"-",""),B2064&amp;"|"&amp;C2064&amp;"|"),"-"))</f>
        <v/>
      </c>
    </row>
    <row r="2065" spans="12:15" x14ac:dyDescent="0.35">
      <c r="L2065" s="81" t="str">
        <f t="shared" si="90"/>
        <v/>
      </c>
      <c r="M2065" s="82" t="str">
        <f>IF(EXACT(B2065,""),"",IF(COUNTIFS(B:B,B2065,J:J,"&gt;"&amp;J2065)=0,IFERROR(IF(MATCH(B2065&amp;"|*",M$3:M2064,0),"-",""),B2065&amp;"|"&amp;C2065&amp;"|"),"-"))</f>
        <v/>
      </c>
      <c r="N2065" s="183" t="str">
        <f t="shared" si="91"/>
        <v/>
      </c>
      <c r="O2065" s="81" t="str">
        <f>IF(EXACT(B2065,""),"",IF(COUNTIFS(B:B,B2065,J:J,"&gt;"&amp;J2065)=1,IFERROR(IF(MATCH(B2065&amp;"|*",M$3:M2064,0),"-",""),B2065&amp;"|"&amp;C2065&amp;"|"),"-"))</f>
        <v/>
      </c>
    </row>
    <row r="2066" spans="12:15" x14ac:dyDescent="0.35">
      <c r="L2066" s="81" t="str">
        <f t="shared" si="90"/>
        <v/>
      </c>
      <c r="M2066" s="82" t="str">
        <f>IF(EXACT(B2066,""),"",IF(COUNTIFS(B:B,B2066,J:J,"&gt;"&amp;J2066)=0,IFERROR(IF(MATCH(B2066&amp;"|*",M$3:M2065,0),"-",""),B2066&amp;"|"&amp;C2066&amp;"|"),"-"))</f>
        <v/>
      </c>
      <c r="N2066" s="183" t="str">
        <f t="shared" si="91"/>
        <v/>
      </c>
      <c r="O2066" s="81" t="str">
        <f>IF(EXACT(B2066,""),"",IF(COUNTIFS(B:B,B2066,J:J,"&gt;"&amp;J2066)=1,IFERROR(IF(MATCH(B2066&amp;"|*",M$3:M2065,0),"-",""),B2066&amp;"|"&amp;C2066&amp;"|"),"-"))</f>
        <v/>
      </c>
    </row>
    <row r="2067" spans="12:15" x14ac:dyDescent="0.35">
      <c r="L2067" s="81" t="str">
        <f t="shared" si="90"/>
        <v/>
      </c>
      <c r="M2067" s="82" t="str">
        <f>IF(EXACT(B2067,""),"",IF(COUNTIFS(B:B,B2067,J:J,"&gt;"&amp;J2067)=0,IFERROR(IF(MATCH(B2067&amp;"|*",M$3:M2066,0),"-",""),B2067&amp;"|"&amp;C2067&amp;"|"),"-"))</f>
        <v/>
      </c>
      <c r="N2067" s="183" t="str">
        <f t="shared" si="91"/>
        <v/>
      </c>
      <c r="O2067" s="81" t="str">
        <f>IF(EXACT(B2067,""),"",IF(COUNTIFS(B:B,B2067,J:J,"&gt;"&amp;J2067)=1,IFERROR(IF(MATCH(B2067&amp;"|*",M$3:M2066,0),"-",""),B2067&amp;"|"&amp;C2067&amp;"|"),"-"))</f>
        <v/>
      </c>
    </row>
    <row r="2068" spans="12:15" x14ac:dyDescent="0.35">
      <c r="L2068" s="81" t="str">
        <f t="shared" si="90"/>
        <v/>
      </c>
      <c r="M2068" s="82" t="str">
        <f>IF(EXACT(B2068,""),"",IF(COUNTIFS(B:B,B2068,J:J,"&gt;"&amp;J2068)=0,IFERROR(IF(MATCH(B2068&amp;"|*",M$3:M2067,0),"-",""),B2068&amp;"|"&amp;C2068&amp;"|"),"-"))</f>
        <v/>
      </c>
      <c r="N2068" s="183" t="str">
        <f t="shared" si="91"/>
        <v/>
      </c>
      <c r="O2068" s="81" t="str">
        <f>IF(EXACT(B2068,""),"",IF(COUNTIFS(B:B,B2068,J:J,"&gt;"&amp;J2068)=1,IFERROR(IF(MATCH(B2068&amp;"|*",M$3:M2067,0),"-",""),B2068&amp;"|"&amp;C2068&amp;"|"),"-"))</f>
        <v/>
      </c>
    </row>
    <row r="2069" spans="12:15" x14ac:dyDescent="0.35">
      <c r="L2069" s="81" t="str">
        <f t="shared" si="90"/>
        <v/>
      </c>
      <c r="M2069" s="82" t="str">
        <f>IF(EXACT(B2069,""),"",IF(COUNTIFS(B:B,B2069,J:J,"&gt;"&amp;J2069)=0,IFERROR(IF(MATCH(B2069&amp;"|*",M$3:M2068,0),"-",""),B2069&amp;"|"&amp;C2069&amp;"|"),"-"))</f>
        <v/>
      </c>
      <c r="N2069" s="183" t="str">
        <f t="shared" si="91"/>
        <v/>
      </c>
      <c r="O2069" s="81" t="str">
        <f>IF(EXACT(B2069,""),"",IF(COUNTIFS(B:B,B2069,J:J,"&gt;"&amp;J2069)=1,IFERROR(IF(MATCH(B2069&amp;"|*",M$3:M2068,0),"-",""),B2069&amp;"|"&amp;C2069&amp;"|"),"-"))</f>
        <v/>
      </c>
    </row>
    <row r="2070" spans="12:15" x14ac:dyDescent="0.35">
      <c r="L2070" s="81" t="str">
        <f t="shared" si="90"/>
        <v/>
      </c>
      <c r="M2070" s="82" t="str">
        <f>IF(EXACT(B2070,""),"",IF(COUNTIFS(B:B,B2070,J:J,"&gt;"&amp;J2070)=0,IFERROR(IF(MATCH(B2070&amp;"|*",M$3:M2069,0),"-",""),B2070&amp;"|"&amp;C2070&amp;"|"),"-"))</f>
        <v/>
      </c>
      <c r="N2070" s="183" t="str">
        <f t="shared" si="91"/>
        <v/>
      </c>
      <c r="O2070" s="81" t="str">
        <f>IF(EXACT(B2070,""),"",IF(COUNTIFS(B:B,B2070,J:J,"&gt;"&amp;J2070)=1,IFERROR(IF(MATCH(B2070&amp;"|*",M$3:M2069,0),"-",""),B2070&amp;"|"&amp;C2070&amp;"|"),"-"))</f>
        <v/>
      </c>
    </row>
    <row r="2071" spans="12:15" x14ac:dyDescent="0.35">
      <c r="L2071" s="81" t="str">
        <f t="shared" si="90"/>
        <v/>
      </c>
      <c r="M2071" s="82" t="str">
        <f>IF(EXACT(B2071,""),"",IF(COUNTIFS(B:B,B2071,J:J,"&gt;"&amp;J2071)=0,IFERROR(IF(MATCH(B2071&amp;"|*",M$3:M2070,0),"-",""),B2071&amp;"|"&amp;C2071&amp;"|"),"-"))</f>
        <v/>
      </c>
      <c r="N2071" s="183" t="str">
        <f t="shared" si="91"/>
        <v/>
      </c>
      <c r="O2071" s="81" t="str">
        <f>IF(EXACT(B2071,""),"",IF(COUNTIFS(B:B,B2071,J:J,"&gt;"&amp;J2071)=1,IFERROR(IF(MATCH(B2071&amp;"|*",M$3:M2070,0),"-",""),B2071&amp;"|"&amp;C2071&amp;"|"),"-"))</f>
        <v/>
      </c>
    </row>
    <row r="2072" spans="12:15" x14ac:dyDescent="0.35">
      <c r="L2072" s="81" t="str">
        <f t="shared" si="90"/>
        <v/>
      </c>
      <c r="M2072" s="82" t="str">
        <f>IF(EXACT(B2072,""),"",IF(COUNTIFS(B:B,B2072,J:J,"&gt;"&amp;J2072)=0,IFERROR(IF(MATCH(B2072&amp;"|*",M$3:M2071,0),"-",""),B2072&amp;"|"&amp;C2072&amp;"|"),"-"))</f>
        <v/>
      </c>
      <c r="N2072" s="183" t="str">
        <f t="shared" si="91"/>
        <v/>
      </c>
      <c r="O2072" s="81" t="str">
        <f>IF(EXACT(B2072,""),"",IF(COUNTIFS(B:B,B2072,J:J,"&gt;"&amp;J2072)=1,IFERROR(IF(MATCH(B2072&amp;"|*",M$3:M2071,0),"-",""),B2072&amp;"|"&amp;C2072&amp;"|"),"-"))</f>
        <v/>
      </c>
    </row>
    <row r="2073" spans="12:15" x14ac:dyDescent="0.35">
      <c r="L2073" s="81" t="str">
        <f t="shared" si="90"/>
        <v/>
      </c>
      <c r="M2073" s="82" t="str">
        <f>IF(EXACT(B2073,""),"",IF(COUNTIFS(B:B,B2073,J:J,"&gt;"&amp;J2073)=0,IFERROR(IF(MATCH(B2073&amp;"|*",M$3:M2072,0),"-",""),B2073&amp;"|"&amp;C2073&amp;"|"),"-"))</f>
        <v/>
      </c>
      <c r="N2073" s="183" t="str">
        <f t="shared" si="91"/>
        <v/>
      </c>
      <c r="O2073" s="81" t="str">
        <f>IF(EXACT(B2073,""),"",IF(COUNTIFS(B:B,B2073,J:J,"&gt;"&amp;J2073)=1,IFERROR(IF(MATCH(B2073&amp;"|*",M$3:M2072,0),"-",""),B2073&amp;"|"&amp;C2073&amp;"|"),"-"))</f>
        <v/>
      </c>
    </row>
    <row r="2074" spans="12:15" x14ac:dyDescent="0.35">
      <c r="L2074" s="81" t="str">
        <f t="shared" si="90"/>
        <v/>
      </c>
      <c r="M2074" s="82" t="str">
        <f>IF(EXACT(B2074,""),"",IF(COUNTIFS(B:B,B2074,J:J,"&gt;"&amp;J2074)=0,IFERROR(IF(MATCH(B2074&amp;"|*",M$3:M2073,0),"-",""),B2074&amp;"|"&amp;C2074&amp;"|"),"-"))</f>
        <v/>
      </c>
      <c r="N2074" s="183" t="str">
        <f t="shared" si="91"/>
        <v/>
      </c>
      <c r="O2074" s="81" t="str">
        <f>IF(EXACT(B2074,""),"",IF(COUNTIFS(B:B,B2074,J:J,"&gt;"&amp;J2074)=1,IFERROR(IF(MATCH(B2074&amp;"|*",M$3:M2073,0),"-",""),B2074&amp;"|"&amp;C2074&amp;"|"),"-"))</f>
        <v/>
      </c>
    </row>
    <row r="2075" spans="12:15" x14ac:dyDescent="0.35">
      <c r="L2075" s="81" t="str">
        <f t="shared" si="90"/>
        <v/>
      </c>
      <c r="M2075" s="82" t="str">
        <f>IF(EXACT(B2075,""),"",IF(COUNTIFS(B:B,B2075,J:J,"&gt;"&amp;J2075)=0,IFERROR(IF(MATCH(B2075&amp;"|*",M$3:M2074,0),"-",""),B2075&amp;"|"&amp;C2075&amp;"|"),"-"))</f>
        <v/>
      </c>
      <c r="N2075" s="183" t="str">
        <f t="shared" si="91"/>
        <v/>
      </c>
      <c r="O2075" s="81" t="str">
        <f>IF(EXACT(B2075,""),"",IF(COUNTIFS(B:B,B2075,J:J,"&gt;"&amp;J2075)=1,IFERROR(IF(MATCH(B2075&amp;"|*",M$3:M2074,0),"-",""),B2075&amp;"|"&amp;C2075&amp;"|"),"-"))</f>
        <v/>
      </c>
    </row>
    <row r="2076" spans="12:15" x14ac:dyDescent="0.35">
      <c r="L2076" s="81" t="str">
        <f t="shared" si="90"/>
        <v/>
      </c>
      <c r="M2076" s="82" t="str">
        <f>IF(EXACT(B2076,""),"",IF(COUNTIFS(B:B,B2076,J:J,"&gt;"&amp;J2076)=0,IFERROR(IF(MATCH(B2076&amp;"|*",M$3:M2075,0),"-",""),B2076&amp;"|"&amp;C2076&amp;"|"),"-"))</f>
        <v/>
      </c>
      <c r="N2076" s="183" t="str">
        <f t="shared" si="91"/>
        <v/>
      </c>
      <c r="O2076" s="81" t="str">
        <f>IF(EXACT(B2076,""),"",IF(COUNTIFS(B:B,B2076,J:J,"&gt;"&amp;J2076)=1,IFERROR(IF(MATCH(B2076&amp;"|*",M$3:M2075,0),"-",""),B2076&amp;"|"&amp;C2076&amp;"|"),"-"))</f>
        <v/>
      </c>
    </row>
    <row r="2077" spans="12:15" x14ac:dyDescent="0.35">
      <c r="L2077" s="81" t="str">
        <f t="shared" si="90"/>
        <v/>
      </c>
      <c r="M2077" s="82" t="str">
        <f>IF(EXACT(B2077,""),"",IF(COUNTIFS(B:B,B2077,J:J,"&gt;"&amp;J2077)=0,IFERROR(IF(MATCH(B2077&amp;"|*",M$3:M2076,0),"-",""),B2077&amp;"|"&amp;C2077&amp;"|"),"-"))</f>
        <v/>
      </c>
      <c r="N2077" s="183" t="str">
        <f t="shared" si="91"/>
        <v/>
      </c>
      <c r="O2077" s="81" t="str">
        <f>IF(EXACT(B2077,""),"",IF(COUNTIFS(B:B,B2077,J:J,"&gt;"&amp;J2077)=1,IFERROR(IF(MATCH(B2077&amp;"|*",M$3:M2076,0),"-",""),B2077&amp;"|"&amp;C2077&amp;"|"),"-"))</f>
        <v/>
      </c>
    </row>
    <row r="2078" spans="12:15" x14ac:dyDescent="0.35">
      <c r="L2078" s="81" t="str">
        <f t="shared" si="90"/>
        <v/>
      </c>
      <c r="M2078" s="82" t="str">
        <f>IF(EXACT(B2078,""),"",IF(COUNTIFS(B:B,B2078,J:J,"&gt;"&amp;J2078)=0,IFERROR(IF(MATCH(B2078&amp;"|*",M$3:M2077,0),"-",""),B2078&amp;"|"&amp;C2078&amp;"|"),"-"))</f>
        <v/>
      </c>
      <c r="N2078" s="183" t="str">
        <f t="shared" si="91"/>
        <v/>
      </c>
      <c r="O2078" s="81" t="str">
        <f>IF(EXACT(B2078,""),"",IF(COUNTIFS(B:B,B2078,J:J,"&gt;"&amp;J2078)=1,IFERROR(IF(MATCH(B2078&amp;"|*",M$3:M2077,0),"-",""),B2078&amp;"|"&amp;C2078&amp;"|"),"-"))</f>
        <v/>
      </c>
    </row>
    <row r="2079" spans="12:15" x14ac:dyDescent="0.35">
      <c r="L2079" s="81" t="str">
        <f t="shared" si="90"/>
        <v/>
      </c>
      <c r="M2079" s="82" t="str">
        <f>IF(EXACT(B2079,""),"",IF(COUNTIFS(B:B,B2079,J:J,"&gt;"&amp;J2079)=0,IFERROR(IF(MATCH(B2079&amp;"|*",M$3:M2078,0),"-",""),B2079&amp;"|"&amp;C2079&amp;"|"),"-"))</f>
        <v/>
      </c>
      <c r="N2079" s="183" t="str">
        <f t="shared" si="91"/>
        <v/>
      </c>
      <c r="O2079" s="81" t="str">
        <f>IF(EXACT(B2079,""),"",IF(COUNTIFS(B:B,B2079,J:J,"&gt;"&amp;J2079)=1,IFERROR(IF(MATCH(B2079&amp;"|*",M$3:M2078,0),"-",""),B2079&amp;"|"&amp;C2079&amp;"|"),"-"))</f>
        <v/>
      </c>
    </row>
    <row r="2080" spans="12:15" x14ac:dyDescent="0.35">
      <c r="L2080" s="81" t="str">
        <f t="shared" si="90"/>
        <v/>
      </c>
      <c r="M2080" s="82" t="str">
        <f>IF(EXACT(B2080,""),"",IF(COUNTIFS(B:B,B2080,J:J,"&gt;"&amp;J2080)=0,IFERROR(IF(MATCH(B2080&amp;"|*",M$3:M2079,0),"-",""),B2080&amp;"|"&amp;C2080&amp;"|"),"-"))</f>
        <v/>
      </c>
      <c r="N2080" s="183" t="str">
        <f t="shared" si="91"/>
        <v/>
      </c>
      <c r="O2080" s="81" t="str">
        <f>IF(EXACT(B2080,""),"",IF(COUNTIFS(B:B,B2080,J:J,"&gt;"&amp;J2080)=1,IFERROR(IF(MATCH(B2080&amp;"|*",M$3:M2079,0),"-",""),B2080&amp;"|"&amp;C2080&amp;"|"),"-"))</f>
        <v/>
      </c>
    </row>
    <row r="2081" spans="12:15" x14ac:dyDescent="0.35">
      <c r="L2081" s="81" t="str">
        <f t="shared" si="90"/>
        <v/>
      </c>
      <c r="M2081" s="82" t="str">
        <f>IF(EXACT(B2081,""),"",IF(COUNTIFS(B:B,B2081,J:J,"&gt;"&amp;J2081)=0,IFERROR(IF(MATCH(B2081&amp;"|*",M$3:M2080,0),"-",""),B2081&amp;"|"&amp;C2081&amp;"|"),"-"))</f>
        <v/>
      </c>
      <c r="N2081" s="183" t="str">
        <f t="shared" si="91"/>
        <v/>
      </c>
      <c r="O2081" s="81" t="str">
        <f>IF(EXACT(B2081,""),"",IF(COUNTIFS(B:B,B2081,J:J,"&gt;"&amp;J2081)=1,IFERROR(IF(MATCH(B2081&amp;"|*",M$3:M2080,0),"-",""),B2081&amp;"|"&amp;C2081&amp;"|"),"-"))</f>
        <v/>
      </c>
    </row>
    <row r="2082" spans="12:15" x14ac:dyDescent="0.35">
      <c r="L2082" s="81" t="str">
        <f t="shared" si="90"/>
        <v/>
      </c>
      <c r="M2082" s="82" t="str">
        <f>IF(EXACT(B2082,""),"",IF(COUNTIFS(B:B,B2082,J:J,"&gt;"&amp;J2082)=0,IFERROR(IF(MATCH(B2082&amp;"|*",M$3:M2081,0),"-",""),B2082&amp;"|"&amp;C2082&amp;"|"),"-"))</f>
        <v/>
      </c>
      <c r="N2082" s="183" t="str">
        <f t="shared" si="91"/>
        <v/>
      </c>
      <c r="O2082" s="81" t="str">
        <f>IF(EXACT(B2082,""),"",IF(COUNTIFS(B:B,B2082,J:J,"&gt;"&amp;J2082)=1,IFERROR(IF(MATCH(B2082&amp;"|*",M$3:M2081,0),"-",""),B2082&amp;"|"&amp;C2082&amp;"|"),"-"))</f>
        <v/>
      </c>
    </row>
    <row r="2083" spans="12:15" x14ac:dyDescent="0.35">
      <c r="L2083" s="81" t="str">
        <f t="shared" si="90"/>
        <v/>
      </c>
      <c r="M2083" s="82" t="str">
        <f>IF(EXACT(B2083,""),"",IF(COUNTIFS(B:B,B2083,J:J,"&gt;"&amp;J2083)=0,IFERROR(IF(MATCH(B2083&amp;"|*",M$3:M2082,0),"-",""),B2083&amp;"|"&amp;C2083&amp;"|"),"-"))</f>
        <v/>
      </c>
      <c r="N2083" s="183" t="str">
        <f t="shared" si="91"/>
        <v/>
      </c>
      <c r="O2083" s="81" t="str">
        <f>IF(EXACT(B2083,""),"",IF(COUNTIFS(B:B,B2083,J:J,"&gt;"&amp;J2083)=1,IFERROR(IF(MATCH(B2083&amp;"|*",M$3:M2082,0),"-",""),B2083&amp;"|"&amp;C2083&amp;"|"),"-"))</f>
        <v/>
      </c>
    </row>
    <row r="2084" spans="12:15" x14ac:dyDescent="0.35">
      <c r="L2084" s="81" t="str">
        <f t="shared" si="90"/>
        <v/>
      </c>
      <c r="M2084" s="82" t="str">
        <f>IF(EXACT(B2084,""),"",IF(COUNTIFS(B:B,B2084,J:J,"&gt;"&amp;J2084)=0,IFERROR(IF(MATCH(B2084&amp;"|*",M$3:M2083,0),"-",""),B2084&amp;"|"&amp;C2084&amp;"|"),"-"))</f>
        <v/>
      </c>
      <c r="N2084" s="183" t="str">
        <f t="shared" si="91"/>
        <v/>
      </c>
      <c r="O2084" s="81" t="str">
        <f>IF(EXACT(B2084,""),"",IF(COUNTIFS(B:B,B2084,J:J,"&gt;"&amp;J2084)=1,IFERROR(IF(MATCH(B2084&amp;"|*",M$3:M2083,0),"-",""),B2084&amp;"|"&amp;C2084&amp;"|"),"-"))</f>
        <v/>
      </c>
    </row>
    <row r="2085" spans="12:15" x14ac:dyDescent="0.35">
      <c r="L2085" s="81" t="str">
        <f t="shared" si="90"/>
        <v/>
      </c>
      <c r="M2085" s="82" t="str">
        <f>IF(EXACT(B2085,""),"",IF(COUNTIFS(B:B,B2085,J:J,"&gt;"&amp;J2085)=0,IFERROR(IF(MATCH(B2085&amp;"|*",M$3:M2084,0),"-",""),B2085&amp;"|"&amp;C2085&amp;"|"),"-"))</f>
        <v/>
      </c>
      <c r="N2085" s="183" t="str">
        <f t="shared" si="91"/>
        <v/>
      </c>
      <c r="O2085" s="81" t="str">
        <f>IF(EXACT(B2085,""),"",IF(COUNTIFS(B:B,B2085,J:J,"&gt;"&amp;J2085)=1,IFERROR(IF(MATCH(B2085&amp;"|*",M$3:M2084,0),"-",""),B2085&amp;"|"&amp;C2085&amp;"|"),"-"))</f>
        <v/>
      </c>
    </row>
    <row r="2086" spans="12:15" x14ac:dyDescent="0.35">
      <c r="L2086" s="81" t="str">
        <f t="shared" si="90"/>
        <v/>
      </c>
      <c r="M2086" s="82" t="str">
        <f>IF(EXACT(B2086,""),"",IF(COUNTIFS(B:B,B2086,J:J,"&gt;"&amp;J2086)=0,IFERROR(IF(MATCH(B2086&amp;"|*",M$3:M2085,0),"-",""),B2086&amp;"|"&amp;C2086&amp;"|"),"-"))</f>
        <v/>
      </c>
      <c r="N2086" s="183" t="str">
        <f t="shared" si="91"/>
        <v/>
      </c>
      <c r="O2086" s="81" t="str">
        <f>IF(EXACT(B2086,""),"",IF(COUNTIFS(B:B,B2086,J:J,"&gt;"&amp;J2086)=1,IFERROR(IF(MATCH(B2086&amp;"|*",M$3:M2085,0),"-",""),B2086&amp;"|"&amp;C2086&amp;"|"),"-"))</f>
        <v/>
      </c>
    </row>
    <row r="2087" spans="12:15" x14ac:dyDescent="0.35">
      <c r="L2087" s="81" t="str">
        <f t="shared" si="90"/>
        <v/>
      </c>
      <c r="M2087" s="82" t="str">
        <f>IF(EXACT(B2087,""),"",IF(COUNTIFS(B:B,B2087,J:J,"&gt;"&amp;J2087)=0,IFERROR(IF(MATCH(B2087&amp;"|*",M$3:M2086,0),"-",""),B2087&amp;"|"&amp;C2087&amp;"|"),"-"))</f>
        <v/>
      </c>
      <c r="N2087" s="183" t="str">
        <f t="shared" si="91"/>
        <v/>
      </c>
      <c r="O2087" s="81" t="str">
        <f>IF(EXACT(B2087,""),"",IF(COUNTIFS(B:B,B2087,J:J,"&gt;"&amp;J2087)=1,IFERROR(IF(MATCH(B2087&amp;"|*",M$3:M2086,0),"-",""),B2087&amp;"|"&amp;C2087&amp;"|"),"-"))</f>
        <v/>
      </c>
    </row>
    <row r="2088" spans="12:15" x14ac:dyDescent="0.35">
      <c r="L2088" s="81" t="str">
        <f t="shared" si="90"/>
        <v/>
      </c>
      <c r="M2088" s="82" t="str">
        <f>IF(EXACT(B2088,""),"",IF(COUNTIFS(B:B,B2088,J:J,"&gt;"&amp;J2088)=0,IFERROR(IF(MATCH(B2088&amp;"|*",M$3:M2087,0),"-",""),B2088&amp;"|"&amp;C2088&amp;"|"),"-"))</f>
        <v/>
      </c>
      <c r="N2088" s="183" t="str">
        <f t="shared" si="91"/>
        <v/>
      </c>
      <c r="O2088" s="81" t="str">
        <f>IF(EXACT(B2088,""),"",IF(COUNTIFS(B:B,B2088,J:J,"&gt;"&amp;J2088)=1,IFERROR(IF(MATCH(B2088&amp;"|*",M$3:M2087,0),"-",""),B2088&amp;"|"&amp;C2088&amp;"|"),"-"))</f>
        <v/>
      </c>
    </row>
    <row r="2089" spans="12:15" x14ac:dyDescent="0.35">
      <c r="L2089" s="81" t="str">
        <f t="shared" si="90"/>
        <v/>
      </c>
      <c r="M2089" s="82" t="str">
        <f>IF(EXACT(B2089,""),"",IF(COUNTIFS(B:B,B2089,J:J,"&gt;"&amp;J2089)=0,IFERROR(IF(MATCH(B2089&amp;"|*",M$3:M2088,0),"-",""),B2089&amp;"|"&amp;C2089&amp;"|"),"-"))</f>
        <v/>
      </c>
      <c r="N2089" s="183" t="str">
        <f t="shared" si="91"/>
        <v/>
      </c>
      <c r="O2089" s="81" t="str">
        <f>IF(EXACT(B2089,""),"",IF(COUNTIFS(B:B,B2089,J:J,"&gt;"&amp;J2089)=1,IFERROR(IF(MATCH(B2089&amp;"|*",M$3:M2088,0),"-",""),B2089&amp;"|"&amp;C2089&amp;"|"),"-"))</f>
        <v/>
      </c>
    </row>
    <row r="2090" spans="12:15" x14ac:dyDescent="0.35">
      <c r="L2090" s="81" t="str">
        <f t="shared" si="90"/>
        <v/>
      </c>
      <c r="M2090" s="82" t="str">
        <f>IF(EXACT(B2090,""),"",IF(COUNTIFS(B:B,B2090,J:J,"&gt;"&amp;J2090)=0,IFERROR(IF(MATCH(B2090&amp;"|*",M$3:M2089,0),"-",""),B2090&amp;"|"&amp;C2090&amp;"|"),"-"))</f>
        <v/>
      </c>
      <c r="N2090" s="183" t="str">
        <f t="shared" si="91"/>
        <v/>
      </c>
      <c r="O2090" s="81" t="str">
        <f>IF(EXACT(B2090,""),"",IF(COUNTIFS(B:B,B2090,J:J,"&gt;"&amp;J2090)=1,IFERROR(IF(MATCH(B2090&amp;"|*",M$3:M2089,0),"-",""),B2090&amp;"|"&amp;C2090&amp;"|"),"-"))</f>
        <v/>
      </c>
    </row>
    <row r="2091" spans="12:15" x14ac:dyDescent="0.35">
      <c r="L2091" s="81" t="str">
        <f t="shared" si="90"/>
        <v/>
      </c>
      <c r="M2091" s="82" t="str">
        <f>IF(EXACT(B2091,""),"",IF(COUNTIFS(B:B,B2091,J:J,"&gt;"&amp;J2091)=0,IFERROR(IF(MATCH(B2091&amp;"|*",M$3:M2090,0),"-",""),B2091&amp;"|"&amp;C2091&amp;"|"),"-"))</f>
        <v/>
      </c>
      <c r="N2091" s="183" t="str">
        <f t="shared" si="91"/>
        <v/>
      </c>
      <c r="O2091" s="81" t="str">
        <f>IF(EXACT(B2091,""),"",IF(COUNTIFS(B:B,B2091,J:J,"&gt;"&amp;J2091)=1,IFERROR(IF(MATCH(B2091&amp;"|*",M$3:M2090,0),"-",""),B2091&amp;"|"&amp;C2091&amp;"|"),"-"))</f>
        <v/>
      </c>
    </row>
    <row r="2092" spans="12:15" x14ac:dyDescent="0.35">
      <c r="L2092" s="81" t="str">
        <f t="shared" si="90"/>
        <v/>
      </c>
      <c r="M2092" s="82" t="str">
        <f>IF(EXACT(B2092,""),"",IF(COUNTIFS(B:B,B2092,J:J,"&gt;"&amp;J2092)=0,IFERROR(IF(MATCH(B2092&amp;"|*",M$3:M2091,0),"-",""),B2092&amp;"|"&amp;C2092&amp;"|"),"-"))</f>
        <v/>
      </c>
      <c r="N2092" s="183" t="str">
        <f t="shared" si="91"/>
        <v/>
      </c>
      <c r="O2092" s="81" t="str">
        <f>IF(EXACT(B2092,""),"",IF(COUNTIFS(B:B,B2092,J:J,"&gt;"&amp;J2092)=1,IFERROR(IF(MATCH(B2092&amp;"|*",M$3:M2091,0),"-",""),B2092&amp;"|"&amp;C2092&amp;"|"),"-"))</f>
        <v/>
      </c>
    </row>
    <row r="2093" spans="12:15" x14ac:dyDescent="0.35">
      <c r="L2093" s="81" t="str">
        <f t="shared" si="90"/>
        <v/>
      </c>
      <c r="M2093" s="82" t="str">
        <f>IF(EXACT(B2093,""),"",IF(COUNTIFS(B:B,B2093,J:J,"&gt;"&amp;J2093)=0,IFERROR(IF(MATCH(B2093&amp;"|*",M$3:M2092,0),"-",""),B2093&amp;"|"&amp;C2093&amp;"|"),"-"))</f>
        <v/>
      </c>
      <c r="N2093" s="183" t="str">
        <f t="shared" si="91"/>
        <v/>
      </c>
      <c r="O2093" s="81" t="str">
        <f>IF(EXACT(B2093,""),"",IF(COUNTIFS(B:B,B2093,J:J,"&gt;"&amp;J2093)=1,IFERROR(IF(MATCH(B2093&amp;"|*",M$3:M2092,0),"-",""),B2093&amp;"|"&amp;C2093&amp;"|"),"-"))</f>
        <v/>
      </c>
    </row>
    <row r="2094" spans="12:15" x14ac:dyDescent="0.35">
      <c r="L2094" s="81" t="str">
        <f t="shared" si="90"/>
        <v/>
      </c>
      <c r="M2094" s="82" t="str">
        <f>IF(EXACT(B2094,""),"",IF(COUNTIFS(B:B,B2094,J:J,"&gt;"&amp;J2094)=0,IFERROR(IF(MATCH(B2094&amp;"|*",M$3:M2093,0),"-",""),B2094&amp;"|"&amp;C2094&amp;"|"),"-"))</f>
        <v/>
      </c>
      <c r="N2094" s="183" t="str">
        <f t="shared" si="91"/>
        <v/>
      </c>
      <c r="O2094" s="81" t="str">
        <f>IF(EXACT(B2094,""),"",IF(COUNTIFS(B:B,B2094,J:J,"&gt;"&amp;J2094)=1,IFERROR(IF(MATCH(B2094&amp;"|*",M$3:M2093,0),"-",""),B2094&amp;"|"&amp;C2094&amp;"|"),"-"))</f>
        <v/>
      </c>
    </row>
    <row r="2095" spans="12:15" x14ac:dyDescent="0.35">
      <c r="L2095" s="81" t="str">
        <f t="shared" si="90"/>
        <v/>
      </c>
      <c r="M2095" s="82" t="str">
        <f>IF(EXACT(B2095,""),"",IF(COUNTIFS(B:B,B2095,J:J,"&gt;"&amp;J2095)=0,IFERROR(IF(MATCH(B2095&amp;"|*",M$3:M2094,0),"-",""),B2095&amp;"|"&amp;C2095&amp;"|"),"-"))</f>
        <v/>
      </c>
      <c r="N2095" s="183" t="str">
        <f t="shared" si="91"/>
        <v/>
      </c>
      <c r="O2095" s="81" t="str">
        <f>IF(EXACT(B2095,""),"",IF(COUNTIFS(B:B,B2095,J:J,"&gt;"&amp;J2095)=1,IFERROR(IF(MATCH(B2095&amp;"|*",M$3:M2094,0),"-",""),B2095&amp;"|"&amp;C2095&amp;"|"),"-"))</f>
        <v/>
      </c>
    </row>
    <row r="2096" spans="12:15" x14ac:dyDescent="0.35">
      <c r="L2096" s="81" t="str">
        <f t="shared" si="90"/>
        <v/>
      </c>
      <c r="M2096" s="82" t="str">
        <f>IF(EXACT(B2096,""),"",IF(COUNTIFS(B:B,B2096,J:J,"&gt;"&amp;J2096)=0,IFERROR(IF(MATCH(B2096&amp;"|*",M$3:M2095,0),"-",""),B2096&amp;"|"&amp;C2096&amp;"|"),"-"))</f>
        <v/>
      </c>
      <c r="N2096" s="183" t="str">
        <f t="shared" si="91"/>
        <v/>
      </c>
      <c r="O2096" s="81" t="str">
        <f>IF(EXACT(B2096,""),"",IF(COUNTIFS(B:B,B2096,J:J,"&gt;"&amp;J2096)=1,IFERROR(IF(MATCH(B2096&amp;"|*",M$3:M2095,0),"-",""),B2096&amp;"|"&amp;C2096&amp;"|"),"-"))</f>
        <v/>
      </c>
    </row>
    <row r="2097" spans="12:15" x14ac:dyDescent="0.35">
      <c r="L2097" s="81" t="str">
        <f t="shared" si="90"/>
        <v/>
      </c>
      <c r="M2097" s="82" t="str">
        <f>IF(EXACT(B2097,""),"",IF(COUNTIFS(B:B,B2097,J:J,"&gt;"&amp;J2097)=0,IFERROR(IF(MATCH(B2097&amp;"|*",M$3:M2096,0),"-",""),B2097&amp;"|"&amp;C2097&amp;"|"),"-"))</f>
        <v/>
      </c>
      <c r="N2097" s="183" t="str">
        <f t="shared" si="91"/>
        <v/>
      </c>
      <c r="O2097" s="81" t="str">
        <f>IF(EXACT(B2097,""),"",IF(COUNTIFS(B:B,B2097,J:J,"&gt;"&amp;J2097)=1,IFERROR(IF(MATCH(B2097&amp;"|*",M$3:M2096,0),"-",""),B2097&amp;"|"&amp;C2097&amp;"|"),"-"))</f>
        <v/>
      </c>
    </row>
    <row r="2098" spans="12:15" x14ac:dyDescent="0.35">
      <c r="L2098" s="81" t="str">
        <f t="shared" si="90"/>
        <v/>
      </c>
      <c r="M2098" s="82" t="str">
        <f>IF(EXACT(B2098,""),"",IF(COUNTIFS(B:B,B2098,J:J,"&gt;"&amp;J2098)=0,IFERROR(IF(MATCH(B2098&amp;"|*",M$3:M2097,0),"-",""),B2098&amp;"|"&amp;C2098&amp;"|"),"-"))</f>
        <v/>
      </c>
      <c r="N2098" s="183" t="str">
        <f t="shared" si="91"/>
        <v/>
      </c>
      <c r="O2098" s="81" t="str">
        <f>IF(EXACT(B2098,""),"",IF(COUNTIFS(B:B,B2098,J:J,"&gt;"&amp;J2098)=1,IFERROR(IF(MATCH(B2098&amp;"|*",M$3:M2097,0),"-",""),B2098&amp;"|"&amp;C2098&amp;"|"),"-"))</f>
        <v/>
      </c>
    </row>
    <row r="2099" spans="12:15" x14ac:dyDescent="0.35">
      <c r="L2099" s="81" t="str">
        <f t="shared" si="90"/>
        <v/>
      </c>
      <c r="M2099" s="82" t="str">
        <f>IF(EXACT(B2099,""),"",IF(COUNTIFS(B:B,B2099,J:J,"&gt;"&amp;J2099)=0,IFERROR(IF(MATCH(B2099&amp;"|*",M$3:M2098,0),"-",""),B2099&amp;"|"&amp;C2099&amp;"|"),"-"))</f>
        <v/>
      </c>
      <c r="N2099" s="183" t="str">
        <f t="shared" si="91"/>
        <v/>
      </c>
      <c r="O2099" s="81" t="str">
        <f>IF(EXACT(B2099,""),"",IF(COUNTIFS(B:B,B2099,J:J,"&gt;"&amp;J2099)=1,IFERROR(IF(MATCH(B2099&amp;"|*",M$3:M2098,0),"-",""),B2099&amp;"|"&amp;C2099&amp;"|"),"-"))</f>
        <v/>
      </c>
    </row>
    <row r="2100" spans="12:15" x14ac:dyDescent="0.35">
      <c r="L2100" s="81" t="str">
        <f t="shared" si="90"/>
        <v/>
      </c>
      <c r="M2100" s="82" t="str">
        <f>IF(EXACT(B2100,""),"",IF(COUNTIFS(B:B,B2100,J:J,"&gt;"&amp;J2100)=0,IFERROR(IF(MATCH(B2100&amp;"|*",M$3:M2099,0),"-",""),B2100&amp;"|"&amp;C2100&amp;"|"),"-"))</f>
        <v/>
      </c>
      <c r="N2100" s="183" t="str">
        <f t="shared" si="91"/>
        <v/>
      </c>
      <c r="O2100" s="81" t="str">
        <f>IF(EXACT(B2100,""),"",IF(COUNTIFS(B:B,B2100,J:J,"&gt;"&amp;J2100)=1,IFERROR(IF(MATCH(B2100&amp;"|*",M$3:M2099,0),"-",""),B2100&amp;"|"&amp;C2100&amp;"|"),"-"))</f>
        <v/>
      </c>
    </row>
    <row r="2101" spans="12:15" x14ac:dyDescent="0.35">
      <c r="L2101" s="81" t="str">
        <f t="shared" si="90"/>
        <v/>
      </c>
      <c r="M2101" s="82" t="str">
        <f>IF(EXACT(B2101,""),"",IF(COUNTIFS(B:B,B2101,J:J,"&gt;"&amp;J2101)=0,IFERROR(IF(MATCH(B2101&amp;"|*",M$3:M2100,0),"-",""),B2101&amp;"|"&amp;C2101&amp;"|"),"-"))</f>
        <v/>
      </c>
      <c r="N2101" s="183" t="str">
        <f t="shared" si="91"/>
        <v/>
      </c>
      <c r="O2101" s="81" t="str">
        <f>IF(EXACT(B2101,""),"",IF(COUNTIFS(B:B,B2101,J:J,"&gt;"&amp;J2101)=1,IFERROR(IF(MATCH(B2101&amp;"|*",M$3:M2100,0),"-",""),B2101&amp;"|"&amp;C2101&amp;"|"),"-"))</f>
        <v/>
      </c>
    </row>
    <row r="2102" spans="12:15" x14ac:dyDescent="0.35">
      <c r="L2102" s="81" t="str">
        <f t="shared" si="90"/>
        <v/>
      </c>
      <c r="M2102" s="82" t="str">
        <f>IF(EXACT(B2102,""),"",IF(COUNTIFS(B:B,B2102,J:J,"&gt;"&amp;J2102)=0,IFERROR(IF(MATCH(B2102&amp;"|*",M$3:M2101,0),"-",""),B2102&amp;"|"&amp;C2102&amp;"|"),"-"))</f>
        <v/>
      </c>
      <c r="N2102" s="183" t="str">
        <f t="shared" si="91"/>
        <v/>
      </c>
      <c r="O2102" s="81" t="str">
        <f>IF(EXACT(B2102,""),"",IF(COUNTIFS(B:B,B2102,J:J,"&gt;"&amp;J2102)=1,IFERROR(IF(MATCH(B2102&amp;"|*",M$3:M2101,0),"-",""),B2102&amp;"|"&amp;C2102&amp;"|"),"-"))</f>
        <v/>
      </c>
    </row>
    <row r="2103" spans="12:15" x14ac:dyDescent="0.35">
      <c r="L2103" s="81" t="str">
        <f t="shared" si="90"/>
        <v/>
      </c>
      <c r="M2103" s="82" t="str">
        <f>IF(EXACT(B2103,""),"",IF(COUNTIFS(B:B,B2103,J:J,"&gt;"&amp;J2103)=0,IFERROR(IF(MATCH(B2103&amp;"|*",M$3:M2102,0),"-",""),B2103&amp;"|"&amp;C2103&amp;"|"),"-"))</f>
        <v/>
      </c>
      <c r="N2103" s="183" t="str">
        <f t="shared" si="91"/>
        <v/>
      </c>
      <c r="O2103" s="81" t="str">
        <f>IF(EXACT(B2103,""),"",IF(COUNTIFS(B:B,B2103,J:J,"&gt;"&amp;J2103)=1,IFERROR(IF(MATCH(B2103&amp;"|*",M$3:M2102,0),"-",""),B2103&amp;"|"&amp;C2103&amp;"|"),"-"))</f>
        <v/>
      </c>
    </row>
    <row r="2104" spans="12:15" x14ac:dyDescent="0.35">
      <c r="L2104" s="81" t="str">
        <f t="shared" si="90"/>
        <v/>
      </c>
      <c r="M2104" s="82" t="str">
        <f>IF(EXACT(B2104,""),"",IF(COUNTIFS(B:B,B2104,J:J,"&gt;"&amp;J2104)=0,IFERROR(IF(MATCH(B2104&amp;"|*",M$3:M2103,0),"-",""),B2104&amp;"|"&amp;C2104&amp;"|"),"-"))</f>
        <v/>
      </c>
      <c r="N2104" s="183" t="str">
        <f t="shared" si="91"/>
        <v/>
      </c>
      <c r="O2104" s="81" t="str">
        <f>IF(EXACT(B2104,""),"",IF(COUNTIFS(B:B,B2104,J:J,"&gt;"&amp;J2104)=1,IFERROR(IF(MATCH(B2104&amp;"|*",M$3:M2103,0),"-",""),B2104&amp;"|"&amp;C2104&amp;"|"),"-"))</f>
        <v/>
      </c>
    </row>
    <row r="2105" spans="12:15" x14ac:dyDescent="0.35">
      <c r="L2105" s="81" t="str">
        <f t="shared" si="90"/>
        <v/>
      </c>
      <c r="M2105" s="82" t="str">
        <f>IF(EXACT(B2105,""),"",IF(COUNTIFS(B:B,B2105,J:J,"&gt;"&amp;J2105)=0,IFERROR(IF(MATCH(B2105&amp;"|*",M$3:M2104,0),"-",""),B2105&amp;"|"&amp;C2105&amp;"|"),"-"))</f>
        <v/>
      </c>
      <c r="N2105" s="183" t="str">
        <f t="shared" si="91"/>
        <v/>
      </c>
      <c r="O2105" s="81" t="str">
        <f>IF(EXACT(B2105,""),"",IF(COUNTIFS(B:B,B2105,J:J,"&gt;"&amp;J2105)=1,IFERROR(IF(MATCH(B2105&amp;"|*",M$3:M2104,0),"-",""),B2105&amp;"|"&amp;C2105&amp;"|"),"-"))</f>
        <v/>
      </c>
    </row>
    <row r="2106" spans="12:15" x14ac:dyDescent="0.35">
      <c r="L2106" s="81" t="str">
        <f t="shared" si="90"/>
        <v/>
      </c>
      <c r="M2106" s="82" t="str">
        <f>IF(EXACT(B2106,""),"",IF(COUNTIFS(B:B,B2106,J:J,"&gt;"&amp;J2106)=0,IFERROR(IF(MATCH(B2106&amp;"|*",M$3:M2105,0),"-",""),B2106&amp;"|"&amp;C2106&amp;"|"),"-"))</f>
        <v/>
      </c>
      <c r="N2106" s="183" t="str">
        <f t="shared" si="91"/>
        <v/>
      </c>
      <c r="O2106" s="81" t="str">
        <f>IF(EXACT(B2106,""),"",IF(COUNTIFS(B:B,B2106,J:J,"&gt;"&amp;J2106)=1,IFERROR(IF(MATCH(B2106&amp;"|*",M$3:M2105,0),"-",""),B2106&amp;"|"&amp;C2106&amp;"|"),"-"))</f>
        <v/>
      </c>
    </row>
    <row r="2107" spans="12:15" x14ac:dyDescent="0.35">
      <c r="L2107" s="81" t="str">
        <f t="shared" si="90"/>
        <v/>
      </c>
      <c r="M2107" s="82" t="str">
        <f>IF(EXACT(B2107,""),"",IF(COUNTIFS(B:B,B2107,J:J,"&gt;"&amp;J2107)=0,IFERROR(IF(MATCH(B2107&amp;"|*",M$3:M2106,0),"-",""),B2107&amp;"|"&amp;C2107&amp;"|"),"-"))</f>
        <v/>
      </c>
      <c r="N2107" s="183" t="str">
        <f t="shared" si="91"/>
        <v/>
      </c>
      <c r="O2107" s="81" t="str">
        <f>IF(EXACT(B2107,""),"",IF(COUNTIFS(B:B,B2107,J:J,"&gt;"&amp;J2107)=1,IFERROR(IF(MATCH(B2107&amp;"|*",M$3:M2106,0),"-",""),B2107&amp;"|"&amp;C2107&amp;"|"),"-"))</f>
        <v/>
      </c>
    </row>
    <row r="2108" spans="12:15" x14ac:dyDescent="0.35">
      <c r="L2108" s="81" t="str">
        <f t="shared" si="90"/>
        <v/>
      </c>
      <c r="M2108" s="82" t="str">
        <f>IF(EXACT(B2108,""),"",IF(COUNTIFS(B:B,B2108,J:J,"&gt;"&amp;J2108)=0,IFERROR(IF(MATCH(B2108&amp;"|*",M$3:M2107,0),"-",""),B2108&amp;"|"&amp;C2108&amp;"|"),"-"))</f>
        <v/>
      </c>
      <c r="N2108" s="183" t="str">
        <f t="shared" si="91"/>
        <v/>
      </c>
      <c r="O2108" s="81" t="str">
        <f>IF(EXACT(B2108,""),"",IF(COUNTIFS(B:B,B2108,J:J,"&gt;"&amp;J2108)=1,IFERROR(IF(MATCH(B2108&amp;"|*",M$3:M2107,0),"-",""),B2108&amp;"|"&amp;C2108&amp;"|"),"-"))</f>
        <v/>
      </c>
    </row>
    <row r="2109" spans="12:15" x14ac:dyDescent="0.35">
      <c r="L2109" s="81" t="str">
        <f t="shared" si="90"/>
        <v/>
      </c>
      <c r="M2109" s="82" t="str">
        <f>IF(EXACT(B2109,""),"",IF(COUNTIFS(B:B,B2109,J:J,"&gt;"&amp;J2109)=0,IFERROR(IF(MATCH(B2109&amp;"|*",M$3:M2108,0),"-",""),B2109&amp;"|"&amp;C2109&amp;"|"),"-"))</f>
        <v/>
      </c>
      <c r="N2109" s="183" t="str">
        <f t="shared" si="91"/>
        <v/>
      </c>
      <c r="O2109" s="81" t="str">
        <f>IF(EXACT(B2109,""),"",IF(COUNTIFS(B:B,B2109,J:J,"&gt;"&amp;J2109)=1,IFERROR(IF(MATCH(B2109&amp;"|*",M$3:M2108,0),"-",""),B2109&amp;"|"&amp;C2109&amp;"|"),"-"))</f>
        <v/>
      </c>
    </row>
    <row r="2110" spans="12:15" x14ac:dyDescent="0.35">
      <c r="L2110" s="81" t="str">
        <f t="shared" si="90"/>
        <v/>
      </c>
      <c r="M2110" s="82" t="str">
        <f>IF(EXACT(B2110,""),"",IF(COUNTIFS(B:B,B2110,J:J,"&gt;"&amp;J2110)=0,IFERROR(IF(MATCH(B2110&amp;"|*",M$3:M2109,0),"-",""),B2110&amp;"|"&amp;C2110&amp;"|"),"-"))</f>
        <v/>
      </c>
      <c r="N2110" s="183" t="str">
        <f t="shared" si="91"/>
        <v/>
      </c>
      <c r="O2110" s="81" t="str">
        <f>IF(EXACT(B2110,""),"",IF(COUNTIFS(B:B,B2110,J:J,"&gt;"&amp;J2110)=1,IFERROR(IF(MATCH(B2110&amp;"|*",M$3:M2109,0),"-",""),B2110&amp;"|"&amp;C2110&amp;"|"),"-"))</f>
        <v/>
      </c>
    </row>
    <row r="2111" spans="12:15" x14ac:dyDescent="0.35">
      <c r="L2111" s="81" t="str">
        <f t="shared" si="90"/>
        <v/>
      </c>
      <c r="M2111" s="82" t="str">
        <f>IF(EXACT(B2111,""),"",IF(COUNTIFS(B:B,B2111,J:J,"&gt;"&amp;J2111)=0,IFERROR(IF(MATCH(B2111&amp;"|*",M$3:M2110,0),"-",""),B2111&amp;"|"&amp;C2111&amp;"|"),"-"))</f>
        <v/>
      </c>
      <c r="N2111" s="183" t="str">
        <f t="shared" si="91"/>
        <v/>
      </c>
      <c r="O2111" s="81" t="str">
        <f>IF(EXACT(B2111,""),"",IF(COUNTIFS(B:B,B2111,J:J,"&gt;"&amp;J2111)=1,IFERROR(IF(MATCH(B2111&amp;"|*",M$3:M2110,0),"-",""),B2111&amp;"|"&amp;C2111&amp;"|"),"-"))</f>
        <v/>
      </c>
    </row>
    <row r="2112" spans="12:15" x14ac:dyDescent="0.35">
      <c r="L2112" s="81" t="str">
        <f t="shared" si="90"/>
        <v/>
      </c>
      <c r="M2112" s="82" t="str">
        <f>IF(EXACT(B2112,""),"",IF(COUNTIFS(B:B,B2112,J:J,"&gt;"&amp;J2112)=0,IFERROR(IF(MATCH(B2112&amp;"|*",M$3:M2111,0),"-",""),B2112&amp;"|"&amp;C2112&amp;"|"),"-"))</f>
        <v/>
      </c>
      <c r="N2112" s="183" t="str">
        <f t="shared" si="91"/>
        <v/>
      </c>
      <c r="O2112" s="81" t="str">
        <f>IF(EXACT(B2112,""),"",IF(COUNTIFS(B:B,B2112,J:J,"&gt;"&amp;J2112)=1,IFERROR(IF(MATCH(B2112&amp;"|*",M$3:M2111,0),"-",""),B2112&amp;"|"&amp;C2112&amp;"|"),"-"))</f>
        <v/>
      </c>
    </row>
    <row r="2113" spans="12:15" x14ac:dyDescent="0.35">
      <c r="L2113" s="81" t="str">
        <f t="shared" si="90"/>
        <v/>
      </c>
      <c r="M2113" s="82" t="str">
        <f>IF(EXACT(B2113,""),"",IF(COUNTIFS(B:B,B2113,J:J,"&gt;"&amp;J2113)=0,IFERROR(IF(MATCH(B2113&amp;"|*",M$3:M2112,0),"-",""),B2113&amp;"|"&amp;C2113&amp;"|"),"-"))</f>
        <v/>
      </c>
      <c r="N2113" s="183" t="str">
        <f t="shared" si="91"/>
        <v/>
      </c>
      <c r="O2113" s="81" t="str">
        <f>IF(EXACT(B2113,""),"",IF(COUNTIFS(B:B,B2113,J:J,"&gt;"&amp;J2113)=1,IFERROR(IF(MATCH(B2113&amp;"|*",M$3:M2112,0),"-",""),B2113&amp;"|"&amp;C2113&amp;"|"),"-"))</f>
        <v/>
      </c>
    </row>
    <row r="2114" spans="12:15" x14ac:dyDescent="0.35">
      <c r="L2114" s="81" t="str">
        <f t="shared" si="90"/>
        <v/>
      </c>
      <c r="M2114" s="82" t="str">
        <f>IF(EXACT(B2114,""),"",IF(COUNTIFS(B:B,B2114,J:J,"&gt;"&amp;J2114)=0,IFERROR(IF(MATCH(B2114&amp;"|*",M$3:M2113,0),"-",""),B2114&amp;"|"&amp;C2114&amp;"|"),"-"))</f>
        <v/>
      </c>
      <c r="N2114" s="183" t="str">
        <f t="shared" si="91"/>
        <v/>
      </c>
      <c r="O2114" s="81" t="str">
        <f>IF(EXACT(B2114,""),"",IF(COUNTIFS(B:B,B2114,J:J,"&gt;"&amp;J2114)=1,IFERROR(IF(MATCH(B2114&amp;"|*",M$3:M2113,0),"-",""),B2114&amp;"|"&amp;C2114&amp;"|"),"-"))</f>
        <v/>
      </c>
    </row>
    <row r="2115" spans="12:15" x14ac:dyDescent="0.35">
      <c r="L2115" s="81" t="str">
        <f t="shared" si="90"/>
        <v/>
      </c>
      <c r="M2115" s="82" t="str">
        <f>IF(EXACT(B2115,""),"",IF(COUNTIFS(B:B,B2115,J:J,"&gt;"&amp;J2115)=0,IFERROR(IF(MATCH(B2115&amp;"|*",M$3:M2114,0),"-",""),B2115&amp;"|"&amp;C2115&amp;"|"),"-"))</f>
        <v/>
      </c>
      <c r="N2115" s="183" t="str">
        <f t="shared" si="91"/>
        <v/>
      </c>
      <c r="O2115" s="81" t="str">
        <f>IF(EXACT(B2115,""),"",IF(COUNTIFS(B:B,B2115,J:J,"&gt;"&amp;J2115)=1,IFERROR(IF(MATCH(B2115&amp;"|*",M$3:M2114,0),"-",""),B2115&amp;"|"&amp;C2115&amp;"|"),"-"))</f>
        <v/>
      </c>
    </row>
    <row r="2116" spans="12:15" x14ac:dyDescent="0.35">
      <c r="L2116" s="81" t="str">
        <f t="shared" ref="L2116:L2179" si="92">IF(EXACT(B2116,""),"",IF(COUNTIFS(B:B,B2116,D:D,D2116,E:E,E2116,J:J,"&gt;"&amp;J2116)=0,B2116&amp;"|"&amp;D2116&amp;":"&amp;E2116&amp;"|","-"))</f>
        <v/>
      </c>
      <c r="M2116" s="82" t="str">
        <f>IF(EXACT(B2116,""),"",IF(COUNTIFS(B:B,B2116,J:J,"&gt;"&amp;J2116)=0,IFERROR(IF(MATCH(B2116&amp;"|*",M$3:M2115,0),"-",""),B2116&amp;"|"&amp;C2116&amp;"|"),"-"))</f>
        <v/>
      </c>
      <c r="N2116" s="183" t="str">
        <f t="shared" ref="N2116:N2179" si="93">IF(OR(EXACT(M2116,""),EXACT(M2116,"-")),"",COUNTIFS(M$4:M$4000,"&gt;-",M$4:M$4000,"&lt;="&amp;M2116))</f>
        <v/>
      </c>
      <c r="O2116" s="81" t="str">
        <f>IF(EXACT(B2116,""),"",IF(COUNTIFS(B:B,B2116,J:J,"&gt;"&amp;J2116)=1,IFERROR(IF(MATCH(B2116&amp;"|*",M$3:M2115,0),"-",""),B2116&amp;"|"&amp;C2116&amp;"|"),"-"))</f>
        <v/>
      </c>
    </row>
    <row r="2117" spans="12:15" x14ac:dyDescent="0.35">
      <c r="L2117" s="81" t="str">
        <f t="shared" si="92"/>
        <v/>
      </c>
      <c r="M2117" s="82" t="str">
        <f>IF(EXACT(B2117,""),"",IF(COUNTIFS(B:B,B2117,J:J,"&gt;"&amp;J2117)=0,IFERROR(IF(MATCH(B2117&amp;"|*",M$3:M2116,0),"-",""),B2117&amp;"|"&amp;C2117&amp;"|"),"-"))</f>
        <v/>
      </c>
      <c r="N2117" s="183" t="str">
        <f t="shared" si="93"/>
        <v/>
      </c>
      <c r="O2117" s="81" t="str">
        <f>IF(EXACT(B2117,""),"",IF(COUNTIFS(B:B,B2117,J:J,"&gt;"&amp;J2117)=1,IFERROR(IF(MATCH(B2117&amp;"|*",M$3:M2116,0),"-",""),B2117&amp;"|"&amp;C2117&amp;"|"),"-"))</f>
        <v/>
      </c>
    </row>
    <row r="2118" spans="12:15" x14ac:dyDescent="0.35">
      <c r="L2118" s="81" t="str">
        <f t="shared" si="92"/>
        <v/>
      </c>
      <c r="M2118" s="82" t="str">
        <f>IF(EXACT(B2118,""),"",IF(COUNTIFS(B:B,B2118,J:J,"&gt;"&amp;J2118)=0,IFERROR(IF(MATCH(B2118&amp;"|*",M$3:M2117,0),"-",""),B2118&amp;"|"&amp;C2118&amp;"|"),"-"))</f>
        <v/>
      </c>
      <c r="N2118" s="183" t="str">
        <f t="shared" si="93"/>
        <v/>
      </c>
      <c r="O2118" s="81" t="str">
        <f>IF(EXACT(B2118,""),"",IF(COUNTIFS(B:B,B2118,J:J,"&gt;"&amp;J2118)=1,IFERROR(IF(MATCH(B2118&amp;"|*",M$3:M2117,0),"-",""),B2118&amp;"|"&amp;C2118&amp;"|"),"-"))</f>
        <v/>
      </c>
    </row>
    <row r="2119" spans="12:15" x14ac:dyDescent="0.35">
      <c r="L2119" s="81" t="str">
        <f t="shared" si="92"/>
        <v/>
      </c>
      <c r="M2119" s="82" t="str">
        <f>IF(EXACT(B2119,""),"",IF(COUNTIFS(B:B,B2119,J:J,"&gt;"&amp;J2119)=0,IFERROR(IF(MATCH(B2119&amp;"|*",M$3:M2118,0),"-",""),B2119&amp;"|"&amp;C2119&amp;"|"),"-"))</f>
        <v/>
      </c>
      <c r="N2119" s="183" t="str">
        <f t="shared" si="93"/>
        <v/>
      </c>
      <c r="O2119" s="81" t="str">
        <f>IF(EXACT(B2119,""),"",IF(COUNTIFS(B:B,B2119,J:J,"&gt;"&amp;J2119)=1,IFERROR(IF(MATCH(B2119&amp;"|*",M$3:M2118,0),"-",""),B2119&amp;"|"&amp;C2119&amp;"|"),"-"))</f>
        <v/>
      </c>
    </row>
    <row r="2120" spans="12:15" x14ac:dyDescent="0.35">
      <c r="L2120" s="81" t="str">
        <f t="shared" si="92"/>
        <v/>
      </c>
      <c r="M2120" s="82" t="str">
        <f>IF(EXACT(B2120,""),"",IF(COUNTIFS(B:B,B2120,J:J,"&gt;"&amp;J2120)=0,IFERROR(IF(MATCH(B2120&amp;"|*",M$3:M2119,0),"-",""),B2120&amp;"|"&amp;C2120&amp;"|"),"-"))</f>
        <v/>
      </c>
      <c r="N2120" s="183" t="str">
        <f t="shared" si="93"/>
        <v/>
      </c>
      <c r="O2120" s="81" t="str">
        <f>IF(EXACT(B2120,""),"",IF(COUNTIFS(B:B,B2120,J:J,"&gt;"&amp;J2120)=1,IFERROR(IF(MATCH(B2120&amp;"|*",M$3:M2119,0),"-",""),B2120&amp;"|"&amp;C2120&amp;"|"),"-"))</f>
        <v/>
      </c>
    </row>
    <row r="2121" spans="12:15" x14ac:dyDescent="0.35">
      <c r="L2121" s="81" t="str">
        <f t="shared" si="92"/>
        <v/>
      </c>
      <c r="M2121" s="82" t="str">
        <f>IF(EXACT(B2121,""),"",IF(COUNTIFS(B:B,B2121,J:J,"&gt;"&amp;J2121)=0,IFERROR(IF(MATCH(B2121&amp;"|*",M$3:M2120,0),"-",""),B2121&amp;"|"&amp;C2121&amp;"|"),"-"))</f>
        <v/>
      </c>
      <c r="N2121" s="183" t="str">
        <f t="shared" si="93"/>
        <v/>
      </c>
      <c r="O2121" s="81" t="str">
        <f>IF(EXACT(B2121,""),"",IF(COUNTIFS(B:B,B2121,J:J,"&gt;"&amp;J2121)=1,IFERROR(IF(MATCH(B2121&amp;"|*",M$3:M2120,0),"-",""),B2121&amp;"|"&amp;C2121&amp;"|"),"-"))</f>
        <v/>
      </c>
    </row>
    <row r="2122" spans="12:15" x14ac:dyDescent="0.35">
      <c r="L2122" s="81" t="str">
        <f t="shared" si="92"/>
        <v/>
      </c>
      <c r="M2122" s="82" t="str">
        <f>IF(EXACT(B2122,""),"",IF(COUNTIFS(B:B,B2122,J:J,"&gt;"&amp;J2122)=0,IFERROR(IF(MATCH(B2122&amp;"|*",M$3:M2121,0),"-",""),B2122&amp;"|"&amp;C2122&amp;"|"),"-"))</f>
        <v/>
      </c>
      <c r="N2122" s="183" t="str">
        <f t="shared" si="93"/>
        <v/>
      </c>
      <c r="O2122" s="81" t="str">
        <f>IF(EXACT(B2122,""),"",IF(COUNTIFS(B:B,B2122,J:J,"&gt;"&amp;J2122)=1,IFERROR(IF(MATCH(B2122&amp;"|*",M$3:M2121,0),"-",""),B2122&amp;"|"&amp;C2122&amp;"|"),"-"))</f>
        <v/>
      </c>
    </row>
    <row r="2123" spans="12:15" x14ac:dyDescent="0.35">
      <c r="L2123" s="81" t="str">
        <f t="shared" si="92"/>
        <v/>
      </c>
      <c r="M2123" s="82" t="str">
        <f>IF(EXACT(B2123,""),"",IF(COUNTIFS(B:B,B2123,J:J,"&gt;"&amp;J2123)=0,IFERROR(IF(MATCH(B2123&amp;"|*",M$3:M2122,0),"-",""),B2123&amp;"|"&amp;C2123&amp;"|"),"-"))</f>
        <v/>
      </c>
      <c r="N2123" s="183" t="str">
        <f t="shared" si="93"/>
        <v/>
      </c>
      <c r="O2123" s="81" t="str">
        <f>IF(EXACT(B2123,""),"",IF(COUNTIFS(B:B,B2123,J:J,"&gt;"&amp;J2123)=1,IFERROR(IF(MATCH(B2123&amp;"|*",M$3:M2122,0),"-",""),B2123&amp;"|"&amp;C2123&amp;"|"),"-"))</f>
        <v/>
      </c>
    </row>
    <row r="2124" spans="12:15" x14ac:dyDescent="0.35">
      <c r="L2124" s="81" t="str">
        <f t="shared" si="92"/>
        <v/>
      </c>
      <c r="M2124" s="82" t="str">
        <f>IF(EXACT(B2124,""),"",IF(COUNTIFS(B:B,B2124,J:J,"&gt;"&amp;J2124)=0,IFERROR(IF(MATCH(B2124&amp;"|*",M$3:M2123,0),"-",""),B2124&amp;"|"&amp;C2124&amp;"|"),"-"))</f>
        <v/>
      </c>
      <c r="N2124" s="183" t="str">
        <f t="shared" si="93"/>
        <v/>
      </c>
      <c r="O2124" s="81" t="str">
        <f>IF(EXACT(B2124,""),"",IF(COUNTIFS(B:B,B2124,J:J,"&gt;"&amp;J2124)=1,IFERROR(IF(MATCH(B2124&amp;"|*",M$3:M2123,0),"-",""),B2124&amp;"|"&amp;C2124&amp;"|"),"-"))</f>
        <v/>
      </c>
    </row>
    <row r="2125" spans="12:15" x14ac:dyDescent="0.35">
      <c r="L2125" s="81" t="str">
        <f t="shared" si="92"/>
        <v/>
      </c>
      <c r="M2125" s="82" t="str">
        <f>IF(EXACT(B2125,""),"",IF(COUNTIFS(B:B,B2125,J:J,"&gt;"&amp;J2125)=0,IFERROR(IF(MATCH(B2125&amp;"|*",M$3:M2124,0),"-",""),B2125&amp;"|"&amp;C2125&amp;"|"),"-"))</f>
        <v/>
      </c>
      <c r="N2125" s="183" t="str">
        <f t="shared" si="93"/>
        <v/>
      </c>
      <c r="O2125" s="81" t="str">
        <f>IF(EXACT(B2125,""),"",IF(COUNTIFS(B:B,B2125,J:J,"&gt;"&amp;J2125)=1,IFERROR(IF(MATCH(B2125&amp;"|*",M$3:M2124,0),"-",""),B2125&amp;"|"&amp;C2125&amp;"|"),"-"))</f>
        <v/>
      </c>
    </row>
    <row r="2126" spans="12:15" x14ac:dyDescent="0.35">
      <c r="L2126" s="81" t="str">
        <f t="shared" si="92"/>
        <v/>
      </c>
      <c r="M2126" s="82" t="str">
        <f>IF(EXACT(B2126,""),"",IF(COUNTIFS(B:B,B2126,J:J,"&gt;"&amp;J2126)=0,IFERROR(IF(MATCH(B2126&amp;"|*",M$3:M2125,0),"-",""),B2126&amp;"|"&amp;C2126&amp;"|"),"-"))</f>
        <v/>
      </c>
      <c r="N2126" s="183" t="str">
        <f t="shared" si="93"/>
        <v/>
      </c>
      <c r="O2126" s="81" t="str">
        <f>IF(EXACT(B2126,""),"",IF(COUNTIFS(B:B,B2126,J:J,"&gt;"&amp;J2126)=1,IFERROR(IF(MATCH(B2126&amp;"|*",M$3:M2125,0),"-",""),B2126&amp;"|"&amp;C2126&amp;"|"),"-"))</f>
        <v/>
      </c>
    </row>
    <row r="2127" spans="12:15" x14ac:dyDescent="0.35">
      <c r="L2127" s="81" t="str">
        <f t="shared" si="92"/>
        <v/>
      </c>
      <c r="M2127" s="82" t="str">
        <f>IF(EXACT(B2127,""),"",IF(COUNTIFS(B:B,B2127,J:J,"&gt;"&amp;J2127)=0,IFERROR(IF(MATCH(B2127&amp;"|*",M$3:M2126,0),"-",""),B2127&amp;"|"&amp;C2127&amp;"|"),"-"))</f>
        <v/>
      </c>
      <c r="N2127" s="183" t="str">
        <f t="shared" si="93"/>
        <v/>
      </c>
      <c r="O2127" s="81" t="str">
        <f>IF(EXACT(B2127,""),"",IF(COUNTIFS(B:B,B2127,J:J,"&gt;"&amp;J2127)=1,IFERROR(IF(MATCH(B2127&amp;"|*",M$3:M2126,0),"-",""),B2127&amp;"|"&amp;C2127&amp;"|"),"-"))</f>
        <v/>
      </c>
    </row>
    <row r="2128" spans="12:15" x14ac:dyDescent="0.35">
      <c r="L2128" s="81" t="str">
        <f t="shared" si="92"/>
        <v/>
      </c>
      <c r="M2128" s="82" t="str">
        <f>IF(EXACT(B2128,""),"",IF(COUNTIFS(B:B,B2128,J:J,"&gt;"&amp;J2128)=0,IFERROR(IF(MATCH(B2128&amp;"|*",M$3:M2127,0),"-",""),B2128&amp;"|"&amp;C2128&amp;"|"),"-"))</f>
        <v/>
      </c>
      <c r="N2128" s="183" t="str">
        <f t="shared" si="93"/>
        <v/>
      </c>
      <c r="O2128" s="81" t="str">
        <f>IF(EXACT(B2128,""),"",IF(COUNTIFS(B:B,B2128,J:J,"&gt;"&amp;J2128)=1,IFERROR(IF(MATCH(B2128&amp;"|*",M$3:M2127,0),"-",""),B2128&amp;"|"&amp;C2128&amp;"|"),"-"))</f>
        <v/>
      </c>
    </row>
    <row r="2129" spans="12:15" x14ac:dyDescent="0.35">
      <c r="L2129" s="81" t="str">
        <f t="shared" si="92"/>
        <v/>
      </c>
      <c r="M2129" s="82" t="str">
        <f>IF(EXACT(B2129,""),"",IF(COUNTIFS(B:B,B2129,J:J,"&gt;"&amp;J2129)=0,IFERROR(IF(MATCH(B2129&amp;"|*",M$3:M2128,0),"-",""),B2129&amp;"|"&amp;C2129&amp;"|"),"-"))</f>
        <v/>
      </c>
      <c r="N2129" s="183" t="str">
        <f t="shared" si="93"/>
        <v/>
      </c>
      <c r="O2129" s="81" t="str">
        <f>IF(EXACT(B2129,""),"",IF(COUNTIFS(B:B,B2129,J:J,"&gt;"&amp;J2129)=1,IFERROR(IF(MATCH(B2129&amp;"|*",M$3:M2128,0),"-",""),B2129&amp;"|"&amp;C2129&amp;"|"),"-"))</f>
        <v/>
      </c>
    </row>
    <row r="2130" spans="12:15" x14ac:dyDescent="0.35">
      <c r="L2130" s="81" t="str">
        <f t="shared" si="92"/>
        <v/>
      </c>
      <c r="M2130" s="82" t="str">
        <f>IF(EXACT(B2130,""),"",IF(COUNTIFS(B:B,B2130,J:J,"&gt;"&amp;J2130)=0,IFERROR(IF(MATCH(B2130&amp;"|*",M$3:M2129,0),"-",""),B2130&amp;"|"&amp;C2130&amp;"|"),"-"))</f>
        <v/>
      </c>
      <c r="N2130" s="183" t="str">
        <f t="shared" si="93"/>
        <v/>
      </c>
      <c r="O2130" s="81" t="str">
        <f>IF(EXACT(B2130,""),"",IF(COUNTIFS(B:B,B2130,J:J,"&gt;"&amp;J2130)=1,IFERROR(IF(MATCH(B2130&amp;"|*",M$3:M2129,0),"-",""),B2130&amp;"|"&amp;C2130&amp;"|"),"-"))</f>
        <v/>
      </c>
    </row>
    <row r="2131" spans="12:15" x14ac:dyDescent="0.35">
      <c r="L2131" s="81" t="str">
        <f t="shared" si="92"/>
        <v/>
      </c>
      <c r="M2131" s="82" t="str">
        <f>IF(EXACT(B2131,""),"",IF(COUNTIFS(B:B,B2131,J:J,"&gt;"&amp;J2131)=0,IFERROR(IF(MATCH(B2131&amp;"|*",M$3:M2130,0),"-",""),B2131&amp;"|"&amp;C2131&amp;"|"),"-"))</f>
        <v/>
      </c>
      <c r="N2131" s="183" t="str">
        <f t="shared" si="93"/>
        <v/>
      </c>
      <c r="O2131" s="81" t="str">
        <f>IF(EXACT(B2131,""),"",IF(COUNTIFS(B:B,B2131,J:J,"&gt;"&amp;J2131)=1,IFERROR(IF(MATCH(B2131&amp;"|*",M$3:M2130,0),"-",""),B2131&amp;"|"&amp;C2131&amp;"|"),"-"))</f>
        <v/>
      </c>
    </row>
    <row r="2132" spans="12:15" x14ac:dyDescent="0.35">
      <c r="L2132" s="81" t="str">
        <f t="shared" si="92"/>
        <v/>
      </c>
      <c r="M2132" s="82" t="str">
        <f>IF(EXACT(B2132,""),"",IF(COUNTIFS(B:B,B2132,J:J,"&gt;"&amp;J2132)=0,IFERROR(IF(MATCH(B2132&amp;"|*",M$3:M2131,0),"-",""),B2132&amp;"|"&amp;C2132&amp;"|"),"-"))</f>
        <v/>
      </c>
      <c r="N2132" s="183" t="str">
        <f t="shared" si="93"/>
        <v/>
      </c>
      <c r="O2132" s="81" t="str">
        <f>IF(EXACT(B2132,""),"",IF(COUNTIFS(B:B,B2132,J:J,"&gt;"&amp;J2132)=1,IFERROR(IF(MATCH(B2132&amp;"|*",M$3:M2131,0),"-",""),B2132&amp;"|"&amp;C2132&amp;"|"),"-"))</f>
        <v/>
      </c>
    </row>
    <row r="2133" spans="12:15" x14ac:dyDescent="0.35">
      <c r="L2133" s="81" t="str">
        <f t="shared" si="92"/>
        <v/>
      </c>
      <c r="M2133" s="82" t="str">
        <f>IF(EXACT(B2133,""),"",IF(COUNTIFS(B:B,B2133,J:J,"&gt;"&amp;J2133)=0,IFERROR(IF(MATCH(B2133&amp;"|*",M$3:M2132,0),"-",""),B2133&amp;"|"&amp;C2133&amp;"|"),"-"))</f>
        <v/>
      </c>
      <c r="N2133" s="183" t="str">
        <f t="shared" si="93"/>
        <v/>
      </c>
      <c r="O2133" s="81" t="str">
        <f>IF(EXACT(B2133,""),"",IF(COUNTIFS(B:B,B2133,J:J,"&gt;"&amp;J2133)=1,IFERROR(IF(MATCH(B2133&amp;"|*",M$3:M2132,0),"-",""),B2133&amp;"|"&amp;C2133&amp;"|"),"-"))</f>
        <v/>
      </c>
    </row>
    <row r="2134" spans="12:15" x14ac:dyDescent="0.35">
      <c r="L2134" s="81" t="str">
        <f t="shared" si="92"/>
        <v/>
      </c>
      <c r="M2134" s="82" t="str">
        <f>IF(EXACT(B2134,""),"",IF(COUNTIFS(B:B,B2134,J:J,"&gt;"&amp;J2134)=0,IFERROR(IF(MATCH(B2134&amp;"|*",M$3:M2133,0),"-",""),B2134&amp;"|"&amp;C2134&amp;"|"),"-"))</f>
        <v/>
      </c>
      <c r="N2134" s="183" t="str">
        <f t="shared" si="93"/>
        <v/>
      </c>
      <c r="O2134" s="81" t="str">
        <f>IF(EXACT(B2134,""),"",IF(COUNTIFS(B:B,B2134,J:J,"&gt;"&amp;J2134)=1,IFERROR(IF(MATCH(B2134&amp;"|*",M$3:M2133,0),"-",""),B2134&amp;"|"&amp;C2134&amp;"|"),"-"))</f>
        <v/>
      </c>
    </row>
    <row r="2135" spans="12:15" x14ac:dyDescent="0.35">
      <c r="L2135" s="81" t="str">
        <f t="shared" si="92"/>
        <v/>
      </c>
      <c r="M2135" s="82" t="str">
        <f>IF(EXACT(B2135,""),"",IF(COUNTIFS(B:B,B2135,J:J,"&gt;"&amp;J2135)=0,IFERROR(IF(MATCH(B2135&amp;"|*",M$3:M2134,0),"-",""),B2135&amp;"|"&amp;C2135&amp;"|"),"-"))</f>
        <v/>
      </c>
      <c r="N2135" s="183" t="str">
        <f t="shared" si="93"/>
        <v/>
      </c>
      <c r="O2135" s="81" t="str">
        <f>IF(EXACT(B2135,""),"",IF(COUNTIFS(B:B,B2135,J:J,"&gt;"&amp;J2135)=1,IFERROR(IF(MATCH(B2135&amp;"|*",M$3:M2134,0),"-",""),B2135&amp;"|"&amp;C2135&amp;"|"),"-"))</f>
        <v/>
      </c>
    </row>
    <row r="2136" spans="12:15" x14ac:dyDescent="0.35">
      <c r="L2136" s="81" t="str">
        <f t="shared" si="92"/>
        <v/>
      </c>
      <c r="M2136" s="82" t="str">
        <f>IF(EXACT(B2136,""),"",IF(COUNTIFS(B:B,B2136,J:J,"&gt;"&amp;J2136)=0,IFERROR(IF(MATCH(B2136&amp;"|*",M$3:M2135,0),"-",""),B2136&amp;"|"&amp;C2136&amp;"|"),"-"))</f>
        <v/>
      </c>
      <c r="N2136" s="183" t="str">
        <f t="shared" si="93"/>
        <v/>
      </c>
      <c r="O2136" s="81" t="str">
        <f>IF(EXACT(B2136,""),"",IF(COUNTIFS(B:B,B2136,J:J,"&gt;"&amp;J2136)=1,IFERROR(IF(MATCH(B2136&amp;"|*",M$3:M2135,0),"-",""),B2136&amp;"|"&amp;C2136&amp;"|"),"-"))</f>
        <v/>
      </c>
    </row>
    <row r="2137" spans="12:15" x14ac:dyDescent="0.35">
      <c r="L2137" s="81" t="str">
        <f t="shared" si="92"/>
        <v/>
      </c>
      <c r="M2137" s="82" t="str">
        <f>IF(EXACT(B2137,""),"",IF(COUNTIFS(B:B,B2137,J:J,"&gt;"&amp;J2137)=0,IFERROR(IF(MATCH(B2137&amp;"|*",M$3:M2136,0),"-",""),B2137&amp;"|"&amp;C2137&amp;"|"),"-"))</f>
        <v/>
      </c>
      <c r="N2137" s="183" t="str">
        <f t="shared" si="93"/>
        <v/>
      </c>
      <c r="O2137" s="81" t="str">
        <f>IF(EXACT(B2137,""),"",IF(COUNTIFS(B:B,B2137,J:J,"&gt;"&amp;J2137)=1,IFERROR(IF(MATCH(B2137&amp;"|*",M$3:M2136,0),"-",""),B2137&amp;"|"&amp;C2137&amp;"|"),"-"))</f>
        <v/>
      </c>
    </row>
    <row r="2138" spans="12:15" x14ac:dyDescent="0.35">
      <c r="L2138" s="81" t="str">
        <f t="shared" si="92"/>
        <v/>
      </c>
      <c r="M2138" s="82" t="str">
        <f>IF(EXACT(B2138,""),"",IF(COUNTIFS(B:B,B2138,J:J,"&gt;"&amp;J2138)=0,IFERROR(IF(MATCH(B2138&amp;"|*",M$3:M2137,0),"-",""),B2138&amp;"|"&amp;C2138&amp;"|"),"-"))</f>
        <v/>
      </c>
      <c r="N2138" s="183" t="str">
        <f t="shared" si="93"/>
        <v/>
      </c>
      <c r="O2138" s="81" t="str">
        <f>IF(EXACT(B2138,""),"",IF(COUNTIFS(B:B,B2138,J:J,"&gt;"&amp;J2138)=1,IFERROR(IF(MATCH(B2138&amp;"|*",M$3:M2137,0),"-",""),B2138&amp;"|"&amp;C2138&amp;"|"),"-"))</f>
        <v/>
      </c>
    </row>
    <row r="2139" spans="12:15" x14ac:dyDescent="0.35">
      <c r="L2139" s="81" t="str">
        <f t="shared" si="92"/>
        <v/>
      </c>
      <c r="M2139" s="82" t="str">
        <f>IF(EXACT(B2139,""),"",IF(COUNTIFS(B:B,B2139,J:J,"&gt;"&amp;J2139)=0,IFERROR(IF(MATCH(B2139&amp;"|*",M$3:M2138,0),"-",""),B2139&amp;"|"&amp;C2139&amp;"|"),"-"))</f>
        <v/>
      </c>
      <c r="N2139" s="183" t="str">
        <f t="shared" si="93"/>
        <v/>
      </c>
      <c r="O2139" s="81" t="str">
        <f>IF(EXACT(B2139,""),"",IF(COUNTIFS(B:B,B2139,J:J,"&gt;"&amp;J2139)=1,IFERROR(IF(MATCH(B2139&amp;"|*",M$3:M2138,0),"-",""),B2139&amp;"|"&amp;C2139&amp;"|"),"-"))</f>
        <v/>
      </c>
    </row>
    <row r="2140" spans="12:15" x14ac:dyDescent="0.35">
      <c r="L2140" s="81" t="str">
        <f t="shared" si="92"/>
        <v/>
      </c>
      <c r="M2140" s="82" t="str">
        <f>IF(EXACT(B2140,""),"",IF(COUNTIFS(B:B,B2140,J:J,"&gt;"&amp;J2140)=0,IFERROR(IF(MATCH(B2140&amp;"|*",M$3:M2139,0),"-",""),B2140&amp;"|"&amp;C2140&amp;"|"),"-"))</f>
        <v/>
      </c>
      <c r="N2140" s="183" t="str">
        <f t="shared" si="93"/>
        <v/>
      </c>
      <c r="O2140" s="81" t="str">
        <f>IF(EXACT(B2140,""),"",IF(COUNTIFS(B:B,B2140,J:J,"&gt;"&amp;J2140)=1,IFERROR(IF(MATCH(B2140&amp;"|*",M$3:M2139,0),"-",""),B2140&amp;"|"&amp;C2140&amp;"|"),"-"))</f>
        <v/>
      </c>
    </row>
    <row r="2141" spans="12:15" x14ac:dyDescent="0.35">
      <c r="L2141" s="81" t="str">
        <f t="shared" si="92"/>
        <v/>
      </c>
      <c r="M2141" s="82" t="str">
        <f>IF(EXACT(B2141,""),"",IF(COUNTIFS(B:B,B2141,J:J,"&gt;"&amp;J2141)=0,IFERROR(IF(MATCH(B2141&amp;"|*",M$3:M2140,0),"-",""),B2141&amp;"|"&amp;C2141&amp;"|"),"-"))</f>
        <v/>
      </c>
      <c r="N2141" s="183" t="str">
        <f t="shared" si="93"/>
        <v/>
      </c>
      <c r="O2141" s="81" t="str">
        <f>IF(EXACT(B2141,""),"",IF(COUNTIFS(B:B,B2141,J:J,"&gt;"&amp;J2141)=1,IFERROR(IF(MATCH(B2141&amp;"|*",M$3:M2140,0),"-",""),B2141&amp;"|"&amp;C2141&amp;"|"),"-"))</f>
        <v/>
      </c>
    </row>
    <row r="2142" spans="12:15" x14ac:dyDescent="0.35">
      <c r="L2142" s="81" t="str">
        <f t="shared" si="92"/>
        <v/>
      </c>
      <c r="M2142" s="82" t="str">
        <f>IF(EXACT(B2142,""),"",IF(COUNTIFS(B:B,B2142,J:J,"&gt;"&amp;J2142)=0,IFERROR(IF(MATCH(B2142&amp;"|*",M$3:M2141,0),"-",""),B2142&amp;"|"&amp;C2142&amp;"|"),"-"))</f>
        <v/>
      </c>
      <c r="N2142" s="183" t="str">
        <f t="shared" si="93"/>
        <v/>
      </c>
      <c r="O2142" s="81" t="str">
        <f>IF(EXACT(B2142,""),"",IF(COUNTIFS(B:B,B2142,J:J,"&gt;"&amp;J2142)=1,IFERROR(IF(MATCH(B2142&amp;"|*",M$3:M2141,0),"-",""),B2142&amp;"|"&amp;C2142&amp;"|"),"-"))</f>
        <v/>
      </c>
    </row>
    <row r="2143" spans="12:15" x14ac:dyDescent="0.35">
      <c r="L2143" s="81" t="str">
        <f t="shared" si="92"/>
        <v/>
      </c>
      <c r="M2143" s="82" t="str">
        <f>IF(EXACT(B2143,""),"",IF(COUNTIFS(B:B,B2143,J:J,"&gt;"&amp;J2143)=0,IFERROR(IF(MATCH(B2143&amp;"|*",M$3:M2142,0),"-",""),B2143&amp;"|"&amp;C2143&amp;"|"),"-"))</f>
        <v/>
      </c>
      <c r="N2143" s="183" t="str">
        <f t="shared" si="93"/>
        <v/>
      </c>
      <c r="O2143" s="81" t="str">
        <f>IF(EXACT(B2143,""),"",IF(COUNTIFS(B:B,B2143,J:J,"&gt;"&amp;J2143)=1,IFERROR(IF(MATCH(B2143&amp;"|*",M$3:M2142,0),"-",""),B2143&amp;"|"&amp;C2143&amp;"|"),"-"))</f>
        <v/>
      </c>
    </row>
    <row r="2144" spans="12:15" x14ac:dyDescent="0.35">
      <c r="L2144" s="81" t="str">
        <f t="shared" si="92"/>
        <v/>
      </c>
      <c r="M2144" s="82" t="str">
        <f>IF(EXACT(B2144,""),"",IF(COUNTIFS(B:B,B2144,J:J,"&gt;"&amp;J2144)=0,IFERROR(IF(MATCH(B2144&amp;"|*",M$3:M2143,0),"-",""),B2144&amp;"|"&amp;C2144&amp;"|"),"-"))</f>
        <v/>
      </c>
      <c r="N2144" s="183" t="str">
        <f t="shared" si="93"/>
        <v/>
      </c>
      <c r="O2144" s="81" t="str">
        <f>IF(EXACT(B2144,""),"",IF(COUNTIFS(B:B,B2144,J:J,"&gt;"&amp;J2144)=1,IFERROR(IF(MATCH(B2144&amp;"|*",M$3:M2143,0),"-",""),B2144&amp;"|"&amp;C2144&amp;"|"),"-"))</f>
        <v/>
      </c>
    </row>
    <row r="2145" spans="12:15" x14ac:dyDescent="0.35">
      <c r="L2145" s="81" t="str">
        <f t="shared" si="92"/>
        <v/>
      </c>
      <c r="M2145" s="82" t="str">
        <f>IF(EXACT(B2145,""),"",IF(COUNTIFS(B:B,B2145,J:J,"&gt;"&amp;J2145)=0,IFERROR(IF(MATCH(B2145&amp;"|*",M$3:M2144,0),"-",""),B2145&amp;"|"&amp;C2145&amp;"|"),"-"))</f>
        <v/>
      </c>
      <c r="N2145" s="183" t="str">
        <f t="shared" si="93"/>
        <v/>
      </c>
      <c r="O2145" s="81" t="str">
        <f>IF(EXACT(B2145,""),"",IF(COUNTIFS(B:B,B2145,J:J,"&gt;"&amp;J2145)=1,IFERROR(IF(MATCH(B2145&amp;"|*",M$3:M2144,0),"-",""),B2145&amp;"|"&amp;C2145&amp;"|"),"-"))</f>
        <v/>
      </c>
    </row>
    <row r="2146" spans="12:15" x14ac:dyDescent="0.35">
      <c r="L2146" s="81" t="str">
        <f t="shared" si="92"/>
        <v/>
      </c>
      <c r="M2146" s="82" t="str">
        <f>IF(EXACT(B2146,""),"",IF(COUNTIFS(B:B,B2146,J:J,"&gt;"&amp;J2146)=0,IFERROR(IF(MATCH(B2146&amp;"|*",M$3:M2145,0),"-",""),B2146&amp;"|"&amp;C2146&amp;"|"),"-"))</f>
        <v/>
      </c>
      <c r="N2146" s="183" t="str">
        <f t="shared" si="93"/>
        <v/>
      </c>
      <c r="O2146" s="81" t="str">
        <f>IF(EXACT(B2146,""),"",IF(COUNTIFS(B:B,B2146,J:J,"&gt;"&amp;J2146)=1,IFERROR(IF(MATCH(B2146&amp;"|*",M$3:M2145,0),"-",""),B2146&amp;"|"&amp;C2146&amp;"|"),"-"))</f>
        <v/>
      </c>
    </row>
    <row r="2147" spans="12:15" x14ac:dyDescent="0.35">
      <c r="L2147" s="81" t="str">
        <f t="shared" si="92"/>
        <v/>
      </c>
      <c r="M2147" s="82" t="str">
        <f>IF(EXACT(B2147,""),"",IF(COUNTIFS(B:B,B2147,J:J,"&gt;"&amp;J2147)=0,IFERROR(IF(MATCH(B2147&amp;"|*",M$3:M2146,0),"-",""),B2147&amp;"|"&amp;C2147&amp;"|"),"-"))</f>
        <v/>
      </c>
      <c r="N2147" s="183" t="str">
        <f t="shared" si="93"/>
        <v/>
      </c>
      <c r="O2147" s="81" t="str">
        <f>IF(EXACT(B2147,""),"",IF(COUNTIFS(B:B,B2147,J:J,"&gt;"&amp;J2147)=1,IFERROR(IF(MATCH(B2147&amp;"|*",M$3:M2146,0),"-",""),B2147&amp;"|"&amp;C2147&amp;"|"),"-"))</f>
        <v/>
      </c>
    </row>
    <row r="2148" spans="12:15" x14ac:dyDescent="0.35">
      <c r="L2148" s="81" t="str">
        <f t="shared" si="92"/>
        <v/>
      </c>
      <c r="M2148" s="82" t="str">
        <f>IF(EXACT(B2148,""),"",IF(COUNTIFS(B:B,B2148,J:J,"&gt;"&amp;J2148)=0,IFERROR(IF(MATCH(B2148&amp;"|*",M$3:M2147,0),"-",""),B2148&amp;"|"&amp;C2148&amp;"|"),"-"))</f>
        <v/>
      </c>
      <c r="N2148" s="183" t="str">
        <f t="shared" si="93"/>
        <v/>
      </c>
      <c r="O2148" s="81" t="str">
        <f>IF(EXACT(B2148,""),"",IF(COUNTIFS(B:B,B2148,J:J,"&gt;"&amp;J2148)=1,IFERROR(IF(MATCH(B2148&amp;"|*",M$3:M2147,0),"-",""),B2148&amp;"|"&amp;C2148&amp;"|"),"-"))</f>
        <v/>
      </c>
    </row>
    <row r="2149" spans="12:15" x14ac:dyDescent="0.35">
      <c r="L2149" s="81" t="str">
        <f t="shared" si="92"/>
        <v/>
      </c>
      <c r="M2149" s="82" t="str">
        <f>IF(EXACT(B2149,""),"",IF(COUNTIFS(B:B,B2149,J:J,"&gt;"&amp;J2149)=0,IFERROR(IF(MATCH(B2149&amp;"|*",M$3:M2148,0),"-",""),B2149&amp;"|"&amp;C2149&amp;"|"),"-"))</f>
        <v/>
      </c>
      <c r="N2149" s="183" t="str">
        <f t="shared" si="93"/>
        <v/>
      </c>
      <c r="O2149" s="81" t="str">
        <f>IF(EXACT(B2149,""),"",IF(COUNTIFS(B:B,B2149,J:J,"&gt;"&amp;J2149)=1,IFERROR(IF(MATCH(B2149&amp;"|*",M$3:M2148,0),"-",""),B2149&amp;"|"&amp;C2149&amp;"|"),"-"))</f>
        <v/>
      </c>
    </row>
    <row r="2150" spans="12:15" x14ac:dyDescent="0.35">
      <c r="L2150" s="81" t="str">
        <f t="shared" si="92"/>
        <v/>
      </c>
      <c r="M2150" s="82" t="str">
        <f>IF(EXACT(B2150,""),"",IF(COUNTIFS(B:B,B2150,J:J,"&gt;"&amp;J2150)=0,IFERROR(IF(MATCH(B2150&amp;"|*",M$3:M2149,0),"-",""),B2150&amp;"|"&amp;C2150&amp;"|"),"-"))</f>
        <v/>
      </c>
      <c r="N2150" s="183" t="str">
        <f t="shared" si="93"/>
        <v/>
      </c>
      <c r="O2150" s="81" t="str">
        <f>IF(EXACT(B2150,""),"",IF(COUNTIFS(B:B,B2150,J:J,"&gt;"&amp;J2150)=1,IFERROR(IF(MATCH(B2150&amp;"|*",M$3:M2149,0),"-",""),B2150&amp;"|"&amp;C2150&amp;"|"),"-"))</f>
        <v/>
      </c>
    </row>
    <row r="2151" spans="12:15" x14ac:dyDescent="0.35">
      <c r="L2151" s="81" t="str">
        <f t="shared" si="92"/>
        <v/>
      </c>
      <c r="M2151" s="82" t="str">
        <f>IF(EXACT(B2151,""),"",IF(COUNTIFS(B:B,B2151,J:J,"&gt;"&amp;J2151)=0,IFERROR(IF(MATCH(B2151&amp;"|*",M$3:M2150,0),"-",""),B2151&amp;"|"&amp;C2151&amp;"|"),"-"))</f>
        <v/>
      </c>
      <c r="N2151" s="183" t="str">
        <f t="shared" si="93"/>
        <v/>
      </c>
      <c r="O2151" s="81" t="str">
        <f>IF(EXACT(B2151,""),"",IF(COUNTIFS(B:B,B2151,J:J,"&gt;"&amp;J2151)=1,IFERROR(IF(MATCH(B2151&amp;"|*",M$3:M2150,0),"-",""),B2151&amp;"|"&amp;C2151&amp;"|"),"-"))</f>
        <v/>
      </c>
    </row>
    <row r="2152" spans="12:15" x14ac:dyDescent="0.35">
      <c r="L2152" s="81" t="str">
        <f t="shared" si="92"/>
        <v/>
      </c>
      <c r="M2152" s="82" t="str">
        <f>IF(EXACT(B2152,""),"",IF(COUNTIFS(B:B,B2152,J:J,"&gt;"&amp;J2152)=0,IFERROR(IF(MATCH(B2152&amp;"|*",M$3:M2151,0),"-",""),B2152&amp;"|"&amp;C2152&amp;"|"),"-"))</f>
        <v/>
      </c>
      <c r="N2152" s="183" t="str">
        <f t="shared" si="93"/>
        <v/>
      </c>
      <c r="O2152" s="81" t="str">
        <f>IF(EXACT(B2152,""),"",IF(COUNTIFS(B:B,B2152,J:J,"&gt;"&amp;J2152)=1,IFERROR(IF(MATCH(B2152&amp;"|*",M$3:M2151,0),"-",""),B2152&amp;"|"&amp;C2152&amp;"|"),"-"))</f>
        <v/>
      </c>
    </row>
    <row r="2153" spans="12:15" x14ac:dyDescent="0.35">
      <c r="L2153" s="81" t="str">
        <f t="shared" si="92"/>
        <v/>
      </c>
      <c r="M2153" s="82" t="str">
        <f>IF(EXACT(B2153,""),"",IF(COUNTIFS(B:B,B2153,J:J,"&gt;"&amp;J2153)=0,IFERROR(IF(MATCH(B2153&amp;"|*",M$3:M2152,0),"-",""),B2153&amp;"|"&amp;C2153&amp;"|"),"-"))</f>
        <v/>
      </c>
      <c r="N2153" s="183" t="str">
        <f t="shared" si="93"/>
        <v/>
      </c>
      <c r="O2153" s="81" t="str">
        <f>IF(EXACT(B2153,""),"",IF(COUNTIFS(B:B,B2153,J:J,"&gt;"&amp;J2153)=1,IFERROR(IF(MATCH(B2153&amp;"|*",M$3:M2152,0),"-",""),B2153&amp;"|"&amp;C2153&amp;"|"),"-"))</f>
        <v/>
      </c>
    </row>
    <row r="2154" spans="12:15" x14ac:dyDescent="0.35">
      <c r="L2154" s="81" t="str">
        <f t="shared" si="92"/>
        <v/>
      </c>
      <c r="M2154" s="82" t="str">
        <f>IF(EXACT(B2154,""),"",IF(COUNTIFS(B:B,B2154,J:J,"&gt;"&amp;J2154)=0,IFERROR(IF(MATCH(B2154&amp;"|*",M$3:M2153,0),"-",""),B2154&amp;"|"&amp;C2154&amp;"|"),"-"))</f>
        <v/>
      </c>
      <c r="N2154" s="183" t="str">
        <f t="shared" si="93"/>
        <v/>
      </c>
      <c r="O2154" s="81" t="str">
        <f>IF(EXACT(B2154,""),"",IF(COUNTIFS(B:B,B2154,J:J,"&gt;"&amp;J2154)=1,IFERROR(IF(MATCH(B2154&amp;"|*",M$3:M2153,0),"-",""),B2154&amp;"|"&amp;C2154&amp;"|"),"-"))</f>
        <v/>
      </c>
    </row>
    <row r="2155" spans="12:15" x14ac:dyDescent="0.35">
      <c r="L2155" s="81" t="str">
        <f t="shared" si="92"/>
        <v/>
      </c>
      <c r="M2155" s="82" t="str">
        <f>IF(EXACT(B2155,""),"",IF(COUNTIFS(B:B,B2155,J:J,"&gt;"&amp;J2155)=0,IFERROR(IF(MATCH(B2155&amp;"|*",M$3:M2154,0),"-",""),B2155&amp;"|"&amp;C2155&amp;"|"),"-"))</f>
        <v/>
      </c>
      <c r="N2155" s="183" t="str">
        <f t="shared" si="93"/>
        <v/>
      </c>
      <c r="O2155" s="81" t="str">
        <f>IF(EXACT(B2155,""),"",IF(COUNTIFS(B:B,B2155,J:J,"&gt;"&amp;J2155)=1,IFERROR(IF(MATCH(B2155&amp;"|*",M$3:M2154,0),"-",""),B2155&amp;"|"&amp;C2155&amp;"|"),"-"))</f>
        <v/>
      </c>
    </row>
    <row r="2156" spans="12:15" x14ac:dyDescent="0.35">
      <c r="L2156" s="81" t="str">
        <f t="shared" si="92"/>
        <v/>
      </c>
      <c r="M2156" s="82" t="str">
        <f>IF(EXACT(B2156,""),"",IF(COUNTIFS(B:B,B2156,J:J,"&gt;"&amp;J2156)=0,IFERROR(IF(MATCH(B2156&amp;"|*",M$3:M2155,0),"-",""),B2156&amp;"|"&amp;C2156&amp;"|"),"-"))</f>
        <v/>
      </c>
      <c r="N2156" s="183" t="str">
        <f t="shared" si="93"/>
        <v/>
      </c>
      <c r="O2156" s="81" t="str">
        <f>IF(EXACT(B2156,""),"",IF(COUNTIFS(B:B,B2156,J:J,"&gt;"&amp;J2156)=1,IFERROR(IF(MATCH(B2156&amp;"|*",M$3:M2155,0),"-",""),B2156&amp;"|"&amp;C2156&amp;"|"),"-"))</f>
        <v/>
      </c>
    </row>
    <row r="2157" spans="12:15" x14ac:dyDescent="0.35">
      <c r="L2157" s="81" t="str">
        <f t="shared" si="92"/>
        <v/>
      </c>
      <c r="M2157" s="82" t="str">
        <f>IF(EXACT(B2157,""),"",IF(COUNTIFS(B:B,B2157,J:J,"&gt;"&amp;J2157)=0,IFERROR(IF(MATCH(B2157&amp;"|*",M$3:M2156,0),"-",""),B2157&amp;"|"&amp;C2157&amp;"|"),"-"))</f>
        <v/>
      </c>
      <c r="N2157" s="183" t="str">
        <f t="shared" si="93"/>
        <v/>
      </c>
      <c r="O2157" s="81" t="str">
        <f>IF(EXACT(B2157,""),"",IF(COUNTIFS(B:B,B2157,J:J,"&gt;"&amp;J2157)=1,IFERROR(IF(MATCH(B2157&amp;"|*",M$3:M2156,0),"-",""),B2157&amp;"|"&amp;C2157&amp;"|"),"-"))</f>
        <v/>
      </c>
    </row>
    <row r="2158" spans="12:15" x14ac:dyDescent="0.35">
      <c r="L2158" s="81" t="str">
        <f t="shared" si="92"/>
        <v/>
      </c>
      <c r="M2158" s="82" t="str">
        <f>IF(EXACT(B2158,""),"",IF(COUNTIFS(B:B,B2158,J:J,"&gt;"&amp;J2158)=0,IFERROR(IF(MATCH(B2158&amp;"|*",M$3:M2157,0),"-",""),B2158&amp;"|"&amp;C2158&amp;"|"),"-"))</f>
        <v/>
      </c>
      <c r="N2158" s="183" t="str">
        <f t="shared" si="93"/>
        <v/>
      </c>
      <c r="O2158" s="81" t="str">
        <f>IF(EXACT(B2158,""),"",IF(COUNTIFS(B:B,B2158,J:J,"&gt;"&amp;J2158)=1,IFERROR(IF(MATCH(B2158&amp;"|*",M$3:M2157,0),"-",""),B2158&amp;"|"&amp;C2158&amp;"|"),"-"))</f>
        <v/>
      </c>
    </row>
    <row r="2159" spans="12:15" x14ac:dyDescent="0.35">
      <c r="L2159" s="81" t="str">
        <f t="shared" si="92"/>
        <v/>
      </c>
      <c r="M2159" s="82" t="str">
        <f>IF(EXACT(B2159,""),"",IF(COUNTIFS(B:B,B2159,J:J,"&gt;"&amp;J2159)=0,IFERROR(IF(MATCH(B2159&amp;"|*",M$3:M2158,0),"-",""),B2159&amp;"|"&amp;C2159&amp;"|"),"-"))</f>
        <v/>
      </c>
      <c r="N2159" s="183" t="str">
        <f t="shared" si="93"/>
        <v/>
      </c>
      <c r="O2159" s="81" t="str">
        <f>IF(EXACT(B2159,""),"",IF(COUNTIFS(B:B,B2159,J:J,"&gt;"&amp;J2159)=1,IFERROR(IF(MATCH(B2159&amp;"|*",M$3:M2158,0),"-",""),B2159&amp;"|"&amp;C2159&amp;"|"),"-"))</f>
        <v/>
      </c>
    </row>
    <row r="2160" spans="12:15" x14ac:dyDescent="0.35">
      <c r="L2160" s="81" t="str">
        <f t="shared" si="92"/>
        <v/>
      </c>
      <c r="M2160" s="82" t="str">
        <f>IF(EXACT(B2160,""),"",IF(COUNTIFS(B:B,B2160,J:J,"&gt;"&amp;J2160)=0,IFERROR(IF(MATCH(B2160&amp;"|*",M$3:M2159,0),"-",""),B2160&amp;"|"&amp;C2160&amp;"|"),"-"))</f>
        <v/>
      </c>
      <c r="N2160" s="183" t="str">
        <f t="shared" si="93"/>
        <v/>
      </c>
      <c r="O2160" s="81" t="str">
        <f>IF(EXACT(B2160,""),"",IF(COUNTIFS(B:B,B2160,J:J,"&gt;"&amp;J2160)=1,IFERROR(IF(MATCH(B2160&amp;"|*",M$3:M2159,0),"-",""),B2160&amp;"|"&amp;C2160&amp;"|"),"-"))</f>
        <v/>
      </c>
    </row>
    <row r="2161" spans="12:15" x14ac:dyDescent="0.35">
      <c r="L2161" s="81" t="str">
        <f t="shared" si="92"/>
        <v/>
      </c>
      <c r="M2161" s="82" t="str">
        <f>IF(EXACT(B2161,""),"",IF(COUNTIFS(B:B,B2161,J:J,"&gt;"&amp;J2161)=0,IFERROR(IF(MATCH(B2161&amp;"|*",M$3:M2160,0),"-",""),B2161&amp;"|"&amp;C2161&amp;"|"),"-"))</f>
        <v/>
      </c>
      <c r="N2161" s="183" t="str">
        <f t="shared" si="93"/>
        <v/>
      </c>
      <c r="O2161" s="81" t="str">
        <f>IF(EXACT(B2161,""),"",IF(COUNTIFS(B:B,B2161,J:J,"&gt;"&amp;J2161)=1,IFERROR(IF(MATCH(B2161&amp;"|*",M$3:M2160,0),"-",""),B2161&amp;"|"&amp;C2161&amp;"|"),"-"))</f>
        <v/>
      </c>
    </row>
    <row r="2162" spans="12:15" x14ac:dyDescent="0.35">
      <c r="L2162" s="81" t="str">
        <f t="shared" si="92"/>
        <v/>
      </c>
      <c r="M2162" s="82" t="str">
        <f>IF(EXACT(B2162,""),"",IF(COUNTIFS(B:B,B2162,J:J,"&gt;"&amp;J2162)=0,IFERROR(IF(MATCH(B2162&amp;"|*",M$3:M2161,0),"-",""),B2162&amp;"|"&amp;C2162&amp;"|"),"-"))</f>
        <v/>
      </c>
      <c r="N2162" s="183" t="str">
        <f t="shared" si="93"/>
        <v/>
      </c>
      <c r="O2162" s="81" t="str">
        <f>IF(EXACT(B2162,""),"",IF(COUNTIFS(B:B,B2162,J:J,"&gt;"&amp;J2162)=1,IFERROR(IF(MATCH(B2162&amp;"|*",M$3:M2161,0),"-",""),B2162&amp;"|"&amp;C2162&amp;"|"),"-"))</f>
        <v/>
      </c>
    </row>
    <row r="2163" spans="12:15" x14ac:dyDescent="0.35">
      <c r="L2163" s="81" t="str">
        <f t="shared" si="92"/>
        <v/>
      </c>
      <c r="M2163" s="82" t="str">
        <f>IF(EXACT(B2163,""),"",IF(COUNTIFS(B:B,B2163,J:J,"&gt;"&amp;J2163)=0,IFERROR(IF(MATCH(B2163&amp;"|*",M$3:M2162,0),"-",""),B2163&amp;"|"&amp;C2163&amp;"|"),"-"))</f>
        <v/>
      </c>
      <c r="N2163" s="183" t="str">
        <f t="shared" si="93"/>
        <v/>
      </c>
      <c r="O2163" s="81" t="str">
        <f>IF(EXACT(B2163,""),"",IF(COUNTIFS(B:B,B2163,J:J,"&gt;"&amp;J2163)=1,IFERROR(IF(MATCH(B2163&amp;"|*",M$3:M2162,0),"-",""),B2163&amp;"|"&amp;C2163&amp;"|"),"-"))</f>
        <v/>
      </c>
    </row>
    <row r="2164" spans="12:15" x14ac:dyDescent="0.35">
      <c r="L2164" s="81" t="str">
        <f t="shared" si="92"/>
        <v/>
      </c>
      <c r="M2164" s="82" t="str">
        <f>IF(EXACT(B2164,""),"",IF(COUNTIFS(B:B,B2164,J:J,"&gt;"&amp;J2164)=0,IFERROR(IF(MATCH(B2164&amp;"|*",M$3:M2163,0),"-",""),B2164&amp;"|"&amp;C2164&amp;"|"),"-"))</f>
        <v/>
      </c>
      <c r="N2164" s="183" t="str">
        <f t="shared" si="93"/>
        <v/>
      </c>
      <c r="O2164" s="81" t="str">
        <f>IF(EXACT(B2164,""),"",IF(COUNTIFS(B:B,B2164,J:J,"&gt;"&amp;J2164)=1,IFERROR(IF(MATCH(B2164&amp;"|*",M$3:M2163,0),"-",""),B2164&amp;"|"&amp;C2164&amp;"|"),"-"))</f>
        <v/>
      </c>
    </row>
    <row r="2165" spans="12:15" x14ac:dyDescent="0.35">
      <c r="L2165" s="81" t="str">
        <f t="shared" si="92"/>
        <v/>
      </c>
      <c r="M2165" s="82" t="str">
        <f>IF(EXACT(B2165,""),"",IF(COUNTIFS(B:B,B2165,J:J,"&gt;"&amp;J2165)=0,IFERROR(IF(MATCH(B2165&amp;"|*",M$3:M2164,0),"-",""),B2165&amp;"|"&amp;C2165&amp;"|"),"-"))</f>
        <v/>
      </c>
      <c r="N2165" s="183" t="str">
        <f t="shared" si="93"/>
        <v/>
      </c>
      <c r="O2165" s="81" t="str">
        <f>IF(EXACT(B2165,""),"",IF(COUNTIFS(B:B,B2165,J:J,"&gt;"&amp;J2165)=1,IFERROR(IF(MATCH(B2165&amp;"|*",M$3:M2164,0),"-",""),B2165&amp;"|"&amp;C2165&amp;"|"),"-"))</f>
        <v/>
      </c>
    </row>
    <row r="2166" spans="12:15" x14ac:dyDescent="0.35">
      <c r="L2166" s="81" t="str">
        <f t="shared" si="92"/>
        <v/>
      </c>
      <c r="M2166" s="82" t="str">
        <f>IF(EXACT(B2166,""),"",IF(COUNTIFS(B:B,B2166,J:J,"&gt;"&amp;J2166)=0,IFERROR(IF(MATCH(B2166&amp;"|*",M$3:M2165,0),"-",""),B2166&amp;"|"&amp;C2166&amp;"|"),"-"))</f>
        <v/>
      </c>
      <c r="N2166" s="183" t="str">
        <f t="shared" si="93"/>
        <v/>
      </c>
      <c r="O2166" s="81" t="str">
        <f>IF(EXACT(B2166,""),"",IF(COUNTIFS(B:B,B2166,J:J,"&gt;"&amp;J2166)=1,IFERROR(IF(MATCH(B2166&amp;"|*",M$3:M2165,0),"-",""),B2166&amp;"|"&amp;C2166&amp;"|"),"-"))</f>
        <v/>
      </c>
    </row>
    <row r="2167" spans="12:15" x14ac:dyDescent="0.35">
      <c r="L2167" s="81" t="str">
        <f t="shared" si="92"/>
        <v/>
      </c>
      <c r="M2167" s="82" t="str">
        <f>IF(EXACT(B2167,""),"",IF(COUNTIFS(B:B,B2167,J:J,"&gt;"&amp;J2167)=0,IFERROR(IF(MATCH(B2167&amp;"|*",M$3:M2166,0),"-",""),B2167&amp;"|"&amp;C2167&amp;"|"),"-"))</f>
        <v/>
      </c>
      <c r="N2167" s="183" t="str">
        <f t="shared" si="93"/>
        <v/>
      </c>
      <c r="O2167" s="81" t="str">
        <f>IF(EXACT(B2167,""),"",IF(COUNTIFS(B:B,B2167,J:J,"&gt;"&amp;J2167)=1,IFERROR(IF(MATCH(B2167&amp;"|*",M$3:M2166,0),"-",""),B2167&amp;"|"&amp;C2167&amp;"|"),"-"))</f>
        <v/>
      </c>
    </row>
    <row r="2168" spans="12:15" x14ac:dyDescent="0.35">
      <c r="L2168" s="81" t="str">
        <f t="shared" si="92"/>
        <v/>
      </c>
      <c r="M2168" s="82" t="str">
        <f>IF(EXACT(B2168,""),"",IF(COUNTIFS(B:B,B2168,J:J,"&gt;"&amp;J2168)=0,IFERROR(IF(MATCH(B2168&amp;"|*",M$3:M2167,0),"-",""),B2168&amp;"|"&amp;C2168&amp;"|"),"-"))</f>
        <v/>
      </c>
      <c r="N2168" s="183" t="str">
        <f t="shared" si="93"/>
        <v/>
      </c>
      <c r="O2168" s="81" t="str">
        <f>IF(EXACT(B2168,""),"",IF(COUNTIFS(B:B,B2168,J:J,"&gt;"&amp;J2168)=1,IFERROR(IF(MATCH(B2168&amp;"|*",M$3:M2167,0),"-",""),B2168&amp;"|"&amp;C2168&amp;"|"),"-"))</f>
        <v/>
      </c>
    </row>
    <row r="2169" spans="12:15" x14ac:dyDescent="0.35">
      <c r="L2169" s="81" t="str">
        <f t="shared" si="92"/>
        <v/>
      </c>
      <c r="M2169" s="82" t="str">
        <f>IF(EXACT(B2169,""),"",IF(COUNTIFS(B:B,B2169,J:J,"&gt;"&amp;J2169)=0,IFERROR(IF(MATCH(B2169&amp;"|*",M$3:M2168,0),"-",""),B2169&amp;"|"&amp;C2169&amp;"|"),"-"))</f>
        <v/>
      </c>
      <c r="N2169" s="183" t="str">
        <f t="shared" si="93"/>
        <v/>
      </c>
      <c r="O2169" s="81" t="str">
        <f>IF(EXACT(B2169,""),"",IF(COUNTIFS(B:B,B2169,J:J,"&gt;"&amp;J2169)=1,IFERROR(IF(MATCH(B2169&amp;"|*",M$3:M2168,0),"-",""),B2169&amp;"|"&amp;C2169&amp;"|"),"-"))</f>
        <v/>
      </c>
    </row>
    <row r="2170" spans="12:15" x14ac:dyDescent="0.35">
      <c r="L2170" s="81" t="str">
        <f t="shared" si="92"/>
        <v/>
      </c>
      <c r="M2170" s="82" t="str">
        <f>IF(EXACT(B2170,""),"",IF(COUNTIFS(B:B,B2170,J:J,"&gt;"&amp;J2170)=0,IFERROR(IF(MATCH(B2170&amp;"|*",M$3:M2169,0),"-",""),B2170&amp;"|"&amp;C2170&amp;"|"),"-"))</f>
        <v/>
      </c>
      <c r="N2170" s="183" t="str">
        <f t="shared" si="93"/>
        <v/>
      </c>
      <c r="O2170" s="81" t="str">
        <f>IF(EXACT(B2170,""),"",IF(COUNTIFS(B:B,B2170,J:J,"&gt;"&amp;J2170)=1,IFERROR(IF(MATCH(B2170&amp;"|*",M$3:M2169,0),"-",""),B2170&amp;"|"&amp;C2170&amp;"|"),"-"))</f>
        <v/>
      </c>
    </row>
    <row r="2171" spans="12:15" x14ac:dyDescent="0.35">
      <c r="L2171" s="81" t="str">
        <f t="shared" si="92"/>
        <v/>
      </c>
      <c r="M2171" s="82" t="str">
        <f>IF(EXACT(B2171,""),"",IF(COUNTIFS(B:B,B2171,J:J,"&gt;"&amp;J2171)=0,IFERROR(IF(MATCH(B2171&amp;"|*",M$3:M2170,0),"-",""),B2171&amp;"|"&amp;C2171&amp;"|"),"-"))</f>
        <v/>
      </c>
      <c r="N2171" s="183" t="str">
        <f t="shared" si="93"/>
        <v/>
      </c>
      <c r="O2171" s="81" t="str">
        <f>IF(EXACT(B2171,""),"",IF(COUNTIFS(B:B,B2171,J:J,"&gt;"&amp;J2171)=1,IFERROR(IF(MATCH(B2171&amp;"|*",M$3:M2170,0),"-",""),B2171&amp;"|"&amp;C2171&amp;"|"),"-"))</f>
        <v/>
      </c>
    </row>
    <row r="2172" spans="12:15" x14ac:dyDescent="0.35">
      <c r="L2172" s="81" t="str">
        <f t="shared" si="92"/>
        <v/>
      </c>
      <c r="M2172" s="82" t="str">
        <f>IF(EXACT(B2172,""),"",IF(COUNTIFS(B:B,B2172,J:J,"&gt;"&amp;J2172)=0,IFERROR(IF(MATCH(B2172&amp;"|*",M$3:M2171,0),"-",""),B2172&amp;"|"&amp;C2172&amp;"|"),"-"))</f>
        <v/>
      </c>
      <c r="N2172" s="183" t="str">
        <f t="shared" si="93"/>
        <v/>
      </c>
      <c r="O2172" s="81" t="str">
        <f>IF(EXACT(B2172,""),"",IF(COUNTIFS(B:B,B2172,J:J,"&gt;"&amp;J2172)=1,IFERROR(IF(MATCH(B2172&amp;"|*",M$3:M2171,0),"-",""),B2172&amp;"|"&amp;C2172&amp;"|"),"-"))</f>
        <v/>
      </c>
    </row>
    <row r="2173" spans="12:15" x14ac:dyDescent="0.35">
      <c r="L2173" s="81" t="str">
        <f t="shared" si="92"/>
        <v/>
      </c>
      <c r="M2173" s="82" t="str">
        <f>IF(EXACT(B2173,""),"",IF(COUNTIFS(B:B,B2173,J:J,"&gt;"&amp;J2173)=0,IFERROR(IF(MATCH(B2173&amp;"|*",M$3:M2172,0),"-",""),B2173&amp;"|"&amp;C2173&amp;"|"),"-"))</f>
        <v/>
      </c>
      <c r="N2173" s="183" t="str">
        <f t="shared" si="93"/>
        <v/>
      </c>
      <c r="O2173" s="81" t="str">
        <f>IF(EXACT(B2173,""),"",IF(COUNTIFS(B:B,B2173,J:J,"&gt;"&amp;J2173)=1,IFERROR(IF(MATCH(B2173&amp;"|*",M$3:M2172,0),"-",""),B2173&amp;"|"&amp;C2173&amp;"|"),"-"))</f>
        <v/>
      </c>
    </row>
    <row r="2174" spans="12:15" x14ac:dyDescent="0.35">
      <c r="L2174" s="81" t="str">
        <f t="shared" si="92"/>
        <v/>
      </c>
      <c r="M2174" s="82" t="str">
        <f>IF(EXACT(B2174,""),"",IF(COUNTIFS(B:B,B2174,J:J,"&gt;"&amp;J2174)=0,IFERROR(IF(MATCH(B2174&amp;"|*",M$3:M2173,0),"-",""),B2174&amp;"|"&amp;C2174&amp;"|"),"-"))</f>
        <v/>
      </c>
      <c r="N2174" s="183" t="str">
        <f t="shared" si="93"/>
        <v/>
      </c>
      <c r="O2174" s="81" t="str">
        <f>IF(EXACT(B2174,""),"",IF(COUNTIFS(B:B,B2174,J:J,"&gt;"&amp;J2174)=1,IFERROR(IF(MATCH(B2174&amp;"|*",M$3:M2173,0),"-",""),B2174&amp;"|"&amp;C2174&amp;"|"),"-"))</f>
        <v/>
      </c>
    </row>
    <row r="2175" spans="12:15" x14ac:dyDescent="0.35">
      <c r="L2175" s="81" t="str">
        <f t="shared" si="92"/>
        <v/>
      </c>
      <c r="M2175" s="82" t="str">
        <f>IF(EXACT(B2175,""),"",IF(COUNTIFS(B:B,B2175,J:J,"&gt;"&amp;J2175)=0,IFERROR(IF(MATCH(B2175&amp;"|*",M$3:M2174,0),"-",""),B2175&amp;"|"&amp;C2175&amp;"|"),"-"))</f>
        <v/>
      </c>
      <c r="N2175" s="183" t="str">
        <f t="shared" si="93"/>
        <v/>
      </c>
      <c r="O2175" s="81" t="str">
        <f>IF(EXACT(B2175,""),"",IF(COUNTIFS(B:B,B2175,J:J,"&gt;"&amp;J2175)=1,IFERROR(IF(MATCH(B2175&amp;"|*",M$3:M2174,0),"-",""),B2175&amp;"|"&amp;C2175&amp;"|"),"-"))</f>
        <v/>
      </c>
    </row>
    <row r="2176" spans="12:15" x14ac:dyDescent="0.35">
      <c r="L2176" s="81" t="str">
        <f t="shared" si="92"/>
        <v/>
      </c>
      <c r="M2176" s="82" t="str">
        <f>IF(EXACT(B2176,""),"",IF(COUNTIFS(B:B,B2176,J:J,"&gt;"&amp;J2176)=0,IFERROR(IF(MATCH(B2176&amp;"|*",M$3:M2175,0),"-",""),B2176&amp;"|"&amp;C2176&amp;"|"),"-"))</f>
        <v/>
      </c>
      <c r="N2176" s="183" t="str">
        <f t="shared" si="93"/>
        <v/>
      </c>
      <c r="O2176" s="81" t="str">
        <f>IF(EXACT(B2176,""),"",IF(COUNTIFS(B:B,B2176,J:J,"&gt;"&amp;J2176)=1,IFERROR(IF(MATCH(B2176&amp;"|*",M$3:M2175,0),"-",""),B2176&amp;"|"&amp;C2176&amp;"|"),"-"))</f>
        <v/>
      </c>
    </row>
    <row r="2177" spans="12:15" x14ac:dyDescent="0.35">
      <c r="L2177" s="81" t="str">
        <f t="shared" si="92"/>
        <v/>
      </c>
      <c r="M2177" s="82" t="str">
        <f>IF(EXACT(B2177,""),"",IF(COUNTIFS(B:B,B2177,J:J,"&gt;"&amp;J2177)=0,IFERROR(IF(MATCH(B2177&amp;"|*",M$3:M2176,0),"-",""),B2177&amp;"|"&amp;C2177&amp;"|"),"-"))</f>
        <v/>
      </c>
      <c r="N2177" s="183" t="str">
        <f t="shared" si="93"/>
        <v/>
      </c>
      <c r="O2177" s="81" t="str">
        <f>IF(EXACT(B2177,""),"",IF(COUNTIFS(B:B,B2177,J:J,"&gt;"&amp;J2177)=1,IFERROR(IF(MATCH(B2177&amp;"|*",M$3:M2176,0),"-",""),B2177&amp;"|"&amp;C2177&amp;"|"),"-"))</f>
        <v/>
      </c>
    </row>
    <row r="2178" spans="12:15" x14ac:dyDescent="0.35">
      <c r="L2178" s="81" t="str">
        <f t="shared" si="92"/>
        <v/>
      </c>
      <c r="M2178" s="82" t="str">
        <f>IF(EXACT(B2178,""),"",IF(COUNTIFS(B:B,B2178,J:J,"&gt;"&amp;J2178)=0,IFERROR(IF(MATCH(B2178&amp;"|*",M$3:M2177,0),"-",""),B2178&amp;"|"&amp;C2178&amp;"|"),"-"))</f>
        <v/>
      </c>
      <c r="N2178" s="183" t="str">
        <f t="shared" si="93"/>
        <v/>
      </c>
      <c r="O2178" s="81" t="str">
        <f>IF(EXACT(B2178,""),"",IF(COUNTIFS(B:B,B2178,J:J,"&gt;"&amp;J2178)=1,IFERROR(IF(MATCH(B2178&amp;"|*",M$3:M2177,0),"-",""),B2178&amp;"|"&amp;C2178&amp;"|"),"-"))</f>
        <v/>
      </c>
    </row>
    <row r="2179" spans="12:15" x14ac:dyDescent="0.35">
      <c r="L2179" s="81" t="str">
        <f t="shared" si="92"/>
        <v/>
      </c>
      <c r="M2179" s="82" t="str">
        <f>IF(EXACT(B2179,""),"",IF(COUNTIFS(B:B,B2179,J:J,"&gt;"&amp;J2179)=0,IFERROR(IF(MATCH(B2179&amp;"|*",M$3:M2178,0),"-",""),B2179&amp;"|"&amp;C2179&amp;"|"),"-"))</f>
        <v/>
      </c>
      <c r="N2179" s="183" t="str">
        <f t="shared" si="93"/>
        <v/>
      </c>
      <c r="O2179" s="81" t="str">
        <f>IF(EXACT(B2179,""),"",IF(COUNTIFS(B:B,B2179,J:J,"&gt;"&amp;J2179)=1,IFERROR(IF(MATCH(B2179&amp;"|*",M$3:M2178,0),"-",""),B2179&amp;"|"&amp;C2179&amp;"|"),"-"))</f>
        <v/>
      </c>
    </row>
    <row r="2180" spans="12:15" x14ac:dyDescent="0.35">
      <c r="L2180" s="81" t="str">
        <f t="shared" ref="L2180:L2243" si="94">IF(EXACT(B2180,""),"",IF(COUNTIFS(B:B,B2180,D:D,D2180,E:E,E2180,J:J,"&gt;"&amp;J2180)=0,B2180&amp;"|"&amp;D2180&amp;":"&amp;E2180&amp;"|","-"))</f>
        <v/>
      </c>
      <c r="M2180" s="82" t="str">
        <f>IF(EXACT(B2180,""),"",IF(COUNTIFS(B:B,B2180,J:J,"&gt;"&amp;J2180)=0,IFERROR(IF(MATCH(B2180&amp;"|*",M$3:M2179,0),"-",""),B2180&amp;"|"&amp;C2180&amp;"|"),"-"))</f>
        <v/>
      </c>
      <c r="N2180" s="183" t="str">
        <f t="shared" ref="N2180:N2243" si="95">IF(OR(EXACT(M2180,""),EXACT(M2180,"-")),"",COUNTIFS(M$4:M$4000,"&gt;-",M$4:M$4000,"&lt;="&amp;M2180))</f>
        <v/>
      </c>
      <c r="O2180" s="81" t="str">
        <f>IF(EXACT(B2180,""),"",IF(COUNTIFS(B:B,B2180,J:J,"&gt;"&amp;J2180)=1,IFERROR(IF(MATCH(B2180&amp;"|*",M$3:M2179,0),"-",""),B2180&amp;"|"&amp;C2180&amp;"|"),"-"))</f>
        <v/>
      </c>
    </row>
    <row r="2181" spans="12:15" x14ac:dyDescent="0.35">
      <c r="L2181" s="81" t="str">
        <f t="shared" si="94"/>
        <v/>
      </c>
      <c r="M2181" s="82" t="str">
        <f>IF(EXACT(B2181,""),"",IF(COUNTIFS(B:B,B2181,J:J,"&gt;"&amp;J2181)=0,IFERROR(IF(MATCH(B2181&amp;"|*",M$3:M2180,0),"-",""),B2181&amp;"|"&amp;C2181&amp;"|"),"-"))</f>
        <v/>
      </c>
      <c r="N2181" s="183" t="str">
        <f t="shared" si="95"/>
        <v/>
      </c>
      <c r="O2181" s="81" t="str">
        <f>IF(EXACT(B2181,""),"",IF(COUNTIFS(B:B,B2181,J:J,"&gt;"&amp;J2181)=1,IFERROR(IF(MATCH(B2181&amp;"|*",M$3:M2180,0),"-",""),B2181&amp;"|"&amp;C2181&amp;"|"),"-"))</f>
        <v/>
      </c>
    </row>
    <row r="2182" spans="12:15" x14ac:dyDescent="0.35">
      <c r="L2182" s="81" t="str">
        <f t="shared" si="94"/>
        <v/>
      </c>
      <c r="M2182" s="82" t="str">
        <f>IF(EXACT(B2182,""),"",IF(COUNTIFS(B:B,B2182,J:J,"&gt;"&amp;J2182)=0,IFERROR(IF(MATCH(B2182&amp;"|*",M$3:M2181,0),"-",""),B2182&amp;"|"&amp;C2182&amp;"|"),"-"))</f>
        <v/>
      </c>
      <c r="N2182" s="183" t="str">
        <f t="shared" si="95"/>
        <v/>
      </c>
      <c r="O2182" s="81" t="str">
        <f>IF(EXACT(B2182,""),"",IF(COUNTIFS(B:B,B2182,J:J,"&gt;"&amp;J2182)=1,IFERROR(IF(MATCH(B2182&amp;"|*",M$3:M2181,0),"-",""),B2182&amp;"|"&amp;C2182&amp;"|"),"-"))</f>
        <v/>
      </c>
    </row>
    <row r="2183" spans="12:15" x14ac:dyDescent="0.35">
      <c r="L2183" s="81" t="str">
        <f t="shared" si="94"/>
        <v/>
      </c>
      <c r="M2183" s="82" t="str">
        <f>IF(EXACT(B2183,""),"",IF(COUNTIFS(B:B,B2183,J:J,"&gt;"&amp;J2183)=0,IFERROR(IF(MATCH(B2183&amp;"|*",M$3:M2182,0),"-",""),B2183&amp;"|"&amp;C2183&amp;"|"),"-"))</f>
        <v/>
      </c>
      <c r="N2183" s="183" t="str">
        <f t="shared" si="95"/>
        <v/>
      </c>
      <c r="O2183" s="81" t="str">
        <f>IF(EXACT(B2183,""),"",IF(COUNTIFS(B:B,B2183,J:J,"&gt;"&amp;J2183)=1,IFERROR(IF(MATCH(B2183&amp;"|*",M$3:M2182,0),"-",""),B2183&amp;"|"&amp;C2183&amp;"|"),"-"))</f>
        <v/>
      </c>
    </row>
    <row r="2184" spans="12:15" x14ac:dyDescent="0.35">
      <c r="L2184" s="81" t="str">
        <f t="shared" si="94"/>
        <v/>
      </c>
      <c r="M2184" s="82" t="str">
        <f>IF(EXACT(B2184,""),"",IF(COUNTIFS(B:B,B2184,J:J,"&gt;"&amp;J2184)=0,IFERROR(IF(MATCH(B2184&amp;"|*",M$3:M2183,0),"-",""),B2184&amp;"|"&amp;C2184&amp;"|"),"-"))</f>
        <v/>
      </c>
      <c r="N2184" s="183" t="str">
        <f t="shared" si="95"/>
        <v/>
      </c>
      <c r="O2184" s="81" t="str">
        <f>IF(EXACT(B2184,""),"",IF(COUNTIFS(B:B,B2184,J:J,"&gt;"&amp;J2184)=1,IFERROR(IF(MATCH(B2184&amp;"|*",M$3:M2183,0),"-",""),B2184&amp;"|"&amp;C2184&amp;"|"),"-"))</f>
        <v/>
      </c>
    </row>
    <row r="2185" spans="12:15" x14ac:dyDescent="0.35">
      <c r="L2185" s="81" t="str">
        <f t="shared" si="94"/>
        <v/>
      </c>
      <c r="M2185" s="82" t="str">
        <f>IF(EXACT(B2185,""),"",IF(COUNTIFS(B:B,B2185,J:J,"&gt;"&amp;J2185)=0,IFERROR(IF(MATCH(B2185&amp;"|*",M$3:M2184,0),"-",""),B2185&amp;"|"&amp;C2185&amp;"|"),"-"))</f>
        <v/>
      </c>
      <c r="N2185" s="183" t="str">
        <f t="shared" si="95"/>
        <v/>
      </c>
      <c r="O2185" s="81" t="str">
        <f>IF(EXACT(B2185,""),"",IF(COUNTIFS(B:B,B2185,J:J,"&gt;"&amp;J2185)=1,IFERROR(IF(MATCH(B2185&amp;"|*",M$3:M2184,0),"-",""),B2185&amp;"|"&amp;C2185&amp;"|"),"-"))</f>
        <v/>
      </c>
    </row>
    <row r="2186" spans="12:15" x14ac:dyDescent="0.35">
      <c r="L2186" s="81" t="str">
        <f t="shared" si="94"/>
        <v/>
      </c>
      <c r="M2186" s="82" t="str">
        <f>IF(EXACT(B2186,""),"",IF(COUNTIFS(B:B,B2186,J:J,"&gt;"&amp;J2186)=0,IFERROR(IF(MATCH(B2186&amp;"|*",M$3:M2185,0),"-",""),B2186&amp;"|"&amp;C2186&amp;"|"),"-"))</f>
        <v/>
      </c>
      <c r="N2186" s="183" t="str">
        <f t="shared" si="95"/>
        <v/>
      </c>
      <c r="O2186" s="81" t="str">
        <f>IF(EXACT(B2186,""),"",IF(COUNTIFS(B:B,B2186,J:J,"&gt;"&amp;J2186)=1,IFERROR(IF(MATCH(B2186&amp;"|*",M$3:M2185,0),"-",""),B2186&amp;"|"&amp;C2186&amp;"|"),"-"))</f>
        <v/>
      </c>
    </row>
    <row r="2187" spans="12:15" x14ac:dyDescent="0.35">
      <c r="L2187" s="81" t="str">
        <f t="shared" si="94"/>
        <v/>
      </c>
      <c r="M2187" s="82" t="str">
        <f>IF(EXACT(B2187,""),"",IF(COUNTIFS(B:B,B2187,J:J,"&gt;"&amp;J2187)=0,IFERROR(IF(MATCH(B2187&amp;"|*",M$3:M2186,0),"-",""),B2187&amp;"|"&amp;C2187&amp;"|"),"-"))</f>
        <v/>
      </c>
      <c r="N2187" s="183" t="str">
        <f t="shared" si="95"/>
        <v/>
      </c>
      <c r="O2187" s="81" t="str">
        <f>IF(EXACT(B2187,""),"",IF(COUNTIFS(B:B,B2187,J:J,"&gt;"&amp;J2187)=1,IFERROR(IF(MATCH(B2187&amp;"|*",M$3:M2186,0),"-",""),B2187&amp;"|"&amp;C2187&amp;"|"),"-"))</f>
        <v/>
      </c>
    </row>
    <row r="2188" spans="12:15" x14ac:dyDescent="0.35">
      <c r="L2188" s="81" t="str">
        <f t="shared" si="94"/>
        <v/>
      </c>
      <c r="M2188" s="82" t="str">
        <f>IF(EXACT(B2188,""),"",IF(COUNTIFS(B:B,B2188,J:J,"&gt;"&amp;J2188)=0,IFERROR(IF(MATCH(B2188&amp;"|*",M$3:M2187,0),"-",""),B2188&amp;"|"&amp;C2188&amp;"|"),"-"))</f>
        <v/>
      </c>
      <c r="N2188" s="183" t="str">
        <f t="shared" si="95"/>
        <v/>
      </c>
      <c r="O2188" s="81" t="str">
        <f>IF(EXACT(B2188,""),"",IF(COUNTIFS(B:B,B2188,J:J,"&gt;"&amp;J2188)=1,IFERROR(IF(MATCH(B2188&amp;"|*",M$3:M2187,0),"-",""),B2188&amp;"|"&amp;C2188&amp;"|"),"-"))</f>
        <v/>
      </c>
    </row>
    <row r="2189" spans="12:15" x14ac:dyDescent="0.35">
      <c r="L2189" s="81" t="str">
        <f t="shared" si="94"/>
        <v/>
      </c>
      <c r="M2189" s="82" t="str">
        <f>IF(EXACT(B2189,""),"",IF(COUNTIFS(B:B,B2189,J:J,"&gt;"&amp;J2189)=0,IFERROR(IF(MATCH(B2189&amp;"|*",M$3:M2188,0),"-",""),B2189&amp;"|"&amp;C2189&amp;"|"),"-"))</f>
        <v/>
      </c>
      <c r="N2189" s="183" t="str">
        <f t="shared" si="95"/>
        <v/>
      </c>
      <c r="O2189" s="81" t="str">
        <f>IF(EXACT(B2189,""),"",IF(COUNTIFS(B:B,B2189,J:J,"&gt;"&amp;J2189)=1,IFERROR(IF(MATCH(B2189&amp;"|*",M$3:M2188,0),"-",""),B2189&amp;"|"&amp;C2189&amp;"|"),"-"))</f>
        <v/>
      </c>
    </row>
    <row r="2190" spans="12:15" x14ac:dyDescent="0.35">
      <c r="L2190" s="81" t="str">
        <f t="shared" si="94"/>
        <v/>
      </c>
      <c r="M2190" s="82" t="str">
        <f>IF(EXACT(B2190,""),"",IF(COUNTIFS(B:B,B2190,J:J,"&gt;"&amp;J2190)=0,IFERROR(IF(MATCH(B2190&amp;"|*",M$3:M2189,0),"-",""),B2190&amp;"|"&amp;C2190&amp;"|"),"-"))</f>
        <v/>
      </c>
      <c r="N2190" s="183" t="str">
        <f t="shared" si="95"/>
        <v/>
      </c>
      <c r="O2190" s="81" t="str">
        <f>IF(EXACT(B2190,""),"",IF(COUNTIFS(B:B,B2190,J:J,"&gt;"&amp;J2190)=1,IFERROR(IF(MATCH(B2190&amp;"|*",M$3:M2189,0),"-",""),B2190&amp;"|"&amp;C2190&amp;"|"),"-"))</f>
        <v/>
      </c>
    </row>
    <row r="2191" spans="12:15" x14ac:dyDescent="0.35">
      <c r="L2191" s="81" t="str">
        <f t="shared" si="94"/>
        <v/>
      </c>
      <c r="M2191" s="82" t="str">
        <f>IF(EXACT(B2191,""),"",IF(COUNTIFS(B:B,B2191,J:J,"&gt;"&amp;J2191)=0,IFERROR(IF(MATCH(B2191&amp;"|*",M$3:M2190,0),"-",""),B2191&amp;"|"&amp;C2191&amp;"|"),"-"))</f>
        <v/>
      </c>
      <c r="N2191" s="183" t="str">
        <f t="shared" si="95"/>
        <v/>
      </c>
      <c r="O2191" s="81" t="str">
        <f>IF(EXACT(B2191,""),"",IF(COUNTIFS(B:B,B2191,J:J,"&gt;"&amp;J2191)=1,IFERROR(IF(MATCH(B2191&amp;"|*",M$3:M2190,0),"-",""),B2191&amp;"|"&amp;C2191&amp;"|"),"-"))</f>
        <v/>
      </c>
    </row>
    <row r="2192" spans="12:15" x14ac:dyDescent="0.35">
      <c r="L2192" s="81" t="str">
        <f t="shared" si="94"/>
        <v/>
      </c>
      <c r="M2192" s="82" t="str">
        <f>IF(EXACT(B2192,""),"",IF(COUNTIFS(B:B,B2192,J:J,"&gt;"&amp;J2192)=0,IFERROR(IF(MATCH(B2192&amp;"|*",M$3:M2191,0),"-",""),B2192&amp;"|"&amp;C2192&amp;"|"),"-"))</f>
        <v/>
      </c>
      <c r="N2192" s="183" t="str">
        <f t="shared" si="95"/>
        <v/>
      </c>
      <c r="O2192" s="81" t="str">
        <f>IF(EXACT(B2192,""),"",IF(COUNTIFS(B:B,B2192,J:J,"&gt;"&amp;J2192)=1,IFERROR(IF(MATCH(B2192&amp;"|*",M$3:M2191,0),"-",""),B2192&amp;"|"&amp;C2192&amp;"|"),"-"))</f>
        <v/>
      </c>
    </row>
    <row r="2193" spans="12:15" x14ac:dyDescent="0.35">
      <c r="L2193" s="81" t="str">
        <f t="shared" si="94"/>
        <v/>
      </c>
      <c r="M2193" s="82" t="str">
        <f>IF(EXACT(B2193,""),"",IF(COUNTIFS(B:B,B2193,J:J,"&gt;"&amp;J2193)=0,IFERROR(IF(MATCH(B2193&amp;"|*",M$3:M2192,0),"-",""),B2193&amp;"|"&amp;C2193&amp;"|"),"-"))</f>
        <v/>
      </c>
      <c r="N2193" s="183" t="str">
        <f t="shared" si="95"/>
        <v/>
      </c>
      <c r="O2193" s="81" t="str">
        <f>IF(EXACT(B2193,""),"",IF(COUNTIFS(B:B,B2193,J:J,"&gt;"&amp;J2193)=1,IFERROR(IF(MATCH(B2193&amp;"|*",M$3:M2192,0),"-",""),B2193&amp;"|"&amp;C2193&amp;"|"),"-"))</f>
        <v/>
      </c>
    </row>
    <row r="2194" spans="12:15" x14ac:dyDescent="0.35">
      <c r="L2194" s="81" t="str">
        <f t="shared" si="94"/>
        <v/>
      </c>
      <c r="M2194" s="82" t="str">
        <f>IF(EXACT(B2194,""),"",IF(COUNTIFS(B:B,B2194,J:J,"&gt;"&amp;J2194)=0,IFERROR(IF(MATCH(B2194&amp;"|*",M$3:M2193,0),"-",""),B2194&amp;"|"&amp;C2194&amp;"|"),"-"))</f>
        <v/>
      </c>
      <c r="N2194" s="183" t="str">
        <f t="shared" si="95"/>
        <v/>
      </c>
      <c r="O2194" s="81" t="str">
        <f>IF(EXACT(B2194,""),"",IF(COUNTIFS(B:B,B2194,J:J,"&gt;"&amp;J2194)=1,IFERROR(IF(MATCH(B2194&amp;"|*",M$3:M2193,0),"-",""),B2194&amp;"|"&amp;C2194&amp;"|"),"-"))</f>
        <v/>
      </c>
    </row>
    <row r="2195" spans="12:15" x14ac:dyDescent="0.35">
      <c r="L2195" s="81" t="str">
        <f t="shared" si="94"/>
        <v/>
      </c>
      <c r="M2195" s="82" t="str">
        <f>IF(EXACT(B2195,""),"",IF(COUNTIFS(B:B,B2195,J:J,"&gt;"&amp;J2195)=0,IFERROR(IF(MATCH(B2195&amp;"|*",M$3:M2194,0),"-",""),B2195&amp;"|"&amp;C2195&amp;"|"),"-"))</f>
        <v/>
      </c>
      <c r="N2195" s="183" t="str">
        <f t="shared" si="95"/>
        <v/>
      </c>
      <c r="O2195" s="81" t="str">
        <f>IF(EXACT(B2195,""),"",IF(COUNTIFS(B:B,B2195,J:J,"&gt;"&amp;J2195)=1,IFERROR(IF(MATCH(B2195&amp;"|*",M$3:M2194,0),"-",""),B2195&amp;"|"&amp;C2195&amp;"|"),"-"))</f>
        <v/>
      </c>
    </row>
    <row r="2196" spans="12:15" x14ac:dyDescent="0.35">
      <c r="L2196" s="81" t="str">
        <f t="shared" si="94"/>
        <v/>
      </c>
      <c r="M2196" s="82" t="str">
        <f>IF(EXACT(B2196,""),"",IF(COUNTIFS(B:B,B2196,J:J,"&gt;"&amp;J2196)=0,IFERROR(IF(MATCH(B2196&amp;"|*",M$3:M2195,0),"-",""),B2196&amp;"|"&amp;C2196&amp;"|"),"-"))</f>
        <v/>
      </c>
      <c r="N2196" s="183" t="str">
        <f t="shared" si="95"/>
        <v/>
      </c>
      <c r="O2196" s="81" t="str">
        <f>IF(EXACT(B2196,""),"",IF(COUNTIFS(B:B,B2196,J:J,"&gt;"&amp;J2196)=1,IFERROR(IF(MATCH(B2196&amp;"|*",M$3:M2195,0),"-",""),B2196&amp;"|"&amp;C2196&amp;"|"),"-"))</f>
        <v/>
      </c>
    </row>
    <row r="2197" spans="12:15" x14ac:dyDescent="0.35">
      <c r="L2197" s="81" t="str">
        <f t="shared" si="94"/>
        <v/>
      </c>
      <c r="M2197" s="82" t="str">
        <f>IF(EXACT(B2197,""),"",IF(COUNTIFS(B:B,B2197,J:J,"&gt;"&amp;J2197)=0,IFERROR(IF(MATCH(B2197&amp;"|*",M$3:M2196,0),"-",""),B2197&amp;"|"&amp;C2197&amp;"|"),"-"))</f>
        <v/>
      </c>
      <c r="N2197" s="183" t="str">
        <f t="shared" si="95"/>
        <v/>
      </c>
      <c r="O2197" s="81" t="str">
        <f>IF(EXACT(B2197,""),"",IF(COUNTIFS(B:B,B2197,J:J,"&gt;"&amp;J2197)=1,IFERROR(IF(MATCH(B2197&amp;"|*",M$3:M2196,0),"-",""),B2197&amp;"|"&amp;C2197&amp;"|"),"-"))</f>
        <v/>
      </c>
    </row>
    <row r="2198" spans="12:15" x14ac:dyDescent="0.35">
      <c r="L2198" s="81" t="str">
        <f t="shared" si="94"/>
        <v/>
      </c>
      <c r="M2198" s="82" t="str">
        <f>IF(EXACT(B2198,""),"",IF(COUNTIFS(B:B,B2198,J:J,"&gt;"&amp;J2198)=0,IFERROR(IF(MATCH(B2198&amp;"|*",M$3:M2197,0),"-",""),B2198&amp;"|"&amp;C2198&amp;"|"),"-"))</f>
        <v/>
      </c>
      <c r="N2198" s="183" t="str">
        <f t="shared" si="95"/>
        <v/>
      </c>
      <c r="O2198" s="81" t="str">
        <f>IF(EXACT(B2198,""),"",IF(COUNTIFS(B:B,B2198,J:J,"&gt;"&amp;J2198)=1,IFERROR(IF(MATCH(B2198&amp;"|*",M$3:M2197,0),"-",""),B2198&amp;"|"&amp;C2198&amp;"|"),"-"))</f>
        <v/>
      </c>
    </row>
    <row r="2199" spans="12:15" x14ac:dyDescent="0.35">
      <c r="L2199" s="81" t="str">
        <f t="shared" si="94"/>
        <v/>
      </c>
      <c r="M2199" s="82" t="str">
        <f>IF(EXACT(B2199,""),"",IF(COUNTIFS(B:B,B2199,J:J,"&gt;"&amp;J2199)=0,IFERROR(IF(MATCH(B2199&amp;"|*",M$3:M2198,0),"-",""),B2199&amp;"|"&amp;C2199&amp;"|"),"-"))</f>
        <v/>
      </c>
      <c r="N2199" s="183" t="str">
        <f t="shared" si="95"/>
        <v/>
      </c>
      <c r="O2199" s="81" t="str">
        <f>IF(EXACT(B2199,""),"",IF(COUNTIFS(B:B,B2199,J:J,"&gt;"&amp;J2199)=1,IFERROR(IF(MATCH(B2199&amp;"|*",M$3:M2198,0),"-",""),B2199&amp;"|"&amp;C2199&amp;"|"),"-"))</f>
        <v/>
      </c>
    </row>
    <row r="2200" spans="12:15" x14ac:dyDescent="0.35">
      <c r="L2200" s="81" t="str">
        <f t="shared" si="94"/>
        <v/>
      </c>
      <c r="M2200" s="82" t="str">
        <f>IF(EXACT(B2200,""),"",IF(COUNTIFS(B:B,B2200,J:J,"&gt;"&amp;J2200)=0,IFERROR(IF(MATCH(B2200&amp;"|*",M$3:M2199,0),"-",""),B2200&amp;"|"&amp;C2200&amp;"|"),"-"))</f>
        <v/>
      </c>
      <c r="N2200" s="183" t="str">
        <f t="shared" si="95"/>
        <v/>
      </c>
      <c r="O2200" s="81" t="str">
        <f>IF(EXACT(B2200,""),"",IF(COUNTIFS(B:B,B2200,J:J,"&gt;"&amp;J2200)=1,IFERROR(IF(MATCH(B2200&amp;"|*",M$3:M2199,0),"-",""),B2200&amp;"|"&amp;C2200&amp;"|"),"-"))</f>
        <v/>
      </c>
    </row>
    <row r="2201" spans="12:15" x14ac:dyDescent="0.35">
      <c r="L2201" s="81" t="str">
        <f t="shared" si="94"/>
        <v/>
      </c>
      <c r="M2201" s="82" t="str">
        <f>IF(EXACT(B2201,""),"",IF(COUNTIFS(B:B,B2201,J:J,"&gt;"&amp;J2201)=0,IFERROR(IF(MATCH(B2201&amp;"|*",M$3:M2200,0),"-",""),B2201&amp;"|"&amp;C2201&amp;"|"),"-"))</f>
        <v/>
      </c>
      <c r="N2201" s="183" t="str">
        <f t="shared" si="95"/>
        <v/>
      </c>
      <c r="O2201" s="81" t="str">
        <f>IF(EXACT(B2201,""),"",IF(COUNTIFS(B:B,B2201,J:J,"&gt;"&amp;J2201)=1,IFERROR(IF(MATCH(B2201&amp;"|*",M$3:M2200,0),"-",""),B2201&amp;"|"&amp;C2201&amp;"|"),"-"))</f>
        <v/>
      </c>
    </row>
    <row r="2202" spans="12:15" x14ac:dyDescent="0.35">
      <c r="L2202" s="81" t="str">
        <f t="shared" si="94"/>
        <v/>
      </c>
      <c r="M2202" s="82" t="str">
        <f>IF(EXACT(B2202,""),"",IF(COUNTIFS(B:B,B2202,J:J,"&gt;"&amp;J2202)=0,IFERROR(IF(MATCH(B2202&amp;"|*",M$3:M2201,0),"-",""),B2202&amp;"|"&amp;C2202&amp;"|"),"-"))</f>
        <v/>
      </c>
      <c r="N2202" s="183" t="str">
        <f t="shared" si="95"/>
        <v/>
      </c>
      <c r="O2202" s="81" t="str">
        <f>IF(EXACT(B2202,""),"",IF(COUNTIFS(B:B,B2202,J:J,"&gt;"&amp;J2202)=1,IFERROR(IF(MATCH(B2202&amp;"|*",M$3:M2201,0),"-",""),B2202&amp;"|"&amp;C2202&amp;"|"),"-"))</f>
        <v/>
      </c>
    </row>
    <row r="2203" spans="12:15" x14ac:dyDescent="0.35">
      <c r="L2203" s="81" t="str">
        <f t="shared" si="94"/>
        <v/>
      </c>
      <c r="M2203" s="82" t="str">
        <f>IF(EXACT(B2203,""),"",IF(COUNTIFS(B:B,B2203,J:J,"&gt;"&amp;J2203)=0,IFERROR(IF(MATCH(B2203&amp;"|*",M$3:M2202,0),"-",""),B2203&amp;"|"&amp;C2203&amp;"|"),"-"))</f>
        <v/>
      </c>
      <c r="N2203" s="183" t="str">
        <f t="shared" si="95"/>
        <v/>
      </c>
      <c r="O2203" s="81" t="str">
        <f>IF(EXACT(B2203,""),"",IF(COUNTIFS(B:B,B2203,J:J,"&gt;"&amp;J2203)=1,IFERROR(IF(MATCH(B2203&amp;"|*",M$3:M2202,0),"-",""),B2203&amp;"|"&amp;C2203&amp;"|"),"-"))</f>
        <v/>
      </c>
    </row>
    <row r="2204" spans="12:15" x14ac:dyDescent="0.35">
      <c r="L2204" s="81" t="str">
        <f t="shared" si="94"/>
        <v/>
      </c>
      <c r="M2204" s="82" t="str">
        <f>IF(EXACT(B2204,""),"",IF(COUNTIFS(B:B,B2204,J:J,"&gt;"&amp;J2204)=0,IFERROR(IF(MATCH(B2204&amp;"|*",M$3:M2203,0),"-",""),B2204&amp;"|"&amp;C2204&amp;"|"),"-"))</f>
        <v/>
      </c>
      <c r="N2204" s="183" t="str">
        <f t="shared" si="95"/>
        <v/>
      </c>
      <c r="O2204" s="81" t="str">
        <f>IF(EXACT(B2204,""),"",IF(COUNTIFS(B:B,B2204,J:J,"&gt;"&amp;J2204)=1,IFERROR(IF(MATCH(B2204&amp;"|*",M$3:M2203,0),"-",""),B2204&amp;"|"&amp;C2204&amp;"|"),"-"))</f>
        <v/>
      </c>
    </row>
    <row r="2205" spans="12:15" x14ac:dyDescent="0.35">
      <c r="L2205" s="81" t="str">
        <f t="shared" si="94"/>
        <v/>
      </c>
      <c r="M2205" s="82" t="str">
        <f>IF(EXACT(B2205,""),"",IF(COUNTIFS(B:B,B2205,J:J,"&gt;"&amp;J2205)=0,IFERROR(IF(MATCH(B2205&amp;"|*",M$3:M2204,0),"-",""),B2205&amp;"|"&amp;C2205&amp;"|"),"-"))</f>
        <v/>
      </c>
      <c r="N2205" s="183" t="str">
        <f t="shared" si="95"/>
        <v/>
      </c>
      <c r="O2205" s="81" t="str">
        <f>IF(EXACT(B2205,""),"",IF(COUNTIFS(B:B,B2205,J:J,"&gt;"&amp;J2205)=1,IFERROR(IF(MATCH(B2205&amp;"|*",M$3:M2204,0),"-",""),B2205&amp;"|"&amp;C2205&amp;"|"),"-"))</f>
        <v/>
      </c>
    </row>
    <row r="2206" spans="12:15" x14ac:dyDescent="0.35">
      <c r="L2206" s="81" t="str">
        <f t="shared" si="94"/>
        <v/>
      </c>
      <c r="M2206" s="82" t="str">
        <f>IF(EXACT(B2206,""),"",IF(COUNTIFS(B:B,B2206,J:J,"&gt;"&amp;J2206)=0,IFERROR(IF(MATCH(B2206&amp;"|*",M$3:M2205,0),"-",""),B2206&amp;"|"&amp;C2206&amp;"|"),"-"))</f>
        <v/>
      </c>
      <c r="N2206" s="183" t="str">
        <f t="shared" si="95"/>
        <v/>
      </c>
      <c r="O2206" s="81" t="str">
        <f>IF(EXACT(B2206,""),"",IF(COUNTIFS(B:B,B2206,J:J,"&gt;"&amp;J2206)=1,IFERROR(IF(MATCH(B2206&amp;"|*",M$3:M2205,0),"-",""),B2206&amp;"|"&amp;C2206&amp;"|"),"-"))</f>
        <v/>
      </c>
    </row>
    <row r="2207" spans="12:15" x14ac:dyDescent="0.35">
      <c r="L2207" s="81" t="str">
        <f t="shared" si="94"/>
        <v/>
      </c>
      <c r="M2207" s="82" t="str">
        <f>IF(EXACT(B2207,""),"",IF(COUNTIFS(B:B,B2207,J:J,"&gt;"&amp;J2207)=0,IFERROR(IF(MATCH(B2207&amp;"|*",M$3:M2206,0),"-",""),B2207&amp;"|"&amp;C2207&amp;"|"),"-"))</f>
        <v/>
      </c>
      <c r="N2207" s="183" t="str">
        <f t="shared" si="95"/>
        <v/>
      </c>
      <c r="O2207" s="81" t="str">
        <f>IF(EXACT(B2207,""),"",IF(COUNTIFS(B:B,B2207,J:J,"&gt;"&amp;J2207)=1,IFERROR(IF(MATCH(B2207&amp;"|*",M$3:M2206,0),"-",""),B2207&amp;"|"&amp;C2207&amp;"|"),"-"))</f>
        <v/>
      </c>
    </row>
    <row r="2208" spans="12:15" x14ac:dyDescent="0.35">
      <c r="L2208" s="81" t="str">
        <f t="shared" si="94"/>
        <v/>
      </c>
      <c r="M2208" s="82" t="str">
        <f>IF(EXACT(B2208,""),"",IF(COUNTIFS(B:B,B2208,J:J,"&gt;"&amp;J2208)=0,IFERROR(IF(MATCH(B2208&amp;"|*",M$3:M2207,0),"-",""),B2208&amp;"|"&amp;C2208&amp;"|"),"-"))</f>
        <v/>
      </c>
      <c r="N2208" s="183" t="str">
        <f t="shared" si="95"/>
        <v/>
      </c>
      <c r="O2208" s="81" t="str">
        <f>IF(EXACT(B2208,""),"",IF(COUNTIFS(B:B,B2208,J:J,"&gt;"&amp;J2208)=1,IFERROR(IF(MATCH(B2208&amp;"|*",M$3:M2207,0),"-",""),B2208&amp;"|"&amp;C2208&amp;"|"),"-"))</f>
        <v/>
      </c>
    </row>
    <row r="2209" spans="12:15" x14ac:dyDescent="0.35">
      <c r="L2209" s="81" t="str">
        <f t="shared" si="94"/>
        <v/>
      </c>
      <c r="M2209" s="82" t="str">
        <f>IF(EXACT(B2209,""),"",IF(COUNTIFS(B:B,B2209,J:J,"&gt;"&amp;J2209)=0,IFERROR(IF(MATCH(B2209&amp;"|*",M$3:M2208,0),"-",""),B2209&amp;"|"&amp;C2209&amp;"|"),"-"))</f>
        <v/>
      </c>
      <c r="N2209" s="183" t="str">
        <f t="shared" si="95"/>
        <v/>
      </c>
      <c r="O2209" s="81" t="str">
        <f>IF(EXACT(B2209,""),"",IF(COUNTIFS(B:B,B2209,J:J,"&gt;"&amp;J2209)=1,IFERROR(IF(MATCH(B2209&amp;"|*",M$3:M2208,0),"-",""),B2209&amp;"|"&amp;C2209&amp;"|"),"-"))</f>
        <v/>
      </c>
    </row>
    <row r="2210" spans="12:15" x14ac:dyDescent="0.35">
      <c r="L2210" s="81" t="str">
        <f t="shared" si="94"/>
        <v/>
      </c>
      <c r="M2210" s="82" t="str">
        <f>IF(EXACT(B2210,""),"",IF(COUNTIFS(B:B,B2210,J:J,"&gt;"&amp;J2210)=0,IFERROR(IF(MATCH(B2210&amp;"|*",M$3:M2209,0),"-",""),B2210&amp;"|"&amp;C2210&amp;"|"),"-"))</f>
        <v/>
      </c>
      <c r="N2210" s="183" t="str">
        <f t="shared" si="95"/>
        <v/>
      </c>
      <c r="O2210" s="81" t="str">
        <f>IF(EXACT(B2210,""),"",IF(COUNTIFS(B:B,B2210,J:J,"&gt;"&amp;J2210)=1,IFERROR(IF(MATCH(B2210&amp;"|*",M$3:M2209,0),"-",""),B2210&amp;"|"&amp;C2210&amp;"|"),"-"))</f>
        <v/>
      </c>
    </row>
    <row r="2211" spans="12:15" x14ac:dyDescent="0.35">
      <c r="L2211" s="81" t="str">
        <f t="shared" si="94"/>
        <v/>
      </c>
      <c r="M2211" s="82" t="str">
        <f>IF(EXACT(B2211,""),"",IF(COUNTIFS(B:B,B2211,J:J,"&gt;"&amp;J2211)=0,IFERROR(IF(MATCH(B2211&amp;"|*",M$3:M2210,0),"-",""),B2211&amp;"|"&amp;C2211&amp;"|"),"-"))</f>
        <v/>
      </c>
      <c r="N2211" s="183" t="str">
        <f t="shared" si="95"/>
        <v/>
      </c>
      <c r="O2211" s="81" t="str">
        <f>IF(EXACT(B2211,""),"",IF(COUNTIFS(B:B,B2211,J:J,"&gt;"&amp;J2211)=1,IFERROR(IF(MATCH(B2211&amp;"|*",M$3:M2210,0),"-",""),B2211&amp;"|"&amp;C2211&amp;"|"),"-"))</f>
        <v/>
      </c>
    </row>
    <row r="2212" spans="12:15" x14ac:dyDescent="0.35">
      <c r="L2212" s="81" t="str">
        <f t="shared" si="94"/>
        <v/>
      </c>
      <c r="M2212" s="82" t="str">
        <f>IF(EXACT(B2212,""),"",IF(COUNTIFS(B:B,B2212,J:J,"&gt;"&amp;J2212)=0,IFERROR(IF(MATCH(B2212&amp;"|*",M$3:M2211,0),"-",""),B2212&amp;"|"&amp;C2212&amp;"|"),"-"))</f>
        <v/>
      </c>
      <c r="N2212" s="183" t="str">
        <f t="shared" si="95"/>
        <v/>
      </c>
      <c r="O2212" s="81" t="str">
        <f>IF(EXACT(B2212,""),"",IF(COUNTIFS(B:B,B2212,J:J,"&gt;"&amp;J2212)=1,IFERROR(IF(MATCH(B2212&amp;"|*",M$3:M2211,0),"-",""),B2212&amp;"|"&amp;C2212&amp;"|"),"-"))</f>
        <v/>
      </c>
    </row>
    <row r="2213" spans="12:15" x14ac:dyDescent="0.35">
      <c r="L2213" s="81" t="str">
        <f t="shared" si="94"/>
        <v/>
      </c>
      <c r="M2213" s="82" t="str">
        <f>IF(EXACT(B2213,""),"",IF(COUNTIFS(B:B,B2213,J:J,"&gt;"&amp;J2213)=0,IFERROR(IF(MATCH(B2213&amp;"|*",M$3:M2212,0),"-",""),B2213&amp;"|"&amp;C2213&amp;"|"),"-"))</f>
        <v/>
      </c>
      <c r="N2213" s="183" t="str">
        <f t="shared" si="95"/>
        <v/>
      </c>
      <c r="O2213" s="81" t="str">
        <f>IF(EXACT(B2213,""),"",IF(COUNTIFS(B:B,B2213,J:J,"&gt;"&amp;J2213)=1,IFERROR(IF(MATCH(B2213&amp;"|*",M$3:M2212,0),"-",""),B2213&amp;"|"&amp;C2213&amp;"|"),"-"))</f>
        <v/>
      </c>
    </row>
    <row r="2214" spans="12:15" x14ac:dyDescent="0.35">
      <c r="L2214" s="81" t="str">
        <f t="shared" si="94"/>
        <v/>
      </c>
      <c r="M2214" s="82" t="str">
        <f>IF(EXACT(B2214,""),"",IF(COUNTIFS(B:B,B2214,J:J,"&gt;"&amp;J2214)=0,IFERROR(IF(MATCH(B2214&amp;"|*",M$3:M2213,0),"-",""),B2214&amp;"|"&amp;C2214&amp;"|"),"-"))</f>
        <v/>
      </c>
      <c r="N2214" s="183" t="str">
        <f t="shared" si="95"/>
        <v/>
      </c>
      <c r="O2214" s="81" t="str">
        <f>IF(EXACT(B2214,""),"",IF(COUNTIFS(B:B,B2214,J:J,"&gt;"&amp;J2214)=1,IFERROR(IF(MATCH(B2214&amp;"|*",M$3:M2213,0),"-",""),B2214&amp;"|"&amp;C2214&amp;"|"),"-"))</f>
        <v/>
      </c>
    </row>
    <row r="2215" spans="12:15" x14ac:dyDescent="0.35">
      <c r="L2215" s="81" t="str">
        <f t="shared" si="94"/>
        <v/>
      </c>
      <c r="M2215" s="82" t="str">
        <f>IF(EXACT(B2215,""),"",IF(COUNTIFS(B:B,B2215,J:J,"&gt;"&amp;J2215)=0,IFERROR(IF(MATCH(B2215&amp;"|*",M$3:M2214,0),"-",""),B2215&amp;"|"&amp;C2215&amp;"|"),"-"))</f>
        <v/>
      </c>
      <c r="N2215" s="183" t="str">
        <f t="shared" si="95"/>
        <v/>
      </c>
      <c r="O2215" s="81" t="str">
        <f>IF(EXACT(B2215,""),"",IF(COUNTIFS(B:B,B2215,J:J,"&gt;"&amp;J2215)=1,IFERROR(IF(MATCH(B2215&amp;"|*",M$3:M2214,0),"-",""),B2215&amp;"|"&amp;C2215&amp;"|"),"-"))</f>
        <v/>
      </c>
    </row>
    <row r="2216" spans="12:15" x14ac:dyDescent="0.35">
      <c r="L2216" s="81" t="str">
        <f t="shared" si="94"/>
        <v/>
      </c>
      <c r="M2216" s="82" t="str">
        <f>IF(EXACT(B2216,""),"",IF(COUNTIFS(B:B,B2216,J:J,"&gt;"&amp;J2216)=0,IFERROR(IF(MATCH(B2216&amp;"|*",M$3:M2215,0),"-",""),B2216&amp;"|"&amp;C2216&amp;"|"),"-"))</f>
        <v/>
      </c>
      <c r="N2216" s="183" t="str">
        <f t="shared" si="95"/>
        <v/>
      </c>
      <c r="O2216" s="81" t="str">
        <f>IF(EXACT(B2216,""),"",IF(COUNTIFS(B:B,B2216,J:J,"&gt;"&amp;J2216)=1,IFERROR(IF(MATCH(B2216&amp;"|*",M$3:M2215,0),"-",""),B2216&amp;"|"&amp;C2216&amp;"|"),"-"))</f>
        <v/>
      </c>
    </row>
    <row r="2217" spans="12:15" x14ac:dyDescent="0.35">
      <c r="L2217" s="81" t="str">
        <f t="shared" si="94"/>
        <v/>
      </c>
      <c r="M2217" s="82" t="str">
        <f>IF(EXACT(B2217,""),"",IF(COUNTIFS(B:B,B2217,J:J,"&gt;"&amp;J2217)=0,IFERROR(IF(MATCH(B2217&amp;"|*",M$3:M2216,0),"-",""),B2217&amp;"|"&amp;C2217&amp;"|"),"-"))</f>
        <v/>
      </c>
      <c r="N2217" s="183" t="str">
        <f t="shared" si="95"/>
        <v/>
      </c>
      <c r="O2217" s="81" t="str">
        <f>IF(EXACT(B2217,""),"",IF(COUNTIFS(B:B,B2217,J:J,"&gt;"&amp;J2217)=1,IFERROR(IF(MATCH(B2217&amp;"|*",M$3:M2216,0),"-",""),B2217&amp;"|"&amp;C2217&amp;"|"),"-"))</f>
        <v/>
      </c>
    </row>
    <row r="2218" spans="12:15" x14ac:dyDescent="0.35">
      <c r="L2218" s="81" t="str">
        <f t="shared" si="94"/>
        <v/>
      </c>
      <c r="M2218" s="82" t="str">
        <f>IF(EXACT(B2218,""),"",IF(COUNTIFS(B:B,B2218,J:J,"&gt;"&amp;J2218)=0,IFERROR(IF(MATCH(B2218&amp;"|*",M$3:M2217,0),"-",""),B2218&amp;"|"&amp;C2218&amp;"|"),"-"))</f>
        <v/>
      </c>
      <c r="N2218" s="183" t="str">
        <f t="shared" si="95"/>
        <v/>
      </c>
      <c r="O2218" s="81" t="str">
        <f>IF(EXACT(B2218,""),"",IF(COUNTIFS(B:B,B2218,J:J,"&gt;"&amp;J2218)=1,IFERROR(IF(MATCH(B2218&amp;"|*",M$3:M2217,0),"-",""),B2218&amp;"|"&amp;C2218&amp;"|"),"-"))</f>
        <v/>
      </c>
    </row>
    <row r="2219" spans="12:15" x14ac:dyDescent="0.35">
      <c r="L2219" s="81" t="str">
        <f t="shared" si="94"/>
        <v/>
      </c>
      <c r="M2219" s="82" t="str">
        <f>IF(EXACT(B2219,""),"",IF(COUNTIFS(B:B,B2219,J:J,"&gt;"&amp;J2219)=0,IFERROR(IF(MATCH(B2219&amp;"|*",M$3:M2218,0),"-",""),B2219&amp;"|"&amp;C2219&amp;"|"),"-"))</f>
        <v/>
      </c>
      <c r="N2219" s="183" t="str">
        <f t="shared" si="95"/>
        <v/>
      </c>
      <c r="O2219" s="81" t="str">
        <f>IF(EXACT(B2219,""),"",IF(COUNTIFS(B:B,B2219,J:J,"&gt;"&amp;J2219)=1,IFERROR(IF(MATCH(B2219&amp;"|*",M$3:M2218,0),"-",""),B2219&amp;"|"&amp;C2219&amp;"|"),"-"))</f>
        <v/>
      </c>
    </row>
    <row r="2220" spans="12:15" x14ac:dyDescent="0.35">
      <c r="L2220" s="81" t="str">
        <f t="shared" si="94"/>
        <v/>
      </c>
      <c r="M2220" s="82" t="str">
        <f>IF(EXACT(B2220,""),"",IF(COUNTIFS(B:B,B2220,J:J,"&gt;"&amp;J2220)=0,IFERROR(IF(MATCH(B2220&amp;"|*",M$3:M2219,0),"-",""),B2220&amp;"|"&amp;C2220&amp;"|"),"-"))</f>
        <v/>
      </c>
      <c r="N2220" s="183" t="str">
        <f t="shared" si="95"/>
        <v/>
      </c>
      <c r="O2220" s="81" t="str">
        <f>IF(EXACT(B2220,""),"",IF(COUNTIFS(B:B,B2220,J:J,"&gt;"&amp;J2220)=1,IFERROR(IF(MATCH(B2220&amp;"|*",M$3:M2219,0),"-",""),B2220&amp;"|"&amp;C2220&amp;"|"),"-"))</f>
        <v/>
      </c>
    </row>
    <row r="2221" spans="12:15" x14ac:dyDescent="0.35">
      <c r="L2221" s="81" t="str">
        <f t="shared" si="94"/>
        <v/>
      </c>
      <c r="M2221" s="82" t="str">
        <f>IF(EXACT(B2221,""),"",IF(COUNTIFS(B:B,B2221,J:J,"&gt;"&amp;J2221)=0,IFERROR(IF(MATCH(B2221&amp;"|*",M$3:M2220,0),"-",""),B2221&amp;"|"&amp;C2221&amp;"|"),"-"))</f>
        <v/>
      </c>
      <c r="N2221" s="183" t="str">
        <f t="shared" si="95"/>
        <v/>
      </c>
      <c r="O2221" s="81" t="str">
        <f>IF(EXACT(B2221,""),"",IF(COUNTIFS(B:B,B2221,J:J,"&gt;"&amp;J2221)=1,IFERROR(IF(MATCH(B2221&amp;"|*",M$3:M2220,0),"-",""),B2221&amp;"|"&amp;C2221&amp;"|"),"-"))</f>
        <v/>
      </c>
    </row>
    <row r="2222" spans="12:15" x14ac:dyDescent="0.35">
      <c r="L2222" s="81" t="str">
        <f t="shared" si="94"/>
        <v/>
      </c>
      <c r="M2222" s="82" t="str">
        <f>IF(EXACT(B2222,""),"",IF(COUNTIFS(B:B,B2222,J:J,"&gt;"&amp;J2222)=0,IFERROR(IF(MATCH(B2222&amp;"|*",M$3:M2221,0),"-",""),B2222&amp;"|"&amp;C2222&amp;"|"),"-"))</f>
        <v/>
      </c>
      <c r="N2222" s="183" t="str">
        <f t="shared" si="95"/>
        <v/>
      </c>
      <c r="O2222" s="81" t="str">
        <f>IF(EXACT(B2222,""),"",IF(COUNTIFS(B:B,B2222,J:J,"&gt;"&amp;J2222)=1,IFERROR(IF(MATCH(B2222&amp;"|*",M$3:M2221,0),"-",""),B2222&amp;"|"&amp;C2222&amp;"|"),"-"))</f>
        <v/>
      </c>
    </row>
    <row r="2223" spans="12:15" x14ac:dyDescent="0.35">
      <c r="L2223" s="81" t="str">
        <f t="shared" si="94"/>
        <v/>
      </c>
      <c r="M2223" s="82" t="str">
        <f>IF(EXACT(B2223,""),"",IF(COUNTIFS(B:B,B2223,J:J,"&gt;"&amp;J2223)=0,IFERROR(IF(MATCH(B2223&amp;"|*",M$3:M2222,0),"-",""),B2223&amp;"|"&amp;C2223&amp;"|"),"-"))</f>
        <v/>
      </c>
      <c r="N2223" s="183" t="str">
        <f t="shared" si="95"/>
        <v/>
      </c>
      <c r="O2223" s="81" t="str">
        <f>IF(EXACT(B2223,""),"",IF(COUNTIFS(B:B,B2223,J:J,"&gt;"&amp;J2223)=1,IFERROR(IF(MATCH(B2223&amp;"|*",M$3:M2222,0),"-",""),B2223&amp;"|"&amp;C2223&amp;"|"),"-"))</f>
        <v/>
      </c>
    </row>
    <row r="2224" spans="12:15" x14ac:dyDescent="0.35">
      <c r="L2224" s="81" t="str">
        <f t="shared" si="94"/>
        <v/>
      </c>
      <c r="M2224" s="82" t="str">
        <f>IF(EXACT(B2224,""),"",IF(COUNTIFS(B:B,B2224,J:J,"&gt;"&amp;J2224)=0,IFERROR(IF(MATCH(B2224&amp;"|*",M$3:M2223,0),"-",""),B2224&amp;"|"&amp;C2224&amp;"|"),"-"))</f>
        <v/>
      </c>
      <c r="N2224" s="183" t="str">
        <f t="shared" si="95"/>
        <v/>
      </c>
      <c r="O2224" s="81" t="str">
        <f>IF(EXACT(B2224,""),"",IF(COUNTIFS(B:B,B2224,J:J,"&gt;"&amp;J2224)=1,IFERROR(IF(MATCH(B2224&amp;"|*",M$3:M2223,0),"-",""),B2224&amp;"|"&amp;C2224&amp;"|"),"-"))</f>
        <v/>
      </c>
    </row>
    <row r="2225" spans="12:15" x14ac:dyDescent="0.35">
      <c r="L2225" s="81" t="str">
        <f t="shared" si="94"/>
        <v/>
      </c>
      <c r="M2225" s="82" t="str">
        <f>IF(EXACT(B2225,""),"",IF(COUNTIFS(B:B,B2225,J:J,"&gt;"&amp;J2225)=0,IFERROR(IF(MATCH(B2225&amp;"|*",M$3:M2224,0),"-",""),B2225&amp;"|"&amp;C2225&amp;"|"),"-"))</f>
        <v/>
      </c>
      <c r="N2225" s="183" t="str">
        <f t="shared" si="95"/>
        <v/>
      </c>
      <c r="O2225" s="81" t="str">
        <f>IF(EXACT(B2225,""),"",IF(COUNTIFS(B:B,B2225,J:J,"&gt;"&amp;J2225)=1,IFERROR(IF(MATCH(B2225&amp;"|*",M$3:M2224,0),"-",""),B2225&amp;"|"&amp;C2225&amp;"|"),"-"))</f>
        <v/>
      </c>
    </row>
    <row r="2226" spans="12:15" x14ac:dyDescent="0.35">
      <c r="L2226" s="81" t="str">
        <f t="shared" si="94"/>
        <v/>
      </c>
      <c r="M2226" s="82" t="str">
        <f>IF(EXACT(B2226,""),"",IF(COUNTIFS(B:B,B2226,J:J,"&gt;"&amp;J2226)=0,IFERROR(IF(MATCH(B2226&amp;"|*",M$3:M2225,0),"-",""),B2226&amp;"|"&amp;C2226&amp;"|"),"-"))</f>
        <v/>
      </c>
      <c r="N2226" s="183" t="str">
        <f t="shared" si="95"/>
        <v/>
      </c>
      <c r="O2226" s="81" t="str">
        <f>IF(EXACT(B2226,""),"",IF(COUNTIFS(B:B,B2226,J:J,"&gt;"&amp;J2226)=1,IFERROR(IF(MATCH(B2226&amp;"|*",M$3:M2225,0),"-",""),B2226&amp;"|"&amp;C2226&amp;"|"),"-"))</f>
        <v/>
      </c>
    </row>
    <row r="2227" spans="12:15" x14ac:dyDescent="0.35">
      <c r="L2227" s="81" t="str">
        <f t="shared" si="94"/>
        <v/>
      </c>
      <c r="M2227" s="82" t="str">
        <f>IF(EXACT(B2227,""),"",IF(COUNTIFS(B:B,B2227,J:J,"&gt;"&amp;J2227)=0,IFERROR(IF(MATCH(B2227&amp;"|*",M$3:M2226,0),"-",""),B2227&amp;"|"&amp;C2227&amp;"|"),"-"))</f>
        <v/>
      </c>
      <c r="N2227" s="183" t="str">
        <f t="shared" si="95"/>
        <v/>
      </c>
      <c r="O2227" s="81" t="str">
        <f>IF(EXACT(B2227,""),"",IF(COUNTIFS(B:B,B2227,J:J,"&gt;"&amp;J2227)=1,IFERROR(IF(MATCH(B2227&amp;"|*",M$3:M2226,0),"-",""),B2227&amp;"|"&amp;C2227&amp;"|"),"-"))</f>
        <v/>
      </c>
    </row>
    <row r="2228" spans="12:15" x14ac:dyDescent="0.35">
      <c r="L2228" s="81" t="str">
        <f t="shared" si="94"/>
        <v/>
      </c>
      <c r="M2228" s="82" t="str">
        <f>IF(EXACT(B2228,""),"",IF(COUNTIFS(B:B,B2228,J:J,"&gt;"&amp;J2228)=0,IFERROR(IF(MATCH(B2228&amp;"|*",M$3:M2227,0),"-",""),B2228&amp;"|"&amp;C2228&amp;"|"),"-"))</f>
        <v/>
      </c>
      <c r="N2228" s="183" t="str">
        <f t="shared" si="95"/>
        <v/>
      </c>
      <c r="O2228" s="81" t="str">
        <f>IF(EXACT(B2228,""),"",IF(COUNTIFS(B:B,B2228,J:J,"&gt;"&amp;J2228)=1,IFERROR(IF(MATCH(B2228&amp;"|*",M$3:M2227,0),"-",""),B2228&amp;"|"&amp;C2228&amp;"|"),"-"))</f>
        <v/>
      </c>
    </row>
    <row r="2229" spans="12:15" x14ac:dyDescent="0.35">
      <c r="L2229" s="81" t="str">
        <f t="shared" si="94"/>
        <v/>
      </c>
      <c r="M2229" s="82" t="str">
        <f>IF(EXACT(B2229,""),"",IF(COUNTIFS(B:B,B2229,J:J,"&gt;"&amp;J2229)=0,IFERROR(IF(MATCH(B2229&amp;"|*",M$3:M2228,0),"-",""),B2229&amp;"|"&amp;C2229&amp;"|"),"-"))</f>
        <v/>
      </c>
      <c r="N2229" s="183" t="str">
        <f t="shared" si="95"/>
        <v/>
      </c>
      <c r="O2229" s="81" t="str">
        <f>IF(EXACT(B2229,""),"",IF(COUNTIFS(B:B,B2229,J:J,"&gt;"&amp;J2229)=1,IFERROR(IF(MATCH(B2229&amp;"|*",M$3:M2228,0),"-",""),B2229&amp;"|"&amp;C2229&amp;"|"),"-"))</f>
        <v/>
      </c>
    </row>
    <row r="2230" spans="12:15" x14ac:dyDescent="0.35">
      <c r="L2230" s="81" t="str">
        <f t="shared" si="94"/>
        <v/>
      </c>
      <c r="M2230" s="82" t="str">
        <f>IF(EXACT(B2230,""),"",IF(COUNTIFS(B:B,B2230,J:J,"&gt;"&amp;J2230)=0,IFERROR(IF(MATCH(B2230&amp;"|*",M$3:M2229,0),"-",""),B2230&amp;"|"&amp;C2230&amp;"|"),"-"))</f>
        <v/>
      </c>
      <c r="N2230" s="183" t="str">
        <f t="shared" si="95"/>
        <v/>
      </c>
      <c r="O2230" s="81" t="str">
        <f>IF(EXACT(B2230,""),"",IF(COUNTIFS(B:B,B2230,J:J,"&gt;"&amp;J2230)=1,IFERROR(IF(MATCH(B2230&amp;"|*",M$3:M2229,0),"-",""),B2230&amp;"|"&amp;C2230&amp;"|"),"-"))</f>
        <v/>
      </c>
    </row>
    <row r="2231" spans="12:15" x14ac:dyDescent="0.35">
      <c r="L2231" s="81" t="str">
        <f t="shared" si="94"/>
        <v/>
      </c>
      <c r="M2231" s="82" t="str">
        <f>IF(EXACT(B2231,""),"",IF(COUNTIFS(B:B,B2231,J:J,"&gt;"&amp;J2231)=0,IFERROR(IF(MATCH(B2231&amp;"|*",M$3:M2230,0),"-",""),B2231&amp;"|"&amp;C2231&amp;"|"),"-"))</f>
        <v/>
      </c>
      <c r="N2231" s="183" t="str">
        <f t="shared" si="95"/>
        <v/>
      </c>
      <c r="O2231" s="81" t="str">
        <f>IF(EXACT(B2231,""),"",IF(COUNTIFS(B:B,B2231,J:J,"&gt;"&amp;J2231)=1,IFERROR(IF(MATCH(B2231&amp;"|*",M$3:M2230,0),"-",""),B2231&amp;"|"&amp;C2231&amp;"|"),"-"))</f>
        <v/>
      </c>
    </row>
    <row r="2232" spans="12:15" x14ac:dyDescent="0.35">
      <c r="L2232" s="81" t="str">
        <f t="shared" si="94"/>
        <v/>
      </c>
      <c r="M2232" s="82" t="str">
        <f>IF(EXACT(B2232,""),"",IF(COUNTIFS(B:B,B2232,J:J,"&gt;"&amp;J2232)=0,IFERROR(IF(MATCH(B2232&amp;"|*",M$3:M2231,0),"-",""),B2232&amp;"|"&amp;C2232&amp;"|"),"-"))</f>
        <v/>
      </c>
      <c r="N2232" s="183" t="str">
        <f t="shared" si="95"/>
        <v/>
      </c>
      <c r="O2232" s="81" t="str">
        <f>IF(EXACT(B2232,""),"",IF(COUNTIFS(B:B,B2232,J:J,"&gt;"&amp;J2232)=1,IFERROR(IF(MATCH(B2232&amp;"|*",M$3:M2231,0),"-",""),B2232&amp;"|"&amp;C2232&amp;"|"),"-"))</f>
        <v/>
      </c>
    </row>
    <row r="2233" spans="12:15" x14ac:dyDescent="0.35">
      <c r="L2233" s="81" t="str">
        <f t="shared" si="94"/>
        <v/>
      </c>
      <c r="M2233" s="82" t="str">
        <f>IF(EXACT(B2233,""),"",IF(COUNTIFS(B:B,B2233,J:J,"&gt;"&amp;J2233)=0,IFERROR(IF(MATCH(B2233&amp;"|*",M$3:M2232,0),"-",""),B2233&amp;"|"&amp;C2233&amp;"|"),"-"))</f>
        <v/>
      </c>
      <c r="N2233" s="183" t="str">
        <f t="shared" si="95"/>
        <v/>
      </c>
      <c r="O2233" s="81" t="str">
        <f>IF(EXACT(B2233,""),"",IF(COUNTIFS(B:B,B2233,J:J,"&gt;"&amp;J2233)=1,IFERROR(IF(MATCH(B2233&amp;"|*",M$3:M2232,0),"-",""),B2233&amp;"|"&amp;C2233&amp;"|"),"-"))</f>
        <v/>
      </c>
    </row>
    <row r="2234" spans="12:15" x14ac:dyDescent="0.35">
      <c r="L2234" s="81" t="str">
        <f t="shared" si="94"/>
        <v/>
      </c>
      <c r="M2234" s="82" t="str">
        <f>IF(EXACT(B2234,""),"",IF(COUNTIFS(B:B,B2234,J:J,"&gt;"&amp;J2234)=0,IFERROR(IF(MATCH(B2234&amp;"|*",M$3:M2233,0),"-",""),B2234&amp;"|"&amp;C2234&amp;"|"),"-"))</f>
        <v/>
      </c>
      <c r="N2234" s="183" t="str">
        <f t="shared" si="95"/>
        <v/>
      </c>
      <c r="O2234" s="81" t="str">
        <f>IF(EXACT(B2234,""),"",IF(COUNTIFS(B:B,B2234,J:J,"&gt;"&amp;J2234)=1,IFERROR(IF(MATCH(B2234&amp;"|*",M$3:M2233,0),"-",""),B2234&amp;"|"&amp;C2234&amp;"|"),"-"))</f>
        <v/>
      </c>
    </row>
    <row r="2235" spans="12:15" x14ac:dyDescent="0.35">
      <c r="L2235" s="81" t="str">
        <f t="shared" si="94"/>
        <v/>
      </c>
      <c r="M2235" s="82" t="str">
        <f>IF(EXACT(B2235,""),"",IF(COUNTIFS(B:B,B2235,J:J,"&gt;"&amp;J2235)=0,IFERROR(IF(MATCH(B2235&amp;"|*",M$3:M2234,0),"-",""),B2235&amp;"|"&amp;C2235&amp;"|"),"-"))</f>
        <v/>
      </c>
      <c r="N2235" s="183" t="str">
        <f t="shared" si="95"/>
        <v/>
      </c>
      <c r="O2235" s="81" t="str">
        <f>IF(EXACT(B2235,""),"",IF(COUNTIFS(B:B,B2235,J:J,"&gt;"&amp;J2235)=1,IFERROR(IF(MATCH(B2235&amp;"|*",M$3:M2234,0),"-",""),B2235&amp;"|"&amp;C2235&amp;"|"),"-"))</f>
        <v/>
      </c>
    </row>
    <row r="2236" spans="12:15" x14ac:dyDescent="0.35">
      <c r="L2236" s="81" t="str">
        <f t="shared" si="94"/>
        <v/>
      </c>
      <c r="M2236" s="82" t="str">
        <f>IF(EXACT(B2236,""),"",IF(COUNTIFS(B:B,B2236,J:J,"&gt;"&amp;J2236)=0,IFERROR(IF(MATCH(B2236&amp;"|*",M$3:M2235,0),"-",""),B2236&amp;"|"&amp;C2236&amp;"|"),"-"))</f>
        <v/>
      </c>
      <c r="N2236" s="183" t="str">
        <f t="shared" si="95"/>
        <v/>
      </c>
      <c r="O2236" s="81" t="str">
        <f>IF(EXACT(B2236,""),"",IF(COUNTIFS(B:B,B2236,J:J,"&gt;"&amp;J2236)=1,IFERROR(IF(MATCH(B2236&amp;"|*",M$3:M2235,0),"-",""),B2236&amp;"|"&amp;C2236&amp;"|"),"-"))</f>
        <v/>
      </c>
    </row>
    <row r="2237" spans="12:15" x14ac:dyDescent="0.35">
      <c r="L2237" s="81" t="str">
        <f t="shared" si="94"/>
        <v/>
      </c>
      <c r="M2237" s="82" t="str">
        <f>IF(EXACT(B2237,""),"",IF(COUNTIFS(B:B,B2237,J:J,"&gt;"&amp;J2237)=0,IFERROR(IF(MATCH(B2237&amp;"|*",M$3:M2236,0),"-",""),B2237&amp;"|"&amp;C2237&amp;"|"),"-"))</f>
        <v/>
      </c>
      <c r="N2237" s="183" t="str">
        <f t="shared" si="95"/>
        <v/>
      </c>
      <c r="O2237" s="81" t="str">
        <f>IF(EXACT(B2237,""),"",IF(COUNTIFS(B:B,B2237,J:J,"&gt;"&amp;J2237)=1,IFERROR(IF(MATCH(B2237&amp;"|*",M$3:M2236,0),"-",""),B2237&amp;"|"&amp;C2237&amp;"|"),"-"))</f>
        <v/>
      </c>
    </row>
    <row r="2238" spans="12:15" x14ac:dyDescent="0.35">
      <c r="L2238" s="81" t="str">
        <f t="shared" si="94"/>
        <v/>
      </c>
      <c r="M2238" s="82" t="str">
        <f>IF(EXACT(B2238,""),"",IF(COUNTIFS(B:B,B2238,J:J,"&gt;"&amp;J2238)=0,IFERROR(IF(MATCH(B2238&amp;"|*",M$3:M2237,0),"-",""),B2238&amp;"|"&amp;C2238&amp;"|"),"-"))</f>
        <v/>
      </c>
      <c r="N2238" s="183" t="str">
        <f t="shared" si="95"/>
        <v/>
      </c>
      <c r="O2238" s="81" t="str">
        <f>IF(EXACT(B2238,""),"",IF(COUNTIFS(B:B,B2238,J:J,"&gt;"&amp;J2238)=1,IFERROR(IF(MATCH(B2238&amp;"|*",M$3:M2237,0),"-",""),B2238&amp;"|"&amp;C2238&amp;"|"),"-"))</f>
        <v/>
      </c>
    </row>
    <row r="2239" spans="12:15" x14ac:dyDescent="0.35">
      <c r="L2239" s="81" t="str">
        <f t="shared" si="94"/>
        <v/>
      </c>
      <c r="M2239" s="82" t="str">
        <f>IF(EXACT(B2239,""),"",IF(COUNTIFS(B:B,B2239,J:J,"&gt;"&amp;J2239)=0,IFERROR(IF(MATCH(B2239&amp;"|*",M$3:M2238,0),"-",""),B2239&amp;"|"&amp;C2239&amp;"|"),"-"))</f>
        <v/>
      </c>
      <c r="N2239" s="183" t="str">
        <f t="shared" si="95"/>
        <v/>
      </c>
      <c r="O2239" s="81" t="str">
        <f>IF(EXACT(B2239,""),"",IF(COUNTIFS(B:B,B2239,J:J,"&gt;"&amp;J2239)=1,IFERROR(IF(MATCH(B2239&amp;"|*",M$3:M2238,0),"-",""),B2239&amp;"|"&amp;C2239&amp;"|"),"-"))</f>
        <v/>
      </c>
    </row>
    <row r="2240" spans="12:15" x14ac:dyDescent="0.35">
      <c r="L2240" s="81" t="str">
        <f t="shared" si="94"/>
        <v/>
      </c>
      <c r="M2240" s="82" t="str">
        <f>IF(EXACT(B2240,""),"",IF(COUNTIFS(B:B,B2240,J:J,"&gt;"&amp;J2240)=0,IFERROR(IF(MATCH(B2240&amp;"|*",M$3:M2239,0),"-",""),B2240&amp;"|"&amp;C2240&amp;"|"),"-"))</f>
        <v/>
      </c>
      <c r="N2240" s="183" t="str">
        <f t="shared" si="95"/>
        <v/>
      </c>
      <c r="O2240" s="81" t="str">
        <f>IF(EXACT(B2240,""),"",IF(COUNTIFS(B:B,B2240,J:J,"&gt;"&amp;J2240)=1,IFERROR(IF(MATCH(B2240&amp;"|*",M$3:M2239,0),"-",""),B2240&amp;"|"&amp;C2240&amp;"|"),"-"))</f>
        <v/>
      </c>
    </row>
    <row r="2241" spans="12:15" x14ac:dyDescent="0.35">
      <c r="L2241" s="81" t="str">
        <f t="shared" si="94"/>
        <v/>
      </c>
      <c r="M2241" s="82" t="str">
        <f>IF(EXACT(B2241,""),"",IF(COUNTIFS(B:B,B2241,J:J,"&gt;"&amp;J2241)=0,IFERROR(IF(MATCH(B2241&amp;"|*",M$3:M2240,0),"-",""),B2241&amp;"|"&amp;C2241&amp;"|"),"-"))</f>
        <v/>
      </c>
      <c r="N2241" s="183" t="str">
        <f t="shared" si="95"/>
        <v/>
      </c>
      <c r="O2241" s="81" t="str">
        <f>IF(EXACT(B2241,""),"",IF(COUNTIFS(B:B,B2241,J:J,"&gt;"&amp;J2241)=1,IFERROR(IF(MATCH(B2241&amp;"|*",M$3:M2240,0),"-",""),B2241&amp;"|"&amp;C2241&amp;"|"),"-"))</f>
        <v/>
      </c>
    </row>
    <row r="2242" spans="12:15" x14ac:dyDescent="0.35">
      <c r="L2242" s="81" t="str">
        <f t="shared" si="94"/>
        <v/>
      </c>
      <c r="M2242" s="82" t="str">
        <f>IF(EXACT(B2242,""),"",IF(COUNTIFS(B:B,B2242,J:J,"&gt;"&amp;J2242)=0,IFERROR(IF(MATCH(B2242&amp;"|*",M$3:M2241,0),"-",""),B2242&amp;"|"&amp;C2242&amp;"|"),"-"))</f>
        <v/>
      </c>
      <c r="N2242" s="183" t="str">
        <f t="shared" si="95"/>
        <v/>
      </c>
      <c r="O2242" s="81" t="str">
        <f>IF(EXACT(B2242,""),"",IF(COUNTIFS(B:B,B2242,J:J,"&gt;"&amp;J2242)=1,IFERROR(IF(MATCH(B2242&amp;"|*",M$3:M2241,0),"-",""),B2242&amp;"|"&amp;C2242&amp;"|"),"-"))</f>
        <v/>
      </c>
    </row>
    <row r="2243" spans="12:15" x14ac:dyDescent="0.35">
      <c r="L2243" s="81" t="str">
        <f t="shared" si="94"/>
        <v/>
      </c>
      <c r="M2243" s="82" t="str">
        <f>IF(EXACT(B2243,""),"",IF(COUNTIFS(B:B,B2243,J:J,"&gt;"&amp;J2243)=0,IFERROR(IF(MATCH(B2243&amp;"|*",M$3:M2242,0),"-",""),B2243&amp;"|"&amp;C2243&amp;"|"),"-"))</f>
        <v/>
      </c>
      <c r="N2243" s="183" t="str">
        <f t="shared" si="95"/>
        <v/>
      </c>
      <c r="O2243" s="81" t="str">
        <f>IF(EXACT(B2243,""),"",IF(COUNTIFS(B:B,B2243,J:J,"&gt;"&amp;J2243)=1,IFERROR(IF(MATCH(B2243&amp;"|*",M$3:M2242,0),"-",""),B2243&amp;"|"&amp;C2243&amp;"|"),"-"))</f>
        <v/>
      </c>
    </row>
    <row r="2244" spans="12:15" x14ac:dyDescent="0.35">
      <c r="L2244" s="81" t="str">
        <f t="shared" ref="L2244:L2307" si="96">IF(EXACT(B2244,""),"",IF(COUNTIFS(B:B,B2244,D:D,D2244,E:E,E2244,J:J,"&gt;"&amp;J2244)=0,B2244&amp;"|"&amp;D2244&amp;":"&amp;E2244&amp;"|","-"))</f>
        <v/>
      </c>
      <c r="M2244" s="82" t="str">
        <f>IF(EXACT(B2244,""),"",IF(COUNTIFS(B:B,B2244,J:J,"&gt;"&amp;J2244)=0,IFERROR(IF(MATCH(B2244&amp;"|*",M$3:M2243,0),"-",""),B2244&amp;"|"&amp;C2244&amp;"|"),"-"))</f>
        <v/>
      </c>
      <c r="N2244" s="183" t="str">
        <f t="shared" ref="N2244:N2307" si="97">IF(OR(EXACT(M2244,""),EXACT(M2244,"-")),"",COUNTIFS(M$4:M$4000,"&gt;-",M$4:M$4000,"&lt;="&amp;M2244))</f>
        <v/>
      </c>
      <c r="O2244" s="81" t="str">
        <f>IF(EXACT(B2244,""),"",IF(COUNTIFS(B:B,B2244,J:J,"&gt;"&amp;J2244)=1,IFERROR(IF(MATCH(B2244&amp;"|*",M$3:M2243,0),"-",""),B2244&amp;"|"&amp;C2244&amp;"|"),"-"))</f>
        <v/>
      </c>
    </row>
    <row r="2245" spans="12:15" x14ac:dyDescent="0.35">
      <c r="L2245" s="81" t="str">
        <f t="shared" si="96"/>
        <v/>
      </c>
      <c r="M2245" s="82" t="str">
        <f>IF(EXACT(B2245,""),"",IF(COUNTIFS(B:B,B2245,J:J,"&gt;"&amp;J2245)=0,IFERROR(IF(MATCH(B2245&amp;"|*",M$3:M2244,0),"-",""),B2245&amp;"|"&amp;C2245&amp;"|"),"-"))</f>
        <v/>
      </c>
      <c r="N2245" s="183" t="str">
        <f t="shared" si="97"/>
        <v/>
      </c>
      <c r="O2245" s="81" t="str">
        <f>IF(EXACT(B2245,""),"",IF(COUNTIFS(B:B,B2245,J:J,"&gt;"&amp;J2245)=1,IFERROR(IF(MATCH(B2245&amp;"|*",M$3:M2244,0),"-",""),B2245&amp;"|"&amp;C2245&amp;"|"),"-"))</f>
        <v/>
      </c>
    </row>
    <row r="2246" spans="12:15" x14ac:dyDescent="0.35">
      <c r="L2246" s="81" t="str">
        <f t="shared" si="96"/>
        <v/>
      </c>
      <c r="M2246" s="82" t="str">
        <f>IF(EXACT(B2246,""),"",IF(COUNTIFS(B:B,B2246,J:J,"&gt;"&amp;J2246)=0,IFERROR(IF(MATCH(B2246&amp;"|*",M$3:M2245,0),"-",""),B2246&amp;"|"&amp;C2246&amp;"|"),"-"))</f>
        <v/>
      </c>
      <c r="N2246" s="183" t="str">
        <f t="shared" si="97"/>
        <v/>
      </c>
      <c r="O2246" s="81" t="str">
        <f>IF(EXACT(B2246,""),"",IF(COUNTIFS(B:B,B2246,J:J,"&gt;"&amp;J2246)=1,IFERROR(IF(MATCH(B2246&amp;"|*",M$3:M2245,0),"-",""),B2246&amp;"|"&amp;C2246&amp;"|"),"-"))</f>
        <v/>
      </c>
    </row>
    <row r="2247" spans="12:15" x14ac:dyDescent="0.35">
      <c r="L2247" s="81" t="str">
        <f t="shared" si="96"/>
        <v/>
      </c>
      <c r="M2247" s="82" t="str">
        <f>IF(EXACT(B2247,""),"",IF(COUNTIFS(B:B,B2247,J:J,"&gt;"&amp;J2247)=0,IFERROR(IF(MATCH(B2247&amp;"|*",M$3:M2246,0),"-",""),B2247&amp;"|"&amp;C2247&amp;"|"),"-"))</f>
        <v/>
      </c>
      <c r="N2247" s="183" t="str">
        <f t="shared" si="97"/>
        <v/>
      </c>
      <c r="O2247" s="81" t="str">
        <f>IF(EXACT(B2247,""),"",IF(COUNTIFS(B:B,B2247,J:J,"&gt;"&amp;J2247)=1,IFERROR(IF(MATCH(B2247&amp;"|*",M$3:M2246,0),"-",""),B2247&amp;"|"&amp;C2247&amp;"|"),"-"))</f>
        <v/>
      </c>
    </row>
    <row r="2248" spans="12:15" x14ac:dyDescent="0.35">
      <c r="L2248" s="81" t="str">
        <f t="shared" si="96"/>
        <v/>
      </c>
      <c r="M2248" s="82" t="str">
        <f>IF(EXACT(B2248,""),"",IF(COUNTIFS(B:B,B2248,J:J,"&gt;"&amp;J2248)=0,IFERROR(IF(MATCH(B2248&amp;"|*",M$3:M2247,0),"-",""),B2248&amp;"|"&amp;C2248&amp;"|"),"-"))</f>
        <v/>
      </c>
      <c r="N2248" s="183" t="str">
        <f t="shared" si="97"/>
        <v/>
      </c>
      <c r="O2248" s="81" t="str">
        <f>IF(EXACT(B2248,""),"",IF(COUNTIFS(B:B,B2248,J:J,"&gt;"&amp;J2248)=1,IFERROR(IF(MATCH(B2248&amp;"|*",M$3:M2247,0),"-",""),B2248&amp;"|"&amp;C2248&amp;"|"),"-"))</f>
        <v/>
      </c>
    </row>
    <row r="2249" spans="12:15" x14ac:dyDescent="0.35">
      <c r="L2249" s="81" t="str">
        <f t="shared" si="96"/>
        <v/>
      </c>
      <c r="M2249" s="82" t="str">
        <f>IF(EXACT(B2249,""),"",IF(COUNTIFS(B:B,B2249,J:J,"&gt;"&amp;J2249)=0,IFERROR(IF(MATCH(B2249&amp;"|*",M$3:M2248,0),"-",""),B2249&amp;"|"&amp;C2249&amp;"|"),"-"))</f>
        <v/>
      </c>
      <c r="N2249" s="183" t="str">
        <f t="shared" si="97"/>
        <v/>
      </c>
      <c r="O2249" s="81" t="str">
        <f>IF(EXACT(B2249,""),"",IF(COUNTIFS(B:B,B2249,J:J,"&gt;"&amp;J2249)=1,IFERROR(IF(MATCH(B2249&amp;"|*",M$3:M2248,0),"-",""),B2249&amp;"|"&amp;C2249&amp;"|"),"-"))</f>
        <v/>
      </c>
    </row>
    <row r="2250" spans="12:15" x14ac:dyDescent="0.35">
      <c r="L2250" s="81" t="str">
        <f t="shared" si="96"/>
        <v/>
      </c>
      <c r="M2250" s="82" t="str">
        <f>IF(EXACT(B2250,""),"",IF(COUNTIFS(B:B,B2250,J:J,"&gt;"&amp;J2250)=0,IFERROR(IF(MATCH(B2250&amp;"|*",M$3:M2249,0),"-",""),B2250&amp;"|"&amp;C2250&amp;"|"),"-"))</f>
        <v/>
      </c>
      <c r="N2250" s="183" t="str">
        <f t="shared" si="97"/>
        <v/>
      </c>
      <c r="O2250" s="81" t="str">
        <f>IF(EXACT(B2250,""),"",IF(COUNTIFS(B:B,B2250,J:J,"&gt;"&amp;J2250)=1,IFERROR(IF(MATCH(B2250&amp;"|*",M$3:M2249,0),"-",""),B2250&amp;"|"&amp;C2250&amp;"|"),"-"))</f>
        <v/>
      </c>
    </row>
    <row r="2251" spans="12:15" x14ac:dyDescent="0.35">
      <c r="L2251" s="81" t="str">
        <f t="shared" si="96"/>
        <v/>
      </c>
      <c r="M2251" s="82" t="str">
        <f>IF(EXACT(B2251,""),"",IF(COUNTIFS(B:B,B2251,J:J,"&gt;"&amp;J2251)=0,IFERROR(IF(MATCH(B2251&amp;"|*",M$3:M2250,0),"-",""),B2251&amp;"|"&amp;C2251&amp;"|"),"-"))</f>
        <v/>
      </c>
      <c r="N2251" s="183" t="str">
        <f t="shared" si="97"/>
        <v/>
      </c>
      <c r="O2251" s="81" t="str">
        <f>IF(EXACT(B2251,""),"",IF(COUNTIFS(B:B,B2251,J:J,"&gt;"&amp;J2251)=1,IFERROR(IF(MATCH(B2251&amp;"|*",M$3:M2250,0),"-",""),B2251&amp;"|"&amp;C2251&amp;"|"),"-"))</f>
        <v/>
      </c>
    </row>
    <row r="2252" spans="12:15" x14ac:dyDescent="0.35">
      <c r="L2252" s="81" t="str">
        <f t="shared" si="96"/>
        <v/>
      </c>
      <c r="M2252" s="82" t="str">
        <f>IF(EXACT(B2252,""),"",IF(COUNTIFS(B:B,B2252,J:J,"&gt;"&amp;J2252)=0,IFERROR(IF(MATCH(B2252&amp;"|*",M$3:M2251,0),"-",""),B2252&amp;"|"&amp;C2252&amp;"|"),"-"))</f>
        <v/>
      </c>
      <c r="N2252" s="183" t="str">
        <f t="shared" si="97"/>
        <v/>
      </c>
      <c r="O2252" s="81" t="str">
        <f>IF(EXACT(B2252,""),"",IF(COUNTIFS(B:B,B2252,J:J,"&gt;"&amp;J2252)=1,IFERROR(IF(MATCH(B2252&amp;"|*",M$3:M2251,0),"-",""),B2252&amp;"|"&amp;C2252&amp;"|"),"-"))</f>
        <v/>
      </c>
    </row>
    <row r="2253" spans="12:15" x14ac:dyDescent="0.35">
      <c r="L2253" s="81" t="str">
        <f t="shared" si="96"/>
        <v/>
      </c>
      <c r="M2253" s="82" t="str">
        <f>IF(EXACT(B2253,""),"",IF(COUNTIFS(B:B,B2253,J:J,"&gt;"&amp;J2253)=0,IFERROR(IF(MATCH(B2253&amp;"|*",M$3:M2252,0),"-",""),B2253&amp;"|"&amp;C2253&amp;"|"),"-"))</f>
        <v/>
      </c>
      <c r="N2253" s="183" t="str">
        <f t="shared" si="97"/>
        <v/>
      </c>
      <c r="O2253" s="81" t="str">
        <f>IF(EXACT(B2253,""),"",IF(COUNTIFS(B:B,B2253,J:J,"&gt;"&amp;J2253)=1,IFERROR(IF(MATCH(B2253&amp;"|*",M$3:M2252,0),"-",""),B2253&amp;"|"&amp;C2253&amp;"|"),"-"))</f>
        <v/>
      </c>
    </row>
    <row r="2254" spans="12:15" x14ac:dyDescent="0.35">
      <c r="L2254" s="81" t="str">
        <f t="shared" si="96"/>
        <v/>
      </c>
      <c r="M2254" s="82" t="str">
        <f>IF(EXACT(B2254,""),"",IF(COUNTIFS(B:B,B2254,J:J,"&gt;"&amp;J2254)=0,IFERROR(IF(MATCH(B2254&amp;"|*",M$3:M2253,0),"-",""),B2254&amp;"|"&amp;C2254&amp;"|"),"-"))</f>
        <v/>
      </c>
      <c r="N2254" s="183" t="str">
        <f t="shared" si="97"/>
        <v/>
      </c>
      <c r="O2254" s="81" t="str">
        <f>IF(EXACT(B2254,""),"",IF(COUNTIFS(B:B,B2254,J:J,"&gt;"&amp;J2254)=1,IFERROR(IF(MATCH(B2254&amp;"|*",M$3:M2253,0),"-",""),B2254&amp;"|"&amp;C2254&amp;"|"),"-"))</f>
        <v/>
      </c>
    </row>
    <row r="2255" spans="12:15" x14ac:dyDescent="0.35">
      <c r="L2255" s="81" t="str">
        <f t="shared" si="96"/>
        <v/>
      </c>
      <c r="M2255" s="82" t="str">
        <f>IF(EXACT(B2255,""),"",IF(COUNTIFS(B:B,B2255,J:J,"&gt;"&amp;J2255)=0,IFERROR(IF(MATCH(B2255&amp;"|*",M$3:M2254,0),"-",""),B2255&amp;"|"&amp;C2255&amp;"|"),"-"))</f>
        <v/>
      </c>
      <c r="N2255" s="183" t="str">
        <f t="shared" si="97"/>
        <v/>
      </c>
      <c r="O2255" s="81" t="str">
        <f>IF(EXACT(B2255,""),"",IF(COUNTIFS(B:B,B2255,J:J,"&gt;"&amp;J2255)=1,IFERROR(IF(MATCH(B2255&amp;"|*",M$3:M2254,0),"-",""),B2255&amp;"|"&amp;C2255&amp;"|"),"-"))</f>
        <v/>
      </c>
    </row>
    <row r="2256" spans="12:15" x14ac:dyDescent="0.35">
      <c r="L2256" s="81" t="str">
        <f t="shared" si="96"/>
        <v/>
      </c>
      <c r="M2256" s="82" t="str">
        <f>IF(EXACT(B2256,""),"",IF(COUNTIFS(B:B,B2256,J:J,"&gt;"&amp;J2256)=0,IFERROR(IF(MATCH(B2256&amp;"|*",M$3:M2255,0),"-",""),B2256&amp;"|"&amp;C2256&amp;"|"),"-"))</f>
        <v/>
      </c>
      <c r="N2256" s="183" t="str">
        <f t="shared" si="97"/>
        <v/>
      </c>
      <c r="O2256" s="81" t="str">
        <f>IF(EXACT(B2256,""),"",IF(COUNTIFS(B:B,B2256,J:J,"&gt;"&amp;J2256)=1,IFERROR(IF(MATCH(B2256&amp;"|*",M$3:M2255,0),"-",""),B2256&amp;"|"&amp;C2256&amp;"|"),"-"))</f>
        <v/>
      </c>
    </row>
    <row r="2257" spans="12:15" x14ac:dyDescent="0.35">
      <c r="L2257" s="81" t="str">
        <f t="shared" si="96"/>
        <v/>
      </c>
      <c r="M2257" s="82" t="str">
        <f>IF(EXACT(B2257,""),"",IF(COUNTIFS(B:B,B2257,J:J,"&gt;"&amp;J2257)=0,IFERROR(IF(MATCH(B2257&amp;"|*",M$3:M2256,0),"-",""),B2257&amp;"|"&amp;C2257&amp;"|"),"-"))</f>
        <v/>
      </c>
      <c r="N2257" s="183" t="str">
        <f t="shared" si="97"/>
        <v/>
      </c>
      <c r="O2257" s="81" t="str">
        <f>IF(EXACT(B2257,""),"",IF(COUNTIFS(B:B,B2257,J:J,"&gt;"&amp;J2257)=1,IFERROR(IF(MATCH(B2257&amp;"|*",M$3:M2256,0),"-",""),B2257&amp;"|"&amp;C2257&amp;"|"),"-"))</f>
        <v/>
      </c>
    </row>
    <row r="2258" spans="12:15" x14ac:dyDescent="0.35">
      <c r="L2258" s="81" t="str">
        <f t="shared" si="96"/>
        <v/>
      </c>
      <c r="M2258" s="82" t="str">
        <f>IF(EXACT(B2258,""),"",IF(COUNTIFS(B:B,B2258,J:J,"&gt;"&amp;J2258)=0,IFERROR(IF(MATCH(B2258&amp;"|*",M$3:M2257,0),"-",""),B2258&amp;"|"&amp;C2258&amp;"|"),"-"))</f>
        <v/>
      </c>
      <c r="N2258" s="183" t="str">
        <f t="shared" si="97"/>
        <v/>
      </c>
      <c r="O2258" s="81" t="str">
        <f>IF(EXACT(B2258,""),"",IF(COUNTIFS(B:B,B2258,J:J,"&gt;"&amp;J2258)=1,IFERROR(IF(MATCH(B2258&amp;"|*",M$3:M2257,0),"-",""),B2258&amp;"|"&amp;C2258&amp;"|"),"-"))</f>
        <v/>
      </c>
    </row>
    <row r="2259" spans="12:15" x14ac:dyDescent="0.35">
      <c r="L2259" s="81" t="str">
        <f t="shared" si="96"/>
        <v/>
      </c>
      <c r="M2259" s="82" t="str">
        <f>IF(EXACT(B2259,""),"",IF(COUNTIFS(B:B,B2259,J:J,"&gt;"&amp;J2259)=0,IFERROR(IF(MATCH(B2259&amp;"|*",M$3:M2258,0),"-",""),B2259&amp;"|"&amp;C2259&amp;"|"),"-"))</f>
        <v/>
      </c>
      <c r="N2259" s="183" t="str">
        <f t="shared" si="97"/>
        <v/>
      </c>
      <c r="O2259" s="81" t="str">
        <f>IF(EXACT(B2259,""),"",IF(COUNTIFS(B:B,B2259,J:J,"&gt;"&amp;J2259)=1,IFERROR(IF(MATCH(B2259&amp;"|*",M$3:M2258,0),"-",""),B2259&amp;"|"&amp;C2259&amp;"|"),"-"))</f>
        <v/>
      </c>
    </row>
    <row r="2260" spans="12:15" x14ac:dyDescent="0.35">
      <c r="L2260" s="81" t="str">
        <f t="shared" si="96"/>
        <v/>
      </c>
      <c r="M2260" s="82" t="str">
        <f>IF(EXACT(B2260,""),"",IF(COUNTIFS(B:B,B2260,J:J,"&gt;"&amp;J2260)=0,IFERROR(IF(MATCH(B2260&amp;"|*",M$3:M2259,0),"-",""),B2260&amp;"|"&amp;C2260&amp;"|"),"-"))</f>
        <v/>
      </c>
      <c r="N2260" s="183" t="str">
        <f t="shared" si="97"/>
        <v/>
      </c>
      <c r="O2260" s="81" t="str">
        <f>IF(EXACT(B2260,""),"",IF(COUNTIFS(B:B,B2260,J:J,"&gt;"&amp;J2260)=1,IFERROR(IF(MATCH(B2260&amp;"|*",M$3:M2259,0),"-",""),B2260&amp;"|"&amp;C2260&amp;"|"),"-"))</f>
        <v/>
      </c>
    </row>
    <row r="2261" spans="12:15" x14ac:dyDescent="0.35">
      <c r="L2261" s="81" t="str">
        <f t="shared" si="96"/>
        <v/>
      </c>
      <c r="M2261" s="82" t="str">
        <f>IF(EXACT(B2261,""),"",IF(COUNTIFS(B:B,B2261,J:J,"&gt;"&amp;J2261)=0,IFERROR(IF(MATCH(B2261&amp;"|*",M$3:M2260,0),"-",""),B2261&amp;"|"&amp;C2261&amp;"|"),"-"))</f>
        <v/>
      </c>
      <c r="N2261" s="183" t="str">
        <f t="shared" si="97"/>
        <v/>
      </c>
      <c r="O2261" s="81" t="str">
        <f>IF(EXACT(B2261,""),"",IF(COUNTIFS(B:B,B2261,J:J,"&gt;"&amp;J2261)=1,IFERROR(IF(MATCH(B2261&amp;"|*",M$3:M2260,0),"-",""),B2261&amp;"|"&amp;C2261&amp;"|"),"-"))</f>
        <v/>
      </c>
    </row>
    <row r="2262" spans="12:15" x14ac:dyDescent="0.35">
      <c r="L2262" s="81" t="str">
        <f t="shared" si="96"/>
        <v/>
      </c>
      <c r="M2262" s="82" t="str">
        <f>IF(EXACT(B2262,""),"",IF(COUNTIFS(B:B,B2262,J:J,"&gt;"&amp;J2262)=0,IFERROR(IF(MATCH(B2262&amp;"|*",M$3:M2261,0),"-",""),B2262&amp;"|"&amp;C2262&amp;"|"),"-"))</f>
        <v/>
      </c>
      <c r="N2262" s="183" t="str">
        <f t="shared" si="97"/>
        <v/>
      </c>
      <c r="O2262" s="81" t="str">
        <f>IF(EXACT(B2262,""),"",IF(COUNTIFS(B:B,B2262,J:J,"&gt;"&amp;J2262)=1,IFERROR(IF(MATCH(B2262&amp;"|*",M$3:M2261,0),"-",""),B2262&amp;"|"&amp;C2262&amp;"|"),"-"))</f>
        <v/>
      </c>
    </row>
    <row r="2263" spans="12:15" x14ac:dyDescent="0.35">
      <c r="L2263" s="81" t="str">
        <f t="shared" si="96"/>
        <v/>
      </c>
      <c r="M2263" s="82" t="str">
        <f>IF(EXACT(B2263,""),"",IF(COUNTIFS(B:B,B2263,J:J,"&gt;"&amp;J2263)=0,IFERROR(IF(MATCH(B2263&amp;"|*",M$3:M2262,0),"-",""),B2263&amp;"|"&amp;C2263&amp;"|"),"-"))</f>
        <v/>
      </c>
      <c r="N2263" s="183" t="str">
        <f t="shared" si="97"/>
        <v/>
      </c>
      <c r="O2263" s="81" t="str">
        <f>IF(EXACT(B2263,""),"",IF(COUNTIFS(B:B,B2263,J:J,"&gt;"&amp;J2263)=1,IFERROR(IF(MATCH(B2263&amp;"|*",M$3:M2262,0),"-",""),B2263&amp;"|"&amp;C2263&amp;"|"),"-"))</f>
        <v/>
      </c>
    </row>
    <row r="2264" spans="12:15" x14ac:dyDescent="0.35">
      <c r="L2264" s="81" t="str">
        <f t="shared" si="96"/>
        <v/>
      </c>
      <c r="M2264" s="82" t="str">
        <f>IF(EXACT(B2264,""),"",IF(COUNTIFS(B:B,B2264,J:J,"&gt;"&amp;J2264)=0,IFERROR(IF(MATCH(B2264&amp;"|*",M$3:M2263,0),"-",""),B2264&amp;"|"&amp;C2264&amp;"|"),"-"))</f>
        <v/>
      </c>
      <c r="N2264" s="183" t="str">
        <f t="shared" si="97"/>
        <v/>
      </c>
      <c r="O2264" s="81" t="str">
        <f>IF(EXACT(B2264,""),"",IF(COUNTIFS(B:B,B2264,J:J,"&gt;"&amp;J2264)=1,IFERROR(IF(MATCH(B2264&amp;"|*",M$3:M2263,0),"-",""),B2264&amp;"|"&amp;C2264&amp;"|"),"-"))</f>
        <v/>
      </c>
    </row>
    <row r="2265" spans="12:15" x14ac:dyDescent="0.35">
      <c r="L2265" s="81" t="str">
        <f t="shared" si="96"/>
        <v/>
      </c>
      <c r="M2265" s="82" t="str">
        <f>IF(EXACT(B2265,""),"",IF(COUNTIFS(B:B,B2265,J:J,"&gt;"&amp;J2265)=0,IFERROR(IF(MATCH(B2265&amp;"|*",M$3:M2264,0),"-",""),B2265&amp;"|"&amp;C2265&amp;"|"),"-"))</f>
        <v/>
      </c>
      <c r="N2265" s="183" t="str">
        <f t="shared" si="97"/>
        <v/>
      </c>
      <c r="O2265" s="81" t="str">
        <f>IF(EXACT(B2265,""),"",IF(COUNTIFS(B:B,B2265,J:J,"&gt;"&amp;J2265)=1,IFERROR(IF(MATCH(B2265&amp;"|*",M$3:M2264,0),"-",""),B2265&amp;"|"&amp;C2265&amp;"|"),"-"))</f>
        <v/>
      </c>
    </row>
    <row r="2266" spans="12:15" x14ac:dyDescent="0.35">
      <c r="L2266" s="81" t="str">
        <f t="shared" si="96"/>
        <v/>
      </c>
      <c r="M2266" s="82" t="str">
        <f>IF(EXACT(B2266,""),"",IF(COUNTIFS(B:B,B2266,J:J,"&gt;"&amp;J2266)=0,IFERROR(IF(MATCH(B2266&amp;"|*",M$3:M2265,0),"-",""),B2266&amp;"|"&amp;C2266&amp;"|"),"-"))</f>
        <v/>
      </c>
      <c r="N2266" s="183" t="str">
        <f t="shared" si="97"/>
        <v/>
      </c>
      <c r="O2266" s="81" t="str">
        <f>IF(EXACT(B2266,""),"",IF(COUNTIFS(B:B,B2266,J:J,"&gt;"&amp;J2266)=1,IFERROR(IF(MATCH(B2266&amp;"|*",M$3:M2265,0),"-",""),B2266&amp;"|"&amp;C2266&amp;"|"),"-"))</f>
        <v/>
      </c>
    </row>
    <row r="2267" spans="12:15" x14ac:dyDescent="0.35">
      <c r="L2267" s="81" t="str">
        <f t="shared" si="96"/>
        <v/>
      </c>
      <c r="M2267" s="82" t="str">
        <f>IF(EXACT(B2267,""),"",IF(COUNTIFS(B:B,B2267,J:J,"&gt;"&amp;J2267)=0,IFERROR(IF(MATCH(B2267&amp;"|*",M$3:M2266,0),"-",""),B2267&amp;"|"&amp;C2267&amp;"|"),"-"))</f>
        <v/>
      </c>
      <c r="N2267" s="183" t="str">
        <f t="shared" si="97"/>
        <v/>
      </c>
      <c r="O2267" s="81" t="str">
        <f>IF(EXACT(B2267,""),"",IF(COUNTIFS(B:B,B2267,J:J,"&gt;"&amp;J2267)=1,IFERROR(IF(MATCH(B2267&amp;"|*",M$3:M2266,0),"-",""),B2267&amp;"|"&amp;C2267&amp;"|"),"-"))</f>
        <v/>
      </c>
    </row>
    <row r="2268" spans="12:15" x14ac:dyDescent="0.35">
      <c r="L2268" s="81" t="str">
        <f t="shared" si="96"/>
        <v/>
      </c>
      <c r="M2268" s="82" t="str">
        <f>IF(EXACT(B2268,""),"",IF(COUNTIFS(B:B,B2268,J:J,"&gt;"&amp;J2268)=0,IFERROR(IF(MATCH(B2268&amp;"|*",M$3:M2267,0),"-",""),B2268&amp;"|"&amp;C2268&amp;"|"),"-"))</f>
        <v/>
      </c>
      <c r="N2268" s="183" t="str">
        <f t="shared" si="97"/>
        <v/>
      </c>
      <c r="O2268" s="81" t="str">
        <f>IF(EXACT(B2268,""),"",IF(COUNTIFS(B:B,B2268,J:J,"&gt;"&amp;J2268)=1,IFERROR(IF(MATCH(B2268&amp;"|*",M$3:M2267,0),"-",""),B2268&amp;"|"&amp;C2268&amp;"|"),"-"))</f>
        <v/>
      </c>
    </row>
    <row r="2269" spans="12:15" x14ac:dyDescent="0.35">
      <c r="L2269" s="81" t="str">
        <f t="shared" si="96"/>
        <v/>
      </c>
      <c r="M2269" s="82" t="str">
        <f>IF(EXACT(B2269,""),"",IF(COUNTIFS(B:B,B2269,J:J,"&gt;"&amp;J2269)=0,IFERROR(IF(MATCH(B2269&amp;"|*",M$3:M2268,0),"-",""),B2269&amp;"|"&amp;C2269&amp;"|"),"-"))</f>
        <v/>
      </c>
      <c r="N2269" s="183" t="str">
        <f t="shared" si="97"/>
        <v/>
      </c>
      <c r="O2269" s="81" t="str">
        <f>IF(EXACT(B2269,""),"",IF(COUNTIFS(B:B,B2269,J:J,"&gt;"&amp;J2269)=1,IFERROR(IF(MATCH(B2269&amp;"|*",M$3:M2268,0),"-",""),B2269&amp;"|"&amp;C2269&amp;"|"),"-"))</f>
        <v/>
      </c>
    </row>
    <row r="2270" spans="12:15" x14ac:dyDescent="0.35">
      <c r="L2270" s="81" t="str">
        <f t="shared" si="96"/>
        <v/>
      </c>
      <c r="M2270" s="82" t="str">
        <f>IF(EXACT(B2270,""),"",IF(COUNTIFS(B:B,B2270,J:J,"&gt;"&amp;J2270)=0,IFERROR(IF(MATCH(B2270&amp;"|*",M$3:M2269,0),"-",""),B2270&amp;"|"&amp;C2270&amp;"|"),"-"))</f>
        <v/>
      </c>
      <c r="N2270" s="183" t="str">
        <f t="shared" si="97"/>
        <v/>
      </c>
      <c r="O2270" s="81" t="str">
        <f>IF(EXACT(B2270,""),"",IF(COUNTIFS(B:B,B2270,J:J,"&gt;"&amp;J2270)=1,IFERROR(IF(MATCH(B2270&amp;"|*",M$3:M2269,0),"-",""),B2270&amp;"|"&amp;C2270&amp;"|"),"-"))</f>
        <v/>
      </c>
    </row>
    <row r="2271" spans="12:15" x14ac:dyDescent="0.35">
      <c r="L2271" s="81" t="str">
        <f t="shared" si="96"/>
        <v/>
      </c>
      <c r="M2271" s="82" t="str">
        <f>IF(EXACT(B2271,""),"",IF(COUNTIFS(B:B,B2271,J:J,"&gt;"&amp;J2271)=0,IFERROR(IF(MATCH(B2271&amp;"|*",M$3:M2270,0),"-",""),B2271&amp;"|"&amp;C2271&amp;"|"),"-"))</f>
        <v/>
      </c>
      <c r="N2271" s="183" t="str">
        <f t="shared" si="97"/>
        <v/>
      </c>
      <c r="O2271" s="81" t="str">
        <f>IF(EXACT(B2271,""),"",IF(COUNTIFS(B:B,B2271,J:J,"&gt;"&amp;J2271)=1,IFERROR(IF(MATCH(B2271&amp;"|*",M$3:M2270,0),"-",""),B2271&amp;"|"&amp;C2271&amp;"|"),"-"))</f>
        <v/>
      </c>
    </row>
    <row r="2272" spans="12:15" x14ac:dyDescent="0.35">
      <c r="L2272" s="81" t="str">
        <f t="shared" si="96"/>
        <v/>
      </c>
      <c r="M2272" s="82" t="str">
        <f>IF(EXACT(B2272,""),"",IF(COUNTIFS(B:B,B2272,J:J,"&gt;"&amp;J2272)=0,IFERROR(IF(MATCH(B2272&amp;"|*",M$3:M2271,0),"-",""),B2272&amp;"|"&amp;C2272&amp;"|"),"-"))</f>
        <v/>
      </c>
      <c r="N2272" s="183" t="str">
        <f t="shared" si="97"/>
        <v/>
      </c>
      <c r="O2272" s="81" t="str">
        <f>IF(EXACT(B2272,""),"",IF(COUNTIFS(B:B,B2272,J:J,"&gt;"&amp;J2272)=1,IFERROR(IF(MATCH(B2272&amp;"|*",M$3:M2271,0),"-",""),B2272&amp;"|"&amp;C2272&amp;"|"),"-"))</f>
        <v/>
      </c>
    </row>
    <row r="2273" spans="12:15" x14ac:dyDescent="0.35">
      <c r="L2273" s="81" t="str">
        <f t="shared" si="96"/>
        <v/>
      </c>
      <c r="M2273" s="82" t="str">
        <f>IF(EXACT(B2273,""),"",IF(COUNTIFS(B:B,B2273,J:J,"&gt;"&amp;J2273)=0,IFERROR(IF(MATCH(B2273&amp;"|*",M$3:M2272,0),"-",""),B2273&amp;"|"&amp;C2273&amp;"|"),"-"))</f>
        <v/>
      </c>
      <c r="N2273" s="183" t="str">
        <f t="shared" si="97"/>
        <v/>
      </c>
      <c r="O2273" s="81" t="str">
        <f>IF(EXACT(B2273,""),"",IF(COUNTIFS(B:B,B2273,J:J,"&gt;"&amp;J2273)=1,IFERROR(IF(MATCH(B2273&amp;"|*",M$3:M2272,0),"-",""),B2273&amp;"|"&amp;C2273&amp;"|"),"-"))</f>
        <v/>
      </c>
    </row>
    <row r="2274" spans="12:15" x14ac:dyDescent="0.35">
      <c r="L2274" s="81" t="str">
        <f t="shared" si="96"/>
        <v/>
      </c>
      <c r="M2274" s="82" t="str">
        <f>IF(EXACT(B2274,""),"",IF(COUNTIFS(B:B,B2274,J:J,"&gt;"&amp;J2274)=0,IFERROR(IF(MATCH(B2274&amp;"|*",M$3:M2273,0),"-",""),B2274&amp;"|"&amp;C2274&amp;"|"),"-"))</f>
        <v/>
      </c>
      <c r="N2274" s="183" t="str">
        <f t="shared" si="97"/>
        <v/>
      </c>
      <c r="O2274" s="81" t="str">
        <f>IF(EXACT(B2274,""),"",IF(COUNTIFS(B:B,B2274,J:J,"&gt;"&amp;J2274)=1,IFERROR(IF(MATCH(B2274&amp;"|*",M$3:M2273,0),"-",""),B2274&amp;"|"&amp;C2274&amp;"|"),"-"))</f>
        <v/>
      </c>
    </row>
    <row r="2275" spans="12:15" x14ac:dyDescent="0.35">
      <c r="L2275" s="81" t="str">
        <f t="shared" si="96"/>
        <v/>
      </c>
      <c r="M2275" s="82" t="str">
        <f>IF(EXACT(B2275,""),"",IF(COUNTIFS(B:B,B2275,J:J,"&gt;"&amp;J2275)=0,IFERROR(IF(MATCH(B2275&amp;"|*",M$3:M2274,0),"-",""),B2275&amp;"|"&amp;C2275&amp;"|"),"-"))</f>
        <v/>
      </c>
      <c r="N2275" s="183" t="str">
        <f t="shared" si="97"/>
        <v/>
      </c>
      <c r="O2275" s="81" t="str">
        <f>IF(EXACT(B2275,""),"",IF(COUNTIFS(B:B,B2275,J:J,"&gt;"&amp;J2275)=1,IFERROR(IF(MATCH(B2275&amp;"|*",M$3:M2274,0),"-",""),B2275&amp;"|"&amp;C2275&amp;"|"),"-"))</f>
        <v/>
      </c>
    </row>
    <row r="2276" spans="12:15" x14ac:dyDescent="0.35">
      <c r="L2276" s="81" t="str">
        <f t="shared" si="96"/>
        <v/>
      </c>
      <c r="M2276" s="82" t="str">
        <f>IF(EXACT(B2276,""),"",IF(COUNTIFS(B:B,B2276,J:J,"&gt;"&amp;J2276)=0,IFERROR(IF(MATCH(B2276&amp;"|*",M$3:M2275,0),"-",""),B2276&amp;"|"&amp;C2276&amp;"|"),"-"))</f>
        <v/>
      </c>
      <c r="N2276" s="183" t="str">
        <f t="shared" si="97"/>
        <v/>
      </c>
      <c r="O2276" s="81" t="str">
        <f>IF(EXACT(B2276,""),"",IF(COUNTIFS(B:B,B2276,J:J,"&gt;"&amp;J2276)=1,IFERROR(IF(MATCH(B2276&amp;"|*",M$3:M2275,0),"-",""),B2276&amp;"|"&amp;C2276&amp;"|"),"-"))</f>
        <v/>
      </c>
    </row>
    <row r="2277" spans="12:15" x14ac:dyDescent="0.35">
      <c r="L2277" s="81" t="str">
        <f t="shared" si="96"/>
        <v/>
      </c>
      <c r="M2277" s="82" t="str">
        <f>IF(EXACT(B2277,""),"",IF(COUNTIFS(B:B,B2277,J:J,"&gt;"&amp;J2277)=0,IFERROR(IF(MATCH(B2277&amp;"|*",M$3:M2276,0),"-",""),B2277&amp;"|"&amp;C2277&amp;"|"),"-"))</f>
        <v/>
      </c>
      <c r="N2277" s="183" t="str">
        <f t="shared" si="97"/>
        <v/>
      </c>
      <c r="O2277" s="81" t="str">
        <f>IF(EXACT(B2277,""),"",IF(COUNTIFS(B:B,B2277,J:J,"&gt;"&amp;J2277)=1,IFERROR(IF(MATCH(B2277&amp;"|*",M$3:M2276,0),"-",""),B2277&amp;"|"&amp;C2277&amp;"|"),"-"))</f>
        <v/>
      </c>
    </row>
    <row r="2278" spans="12:15" x14ac:dyDescent="0.35">
      <c r="L2278" s="81" t="str">
        <f t="shared" si="96"/>
        <v/>
      </c>
      <c r="M2278" s="82" t="str">
        <f>IF(EXACT(B2278,""),"",IF(COUNTIFS(B:B,B2278,J:J,"&gt;"&amp;J2278)=0,IFERROR(IF(MATCH(B2278&amp;"|*",M$3:M2277,0),"-",""),B2278&amp;"|"&amp;C2278&amp;"|"),"-"))</f>
        <v/>
      </c>
      <c r="N2278" s="183" t="str">
        <f t="shared" si="97"/>
        <v/>
      </c>
      <c r="O2278" s="81" t="str">
        <f>IF(EXACT(B2278,""),"",IF(COUNTIFS(B:B,B2278,J:J,"&gt;"&amp;J2278)=1,IFERROR(IF(MATCH(B2278&amp;"|*",M$3:M2277,0),"-",""),B2278&amp;"|"&amp;C2278&amp;"|"),"-"))</f>
        <v/>
      </c>
    </row>
    <row r="2279" spans="12:15" x14ac:dyDescent="0.35">
      <c r="L2279" s="81" t="str">
        <f t="shared" si="96"/>
        <v/>
      </c>
      <c r="M2279" s="82" t="str">
        <f>IF(EXACT(B2279,""),"",IF(COUNTIFS(B:B,B2279,J:J,"&gt;"&amp;J2279)=0,IFERROR(IF(MATCH(B2279&amp;"|*",M$3:M2278,0),"-",""),B2279&amp;"|"&amp;C2279&amp;"|"),"-"))</f>
        <v/>
      </c>
      <c r="N2279" s="183" t="str">
        <f t="shared" si="97"/>
        <v/>
      </c>
      <c r="O2279" s="81" t="str">
        <f>IF(EXACT(B2279,""),"",IF(COUNTIFS(B:B,B2279,J:J,"&gt;"&amp;J2279)=1,IFERROR(IF(MATCH(B2279&amp;"|*",M$3:M2278,0),"-",""),B2279&amp;"|"&amp;C2279&amp;"|"),"-"))</f>
        <v/>
      </c>
    </row>
    <row r="2280" spans="12:15" x14ac:dyDescent="0.35">
      <c r="L2280" s="81" t="str">
        <f t="shared" si="96"/>
        <v/>
      </c>
      <c r="M2280" s="82" t="str">
        <f>IF(EXACT(B2280,""),"",IF(COUNTIFS(B:B,B2280,J:J,"&gt;"&amp;J2280)=0,IFERROR(IF(MATCH(B2280&amp;"|*",M$3:M2279,0),"-",""),B2280&amp;"|"&amp;C2280&amp;"|"),"-"))</f>
        <v/>
      </c>
      <c r="N2280" s="183" t="str">
        <f t="shared" si="97"/>
        <v/>
      </c>
      <c r="O2280" s="81" t="str">
        <f>IF(EXACT(B2280,""),"",IF(COUNTIFS(B:B,B2280,J:J,"&gt;"&amp;J2280)=1,IFERROR(IF(MATCH(B2280&amp;"|*",M$3:M2279,0),"-",""),B2280&amp;"|"&amp;C2280&amp;"|"),"-"))</f>
        <v/>
      </c>
    </row>
    <row r="2281" spans="12:15" x14ac:dyDescent="0.35">
      <c r="L2281" s="81" t="str">
        <f t="shared" si="96"/>
        <v/>
      </c>
      <c r="M2281" s="82" t="str">
        <f>IF(EXACT(B2281,""),"",IF(COUNTIFS(B:B,B2281,J:J,"&gt;"&amp;J2281)=0,IFERROR(IF(MATCH(B2281&amp;"|*",M$3:M2280,0),"-",""),B2281&amp;"|"&amp;C2281&amp;"|"),"-"))</f>
        <v/>
      </c>
      <c r="N2281" s="183" t="str">
        <f t="shared" si="97"/>
        <v/>
      </c>
      <c r="O2281" s="81" t="str">
        <f>IF(EXACT(B2281,""),"",IF(COUNTIFS(B:B,B2281,J:J,"&gt;"&amp;J2281)=1,IFERROR(IF(MATCH(B2281&amp;"|*",M$3:M2280,0),"-",""),B2281&amp;"|"&amp;C2281&amp;"|"),"-"))</f>
        <v/>
      </c>
    </row>
    <row r="2282" spans="12:15" x14ac:dyDescent="0.35">
      <c r="L2282" s="81" t="str">
        <f t="shared" si="96"/>
        <v/>
      </c>
      <c r="M2282" s="82" t="str">
        <f>IF(EXACT(B2282,""),"",IF(COUNTIFS(B:B,B2282,J:J,"&gt;"&amp;J2282)=0,IFERROR(IF(MATCH(B2282&amp;"|*",M$3:M2281,0),"-",""),B2282&amp;"|"&amp;C2282&amp;"|"),"-"))</f>
        <v/>
      </c>
      <c r="N2282" s="183" t="str">
        <f t="shared" si="97"/>
        <v/>
      </c>
      <c r="O2282" s="81" t="str">
        <f>IF(EXACT(B2282,""),"",IF(COUNTIFS(B:B,B2282,J:J,"&gt;"&amp;J2282)=1,IFERROR(IF(MATCH(B2282&amp;"|*",M$3:M2281,0),"-",""),B2282&amp;"|"&amp;C2282&amp;"|"),"-"))</f>
        <v/>
      </c>
    </row>
    <row r="2283" spans="12:15" x14ac:dyDescent="0.35">
      <c r="L2283" s="81" t="str">
        <f t="shared" si="96"/>
        <v/>
      </c>
      <c r="M2283" s="82" t="str">
        <f>IF(EXACT(B2283,""),"",IF(COUNTIFS(B:B,B2283,J:J,"&gt;"&amp;J2283)=0,IFERROR(IF(MATCH(B2283&amp;"|*",M$3:M2282,0),"-",""),B2283&amp;"|"&amp;C2283&amp;"|"),"-"))</f>
        <v/>
      </c>
      <c r="N2283" s="183" t="str">
        <f t="shared" si="97"/>
        <v/>
      </c>
      <c r="O2283" s="81" t="str">
        <f>IF(EXACT(B2283,""),"",IF(COUNTIFS(B:B,B2283,J:J,"&gt;"&amp;J2283)=1,IFERROR(IF(MATCH(B2283&amp;"|*",M$3:M2282,0),"-",""),B2283&amp;"|"&amp;C2283&amp;"|"),"-"))</f>
        <v/>
      </c>
    </row>
    <row r="2284" spans="12:15" x14ac:dyDescent="0.35">
      <c r="L2284" s="81" t="str">
        <f t="shared" si="96"/>
        <v/>
      </c>
      <c r="M2284" s="82" t="str">
        <f>IF(EXACT(B2284,""),"",IF(COUNTIFS(B:B,B2284,J:J,"&gt;"&amp;J2284)=0,IFERROR(IF(MATCH(B2284&amp;"|*",M$3:M2283,0),"-",""),B2284&amp;"|"&amp;C2284&amp;"|"),"-"))</f>
        <v/>
      </c>
      <c r="N2284" s="183" t="str">
        <f t="shared" si="97"/>
        <v/>
      </c>
      <c r="O2284" s="81" t="str">
        <f>IF(EXACT(B2284,""),"",IF(COUNTIFS(B:B,B2284,J:J,"&gt;"&amp;J2284)=1,IFERROR(IF(MATCH(B2284&amp;"|*",M$3:M2283,0),"-",""),B2284&amp;"|"&amp;C2284&amp;"|"),"-"))</f>
        <v/>
      </c>
    </row>
    <row r="2285" spans="12:15" x14ac:dyDescent="0.35">
      <c r="L2285" s="81" t="str">
        <f t="shared" si="96"/>
        <v/>
      </c>
      <c r="M2285" s="82" t="str">
        <f>IF(EXACT(B2285,""),"",IF(COUNTIFS(B:B,B2285,J:J,"&gt;"&amp;J2285)=0,IFERROR(IF(MATCH(B2285&amp;"|*",M$3:M2284,0),"-",""),B2285&amp;"|"&amp;C2285&amp;"|"),"-"))</f>
        <v/>
      </c>
      <c r="N2285" s="183" t="str">
        <f t="shared" si="97"/>
        <v/>
      </c>
      <c r="O2285" s="81" t="str">
        <f>IF(EXACT(B2285,""),"",IF(COUNTIFS(B:B,B2285,J:J,"&gt;"&amp;J2285)=1,IFERROR(IF(MATCH(B2285&amp;"|*",M$3:M2284,0),"-",""),B2285&amp;"|"&amp;C2285&amp;"|"),"-"))</f>
        <v/>
      </c>
    </row>
    <row r="2286" spans="12:15" x14ac:dyDescent="0.35">
      <c r="L2286" s="81" t="str">
        <f t="shared" si="96"/>
        <v/>
      </c>
      <c r="M2286" s="82" t="str">
        <f>IF(EXACT(B2286,""),"",IF(COUNTIFS(B:B,B2286,J:J,"&gt;"&amp;J2286)=0,IFERROR(IF(MATCH(B2286&amp;"|*",M$3:M2285,0),"-",""),B2286&amp;"|"&amp;C2286&amp;"|"),"-"))</f>
        <v/>
      </c>
      <c r="N2286" s="183" t="str">
        <f t="shared" si="97"/>
        <v/>
      </c>
      <c r="O2286" s="81" t="str">
        <f>IF(EXACT(B2286,""),"",IF(COUNTIFS(B:B,B2286,J:J,"&gt;"&amp;J2286)=1,IFERROR(IF(MATCH(B2286&amp;"|*",M$3:M2285,0),"-",""),B2286&amp;"|"&amp;C2286&amp;"|"),"-"))</f>
        <v/>
      </c>
    </row>
    <row r="2287" spans="12:15" x14ac:dyDescent="0.35">
      <c r="L2287" s="81" t="str">
        <f t="shared" si="96"/>
        <v/>
      </c>
      <c r="M2287" s="82" t="str">
        <f>IF(EXACT(B2287,""),"",IF(COUNTIFS(B:B,B2287,J:J,"&gt;"&amp;J2287)=0,IFERROR(IF(MATCH(B2287&amp;"|*",M$3:M2286,0),"-",""),B2287&amp;"|"&amp;C2287&amp;"|"),"-"))</f>
        <v/>
      </c>
      <c r="N2287" s="183" t="str">
        <f t="shared" si="97"/>
        <v/>
      </c>
      <c r="O2287" s="81" t="str">
        <f>IF(EXACT(B2287,""),"",IF(COUNTIFS(B:B,B2287,J:J,"&gt;"&amp;J2287)=1,IFERROR(IF(MATCH(B2287&amp;"|*",M$3:M2286,0),"-",""),B2287&amp;"|"&amp;C2287&amp;"|"),"-"))</f>
        <v/>
      </c>
    </row>
    <row r="2288" spans="12:15" x14ac:dyDescent="0.35">
      <c r="L2288" s="81" t="str">
        <f t="shared" si="96"/>
        <v/>
      </c>
      <c r="M2288" s="82" t="str">
        <f>IF(EXACT(B2288,""),"",IF(COUNTIFS(B:B,B2288,J:J,"&gt;"&amp;J2288)=0,IFERROR(IF(MATCH(B2288&amp;"|*",M$3:M2287,0),"-",""),B2288&amp;"|"&amp;C2288&amp;"|"),"-"))</f>
        <v/>
      </c>
      <c r="N2288" s="183" t="str">
        <f t="shared" si="97"/>
        <v/>
      </c>
      <c r="O2288" s="81" t="str">
        <f>IF(EXACT(B2288,""),"",IF(COUNTIFS(B:B,B2288,J:J,"&gt;"&amp;J2288)=1,IFERROR(IF(MATCH(B2288&amp;"|*",M$3:M2287,0),"-",""),B2288&amp;"|"&amp;C2288&amp;"|"),"-"))</f>
        <v/>
      </c>
    </row>
    <row r="2289" spans="12:15" x14ac:dyDescent="0.35">
      <c r="L2289" s="81" t="str">
        <f t="shared" si="96"/>
        <v/>
      </c>
      <c r="M2289" s="82" t="str">
        <f>IF(EXACT(B2289,""),"",IF(COUNTIFS(B:B,B2289,J:J,"&gt;"&amp;J2289)=0,IFERROR(IF(MATCH(B2289&amp;"|*",M$3:M2288,0),"-",""),B2289&amp;"|"&amp;C2289&amp;"|"),"-"))</f>
        <v/>
      </c>
      <c r="N2289" s="183" t="str">
        <f t="shared" si="97"/>
        <v/>
      </c>
      <c r="O2289" s="81" t="str">
        <f>IF(EXACT(B2289,""),"",IF(COUNTIFS(B:B,B2289,J:J,"&gt;"&amp;J2289)=1,IFERROR(IF(MATCH(B2289&amp;"|*",M$3:M2288,0),"-",""),B2289&amp;"|"&amp;C2289&amp;"|"),"-"))</f>
        <v/>
      </c>
    </row>
    <row r="2290" spans="12:15" x14ac:dyDescent="0.35">
      <c r="L2290" s="81" t="str">
        <f t="shared" si="96"/>
        <v/>
      </c>
      <c r="M2290" s="82" t="str">
        <f>IF(EXACT(B2290,""),"",IF(COUNTIFS(B:B,B2290,J:J,"&gt;"&amp;J2290)=0,IFERROR(IF(MATCH(B2290&amp;"|*",M$3:M2289,0),"-",""),B2290&amp;"|"&amp;C2290&amp;"|"),"-"))</f>
        <v/>
      </c>
      <c r="N2290" s="183" t="str">
        <f t="shared" si="97"/>
        <v/>
      </c>
      <c r="O2290" s="81" t="str">
        <f>IF(EXACT(B2290,""),"",IF(COUNTIFS(B:B,B2290,J:J,"&gt;"&amp;J2290)=1,IFERROR(IF(MATCH(B2290&amp;"|*",M$3:M2289,0),"-",""),B2290&amp;"|"&amp;C2290&amp;"|"),"-"))</f>
        <v/>
      </c>
    </row>
    <row r="2291" spans="12:15" x14ac:dyDescent="0.35">
      <c r="L2291" s="81" t="str">
        <f t="shared" si="96"/>
        <v/>
      </c>
      <c r="M2291" s="82" t="str">
        <f>IF(EXACT(B2291,""),"",IF(COUNTIFS(B:B,B2291,J:J,"&gt;"&amp;J2291)=0,IFERROR(IF(MATCH(B2291&amp;"|*",M$3:M2290,0),"-",""),B2291&amp;"|"&amp;C2291&amp;"|"),"-"))</f>
        <v/>
      </c>
      <c r="N2291" s="183" t="str">
        <f t="shared" si="97"/>
        <v/>
      </c>
      <c r="O2291" s="81" t="str">
        <f>IF(EXACT(B2291,""),"",IF(COUNTIFS(B:B,B2291,J:J,"&gt;"&amp;J2291)=1,IFERROR(IF(MATCH(B2291&amp;"|*",M$3:M2290,0),"-",""),B2291&amp;"|"&amp;C2291&amp;"|"),"-"))</f>
        <v/>
      </c>
    </row>
    <row r="2292" spans="12:15" x14ac:dyDescent="0.35">
      <c r="L2292" s="81" t="str">
        <f t="shared" si="96"/>
        <v/>
      </c>
      <c r="M2292" s="82" t="str">
        <f>IF(EXACT(B2292,""),"",IF(COUNTIFS(B:B,B2292,J:J,"&gt;"&amp;J2292)=0,IFERROR(IF(MATCH(B2292&amp;"|*",M$3:M2291,0),"-",""),B2292&amp;"|"&amp;C2292&amp;"|"),"-"))</f>
        <v/>
      </c>
      <c r="N2292" s="183" t="str">
        <f t="shared" si="97"/>
        <v/>
      </c>
      <c r="O2292" s="81" t="str">
        <f>IF(EXACT(B2292,""),"",IF(COUNTIFS(B:B,B2292,J:J,"&gt;"&amp;J2292)=1,IFERROR(IF(MATCH(B2292&amp;"|*",M$3:M2291,0),"-",""),B2292&amp;"|"&amp;C2292&amp;"|"),"-"))</f>
        <v/>
      </c>
    </row>
    <row r="2293" spans="12:15" x14ac:dyDescent="0.35">
      <c r="L2293" s="81" t="str">
        <f t="shared" si="96"/>
        <v/>
      </c>
      <c r="M2293" s="82" t="str">
        <f>IF(EXACT(B2293,""),"",IF(COUNTIFS(B:B,B2293,J:J,"&gt;"&amp;J2293)=0,IFERROR(IF(MATCH(B2293&amp;"|*",M$3:M2292,0),"-",""),B2293&amp;"|"&amp;C2293&amp;"|"),"-"))</f>
        <v/>
      </c>
      <c r="N2293" s="183" t="str">
        <f t="shared" si="97"/>
        <v/>
      </c>
      <c r="O2293" s="81" t="str">
        <f>IF(EXACT(B2293,""),"",IF(COUNTIFS(B:B,B2293,J:J,"&gt;"&amp;J2293)=1,IFERROR(IF(MATCH(B2293&amp;"|*",M$3:M2292,0),"-",""),B2293&amp;"|"&amp;C2293&amp;"|"),"-"))</f>
        <v/>
      </c>
    </row>
    <row r="2294" spans="12:15" x14ac:dyDescent="0.35">
      <c r="L2294" s="81" t="str">
        <f t="shared" si="96"/>
        <v/>
      </c>
      <c r="M2294" s="82" t="str">
        <f>IF(EXACT(B2294,""),"",IF(COUNTIFS(B:B,B2294,J:J,"&gt;"&amp;J2294)=0,IFERROR(IF(MATCH(B2294&amp;"|*",M$3:M2293,0),"-",""),B2294&amp;"|"&amp;C2294&amp;"|"),"-"))</f>
        <v/>
      </c>
      <c r="N2294" s="183" t="str">
        <f t="shared" si="97"/>
        <v/>
      </c>
      <c r="O2294" s="81" t="str">
        <f>IF(EXACT(B2294,""),"",IF(COUNTIFS(B:B,B2294,J:J,"&gt;"&amp;J2294)=1,IFERROR(IF(MATCH(B2294&amp;"|*",M$3:M2293,0),"-",""),B2294&amp;"|"&amp;C2294&amp;"|"),"-"))</f>
        <v/>
      </c>
    </row>
    <row r="2295" spans="12:15" x14ac:dyDescent="0.35">
      <c r="L2295" s="81" t="str">
        <f t="shared" si="96"/>
        <v/>
      </c>
      <c r="M2295" s="82" t="str">
        <f>IF(EXACT(B2295,""),"",IF(COUNTIFS(B:B,B2295,J:J,"&gt;"&amp;J2295)=0,IFERROR(IF(MATCH(B2295&amp;"|*",M$3:M2294,0),"-",""),B2295&amp;"|"&amp;C2295&amp;"|"),"-"))</f>
        <v/>
      </c>
      <c r="N2295" s="183" t="str">
        <f t="shared" si="97"/>
        <v/>
      </c>
      <c r="O2295" s="81" t="str">
        <f>IF(EXACT(B2295,""),"",IF(COUNTIFS(B:B,B2295,J:J,"&gt;"&amp;J2295)=1,IFERROR(IF(MATCH(B2295&amp;"|*",M$3:M2294,0),"-",""),B2295&amp;"|"&amp;C2295&amp;"|"),"-"))</f>
        <v/>
      </c>
    </row>
    <row r="2296" spans="12:15" x14ac:dyDescent="0.35">
      <c r="L2296" s="81" t="str">
        <f t="shared" si="96"/>
        <v/>
      </c>
      <c r="M2296" s="82" t="str">
        <f>IF(EXACT(B2296,""),"",IF(COUNTIFS(B:B,B2296,J:J,"&gt;"&amp;J2296)=0,IFERROR(IF(MATCH(B2296&amp;"|*",M$3:M2295,0),"-",""),B2296&amp;"|"&amp;C2296&amp;"|"),"-"))</f>
        <v/>
      </c>
      <c r="N2296" s="183" t="str">
        <f t="shared" si="97"/>
        <v/>
      </c>
      <c r="O2296" s="81" t="str">
        <f>IF(EXACT(B2296,""),"",IF(COUNTIFS(B:B,B2296,J:J,"&gt;"&amp;J2296)=1,IFERROR(IF(MATCH(B2296&amp;"|*",M$3:M2295,0),"-",""),B2296&amp;"|"&amp;C2296&amp;"|"),"-"))</f>
        <v/>
      </c>
    </row>
    <row r="2297" spans="12:15" x14ac:dyDescent="0.35">
      <c r="L2297" s="81" t="str">
        <f t="shared" si="96"/>
        <v/>
      </c>
      <c r="M2297" s="82" t="str">
        <f>IF(EXACT(B2297,""),"",IF(COUNTIFS(B:B,B2297,J:J,"&gt;"&amp;J2297)=0,IFERROR(IF(MATCH(B2297&amp;"|*",M$3:M2296,0),"-",""),B2297&amp;"|"&amp;C2297&amp;"|"),"-"))</f>
        <v/>
      </c>
      <c r="N2297" s="183" t="str">
        <f t="shared" si="97"/>
        <v/>
      </c>
      <c r="O2297" s="81" t="str">
        <f>IF(EXACT(B2297,""),"",IF(COUNTIFS(B:B,B2297,J:J,"&gt;"&amp;J2297)=1,IFERROR(IF(MATCH(B2297&amp;"|*",M$3:M2296,0),"-",""),B2297&amp;"|"&amp;C2297&amp;"|"),"-"))</f>
        <v/>
      </c>
    </row>
    <row r="2298" spans="12:15" x14ac:dyDescent="0.35">
      <c r="L2298" s="81" t="str">
        <f t="shared" si="96"/>
        <v/>
      </c>
      <c r="M2298" s="82" t="str">
        <f>IF(EXACT(B2298,""),"",IF(COUNTIFS(B:B,B2298,J:J,"&gt;"&amp;J2298)=0,IFERROR(IF(MATCH(B2298&amp;"|*",M$3:M2297,0),"-",""),B2298&amp;"|"&amp;C2298&amp;"|"),"-"))</f>
        <v/>
      </c>
      <c r="N2298" s="183" t="str">
        <f t="shared" si="97"/>
        <v/>
      </c>
      <c r="O2298" s="81" t="str">
        <f>IF(EXACT(B2298,""),"",IF(COUNTIFS(B:B,B2298,J:J,"&gt;"&amp;J2298)=1,IFERROR(IF(MATCH(B2298&amp;"|*",M$3:M2297,0),"-",""),B2298&amp;"|"&amp;C2298&amp;"|"),"-"))</f>
        <v/>
      </c>
    </row>
    <row r="2299" spans="12:15" x14ac:dyDescent="0.35">
      <c r="L2299" s="81" t="str">
        <f t="shared" si="96"/>
        <v/>
      </c>
      <c r="M2299" s="82" t="str">
        <f>IF(EXACT(B2299,""),"",IF(COUNTIFS(B:B,B2299,J:J,"&gt;"&amp;J2299)=0,IFERROR(IF(MATCH(B2299&amp;"|*",M$3:M2298,0),"-",""),B2299&amp;"|"&amp;C2299&amp;"|"),"-"))</f>
        <v/>
      </c>
      <c r="N2299" s="183" t="str">
        <f t="shared" si="97"/>
        <v/>
      </c>
      <c r="O2299" s="81" t="str">
        <f>IF(EXACT(B2299,""),"",IF(COUNTIFS(B:B,B2299,J:J,"&gt;"&amp;J2299)=1,IFERROR(IF(MATCH(B2299&amp;"|*",M$3:M2298,0),"-",""),B2299&amp;"|"&amp;C2299&amp;"|"),"-"))</f>
        <v/>
      </c>
    </row>
    <row r="2300" spans="12:15" x14ac:dyDescent="0.35">
      <c r="L2300" s="81" t="str">
        <f t="shared" si="96"/>
        <v/>
      </c>
      <c r="M2300" s="82" t="str">
        <f>IF(EXACT(B2300,""),"",IF(COUNTIFS(B:B,B2300,J:J,"&gt;"&amp;J2300)=0,IFERROR(IF(MATCH(B2300&amp;"|*",M$3:M2299,0),"-",""),B2300&amp;"|"&amp;C2300&amp;"|"),"-"))</f>
        <v/>
      </c>
      <c r="N2300" s="183" t="str">
        <f t="shared" si="97"/>
        <v/>
      </c>
      <c r="O2300" s="81" t="str">
        <f>IF(EXACT(B2300,""),"",IF(COUNTIFS(B:B,B2300,J:J,"&gt;"&amp;J2300)=1,IFERROR(IF(MATCH(B2300&amp;"|*",M$3:M2299,0),"-",""),B2300&amp;"|"&amp;C2300&amp;"|"),"-"))</f>
        <v/>
      </c>
    </row>
    <row r="2301" spans="12:15" x14ac:dyDescent="0.35">
      <c r="L2301" s="81" t="str">
        <f t="shared" si="96"/>
        <v/>
      </c>
      <c r="M2301" s="82" t="str">
        <f>IF(EXACT(B2301,""),"",IF(COUNTIFS(B:B,B2301,J:J,"&gt;"&amp;J2301)=0,IFERROR(IF(MATCH(B2301&amp;"|*",M$3:M2300,0),"-",""),B2301&amp;"|"&amp;C2301&amp;"|"),"-"))</f>
        <v/>
      </c>
      <c r="N2301" s="183" t="str">
        <f t="shared" si="97"/>
        <v/>
      </c>
      <c r="O2301" s="81" t="str">
        <f>IF(EXACT(B2301,""),"",IF(COUNTIFS(B:B,B2301,J:J,"&gt;"&amp;J2301)=1,IFERROR(IF(MATCH(B2301&amp;"|*",M$3:M2300,0),"-",""),B2301&amp;"|"&amp;C2301&amp;"|"),"-"))</f>
        <v/>
      </c>
    </row>
    <row r="2302" spans="12:15" x14ac:dyDescent="0.35">
      <c r="L2302" s="81" t="str">
        <f t="shared" si="96"/>
        <v/>
      </c>
      <c r="M2302" s="82" t="str">
        <f>IF(EXACT(B2302,""),"",IF(COUNTIFS(B:B,B2302,J:J,"&gt;"&amp;J2302)=0,IFERROR(IF(MATCH(B2302&amp;"|*",M$3:M2301,0),"-",""),B2302&amp;"|"&amp;C2302&amp;"|"),"-"))</f>
        <v/>
      </c>
      <c r="N2302" s="183" t="str">
        <f t="shared" si="97"/>
        <v/>
      </c>
      <c r="O2302" s="81" t="str">
        <f>IF(EXACT(B2302,""),"",IF(COUNTIFS(B:B,B2302,J:J,"&gt;"&amp;J2302)=1,IFERROR(IF(MATCH(B2302&amp;"|*",M$3:M2301,0),"-",""),B2302&amp;"|"&amp;C2302&amp;"|"),"-"))</f>
        <v/>
      </c>
    </row>
    <row r="2303" spans="12:15" x14ac:dyDescent="0.35">
      <c r="L2303" s="81" t="str">
        <f t="shared" si="96"/>
        <v/>
      </c>
      <c r="M2303" s="82" t="str">
        <f>IF(EXACT(B2303,""),"",IF(COUNTIFS(B:B,B2303,J:J,"&gt;"&amp;J2303)=0,IFERROR(IF(MATCH(B2303&amp;"|*",M$3:M2302,0),"-",""),B2303&amp;"|"&amp;C2303&amp;"|"),"-"))</f>
        <v/>
      </c>
      <c r="N2303" s="183" t="str">
        <f t="shared" si="97"/>
        <v/>
      </c>
      <c r="O2303" s="81" t="str">
        <f>IF(EXACT(B2303,""),"",IF(COUNTIFS(B:B,B2303,J:J,"&gt;"&amp;J2303)=1,IFERROR(IF(MATCH(B2303&amp;"|*",M$3:M2302,0),"-",""),B2303&amp;"|"&amp;C2303&amp;"|"),"-"))</f>
        <v/>
      </c>
    </row>
    <row r="2304" spans="12:15" x14ac:dyDescent="0.35">
      <c r="L2304" s="81" t="str">
        <f t="shared" si="96"/>
        <v/>
      </c>
      <c r="M2304" s="82" t="str">
        <f>IF(EXACT(B2304,""),"",IF(COUNTIFS(B:B,B2304,J:J,"&gt;"&amp;J2304)=0,IFERROR(IF(MATCH(B2304&amp;"|*",M$3:M2303,0),"-",""),B2304&amp;"|"&amp;C2304&amp;"|"),"-"))</f>
        <v/>
      </c>
      <c r="N2304" s="183" t="str">
        <f t="shared" si="97"/>
        <v/>
      </c>
      <c r="O2304" s="81" t="str">
        <f>IF(EXACT(B2304,""),"",IF(COUNTIFS(B:B,B2304,J:J,"&gt;"&amp;J2304)=1,IFERROR(IF(MATCH(B2304&amp;"|*",M$3:M2303,0),"-",""),B2304&amp;"|"&amp;C2304&amp;"|"),"-"))</f>
        <v/>
      </c>
    </row>
    <row r="2305" spans="12:15" x14ac:dyDescent="0.35">
      <c r="L2305" s="81" t="str">
        <f t="shared" si="96"/>
        <v/>
      </c>
      <c r="M2305" s="82" t="str">
        <f>IF(EXACT(B2305,""),"",IF(COUNTIFS(B:B,B2305,J:J,"&gt;"&amp;J2305)=0,IFERROR(IF(MATCH(B2305&amp;"|*",M$3:M2304,0),"-",""),B2305&amp;"|"&amp;C2305&amp;"|"),"-"))</f>
        <v/>
      </c>
      <c r="N2305" s="183" t="str">
        <f t="shared" si="97"/>
        <v/>
      </c>
      <c r="O2305" s="81" t="str">
        <f>IF(EXACT(B2305,""),"",IF(COUNTIFS(B:B,B2305,J:J,"&gt;"&amp;J2305)=1,IFERROR(IF(MATCH(B2305&amp;"|*",M$3:M2304,0),"-",""),B2305&amp;"|"&amp;C2305&amp;"|"),"-"))</f>
        <v/>
      </c>
    </row>
    <row r="2306" spans="12:15" x14ac:dyDescent="0.35">
      <c r="L2306" s="81" t="str">
        <f t="shared" si="96"/>
        <v/>
      </c>
      <c r="M2306" s="82" t="str">
        <f>IF(EXACT(B2306,""),"",IF(COUNTIFS(B:B,B2306,J:J,"&gt;"&amp;J2306)=0,IFERROR(IF(MATCH(B2306&amp;"|*",M$3:M2305,0),"-",""),B2306&amp;"|"&amp;C2306&amp;"|"),"-"))</f>
        <v/>
      </c>
      <c r="N2306" s="183" t="str">
        <f t="shared" si="97"/>
        <v/>
      </c>
      <c r="O2306" s="81" t="str">
        <f>IF(EXACT(B2306,""),"",IF(COUNTIFS(B:B,B2306,J:J,"&gt;"&amp;J2306)=1,IFERROR(IF(MATCH(B2306&amp;"|*",M$3:M2305,0),"-",""),B2306&amp;"|"&amp;C2306&amp;"|"),"-"))</f>
        <v/>
      </c>
    </row>
    <row r="2307" spans="12:15" x14ac:dyDescent="0.35">
      <c r="L2307" s="81" t="str">
        <f t="shared" si="96"/>
        <v/>
      </c>
      <c r="M2307" s="82" t="str">
        <f>IF(EXACT(B2307,""),"",IF(COUNTIFS(B:B,B2307,J:J,"&gt;"&amp;J2307)=0,IFERROR(IF(MATCH(B2307&amp;"|*",M$3:M2306,0),"-",""),B2307&amp;"|"&amp;C2307&amp;"|"),"-"))</f>
        <v/>
      </c>
      <c r="N2307" s="183" t="str">
        <f t="shared" si="97"/>
        <v/>
      </c>
      <c r="O2307" s="81" t="str">
        <f>IF(EXACT(B2307,""),"",IF(COUNTIFS(B:B,B2307,J:J,"&gt;"&amp;J2307)=1,IFERROR(IF(MATCH(B2307&amp;"|*",M$3:M2306,0),"-",""),B2307&amp;"|"&amp;C2307&amp;"|"),"-"))</f>
        <v/>
      </c>
    </row>
    <row r="2308" spans="12:15" x14ac:dyDescent="0.35">
      <c r="L2308" s="81" t="str">
        <f t="shared" ref="L2308:L2371" si="98">IF(EXACT(B2308,""),"",IF(COUNTIFS(B:B,B2308,D:D,D2308,E:E,E2308,J:J,"&gt;"&amp;J2308)=0,B2308&amp;"|"&amp;D2308&amp;":"&amp;E2308&amp;"|","-"))</f>
        <v/>
      </c>
      <c r="M2308" s="82" t="str">
        <f>IF(EXACT(B2308,""),"",IF(COUNTIFS(B:B,B2308,J:J,"&gt;"&amp;J2308)=0,IFERROR(IF(MATCH(B2308&amp;"|*",M$3:M2307,0),"-",""),B2308&amp;"|"&amp;C2308&amp;"|"),"-"))</f>
        <v/>
      </c>
      <c r="N2308" s="183" t="str">
        <f t="shared" ref="N2308:N2371" si="99">IF(OR(EXACT(M2308,""),EXACT(M2308,"-")),"",COUNTIFS(M$4:M$4000,"&gt;-",M$4:M$4000,"&lt;="&amp;M2308))</f>
        <v/>
      </c>
      <c r="O2308" s="81" t="str">
        <f>IF(EXACT(B2308,""),"",IF(COUNTIFS(B:B,B2308,J:J,"&gt;"&amp;J2308)=1,IFERROR(IF(MATCH(B2308&amp;"|*",M$3:M2307,0),"-",""),B2308&amp;"|"&amp;C2308&amp;"|"),"-"))</f>
        <v/>
      </c>
    </row>
    <row r="2309" spans="12:15" x14ac:dyDescent="0.35">
      <c r="L2309" s="81" t="str">
        <f t="shared" si="98"/>
        <v/>
      </c>
      <c r="M2309" s="82" t="str">
        <f>IF(EXACT(B2309,""),"",IF(COUNTIFS(B:B,B2309,J:J,"&gt;"&amp;J2309)=0,IFERROR(IF(MATCH(B2309&amp;"|*",M$3:M2308,0),"-",""),B2309&amp;"|"&amp;C2309&amp;"|"),"-"))</f>
        <v/>
      </c>
      <c r="N2309" s="183" t="str">
        <f t="shared" si="99"/>
        <v/>
      </c>
      <c r="O2309" s="81" t="str">
        <f>IF(EXACT(B2309,""),"",IF(COUNTIFS(B:B,B2309,J:J,"&gt;"&amp;J2309)=1,IFERROR(IF(MATCH(B2309&amp;"|*",M$3:M2308,0),"-",""),B2309&amp;"|"&amp;C2309&amp;"|"),"-"))</f>
        <v/>
      </c>
    </row>
    <row r="2310" spans="12:15" x14ac:dyDescent="0.35">
      <c r="L2310" s="81" t="str">
        <f t="shared" si="98"/>
        <v/>
      </c>
      <c r="M2310" s="82" t="str">
        <f>IF(EXACT(B2310,""),"",IF(COUNTIFS(B:B,B2310,J:J,"&gt;"&amp;J2310)=0,IFERROR(IF(MATCH(B2310&amp;"|*",M$3:M2309,0),"-",""),B2310&amp;"|"&amp;C2310&amp;"|"),"-"))</f>
        <v/>
      </c>
      <c r="N2310" s="183" t="str">
        <f t="shared" si="99"/>
        <v/>
      </c>
      <c r="O2310" s="81" t="str">
        <f>IF(EXACT(B2310,""),"",IF(COUNTIFS(B:B,B2310,J:J,"&gt;"&amp;J2310)=1,IFERROR(IF(MATCH(B2310&amp;"|*",M$3:M2309,0),"-",""),B2310&amp;"|"&amp;C2310&amp;"|"),"-"))</f>
        <v/>
      </c>
    </row>
    <row r="2311" spans="12:15" x14ac:dyDescent="0.35">
      <c r="L2311" s="81" t="str">
        <f t="shared" si="98"/>
        <v/>
      </c>
      <c r="M2311" s="82" t="str">
        <f>IF(EXACT(B2311,""),"",IF(COUNTIFS(B:B,B2311,J:J,"&gt;"&amp;J2311)=0,IFERROR(IF(MATCH(B2311&amp;"|*",M$3:M2310,0),"-",""),B2311&amp;"|"&amp;C2311&amp;"|"),"-"))</f>
        <v/>
      </c>
      <c r="N2311" s="183" t="str">
        <f t="shared" si="99"/>
        <v/>
      </c>
      <c r="O2311" s="81" t="str">
        <f>IF(EXACT(B2311,""),"",IF(COUNTIFS(B:B,B2311,J:J,"&gt;"&amp;J2311)=1,IFERROR(IF(MATCH(B2311&amp;"|*",M$3:M2310,0),"-",""),B2311&amp;"|"&amp;C2311&amp;"|"),"-"))</f>
        <v/>
      </c>
    </row>
    <row r="2312" spans="12:15" x14ac:dyDescent="0.35">
      <c r="L2312" s="81" t="str">
        <f t="shared" si="98"/>
        <v/>
      </c>
      <c r="M2312" s="82" t="str">
        <f>IF(EXACT(B2312,""),"",IF(COUNTIFS(B:B,B2312,J:J,"&gt;"&amp;J2312)=0,IFERROR(IF(MATCH(B2312&amp;"|*",M$3:M2311,0),"-",""),B2312&amp;"|"&amp;C2312&amp;"|"),"-"))</f>
        <v/>
      </c>
      <c r="N2312" s="183" t="str">
        <f t="shared" si="99"/>
        <v/>
      </c>
      <c r="O2312" s="81" t="str">
        <f>IF(EXACT(B2312,""),"",IF(COUNTIFS(B:B,B2312,J:J,"&gt;"&amp;J2312)=1,IFERROR(IF(MATCH(B2312&amp;"|*",M$3:M2311,0),"-",""),B2312&amp;"|"&amp;C2312&amp;"|"),"-"))</f>
        <v/>
      </c>
    </row>
    <row r="2313" spans="12:15" x14ac:dyDescent="0.35">
      <c r="L2313" s="81" t="str">
        <f t="shared" si="98"/>
        <v/>
      </c>
      <c r="M2313" s="82" t="str">
        <f>IF(EXACT(B2313,""),"",IF(COUNTIFS(B:B,B2313,J:J,"&gt;"&amp;J2313)=0,IFERROR(IF(MATCH(B2313&amp;"|*",M$3:M2312,0),"-",""),B2313&amp;"|"&amp;C2313&amp;"|"),"-"))</f>
        <v/>
      </c>
      <c r="N2313" s="183" t="str">
        <f t="shared" si="99"/>
        <v/>
      </c>
      <c r="O2313" s="81" t="str">
        <f>IF(EXACT(B2313,""),"",IF(COUNTIFS(B:B,B2313,J:J,"&gt;"&amp;J2313)=1,IFERROR(IF(MATCH(B2313&amp;"|*",M$3:M2312,0),"-",""),B2313&amp;"|"&amp;C2313&amp;"|"),"-"))</f>
        <v/>
      </c>
    </row>
    <row r="2314" spans="12:15" x14ac:dyDescent="0.35">
      <c r="L2314" s="81" t="str">
        <f t="shared" si="98"/>
        <v/>
      </c>
      <c r="M2314" s="82" t="str">
        <f>IF(EXACT(B2314,""),"",IF(COUNTIFS(B:B,B2314,J:J,"&gt;"&amp;J2314)=0,IFERROR(IF(MATCH(B2314&amp;"|*",M$3:M2313,0),"-",""),B2314&amp;"|"&amp;C2314&amp;"|"),"-"))</f>
        <v/>
      </c>
      <c r="N2314" s="183" t="str">
        <f t="shared" si="99"/>
        <v/>
      </c>
      <c r="O2314" s="81" t="str">
        <f>IF(EXACT(B2314,""),"",IF(COUNTIFS(B:B,B2314,J:J,"&gt;"&amp;J2314)=1,IFERROR(IF(MATCH(B2314&amp;"|*",M$3:M2313,0),"-",""),B2314&amp;"|"&amp;C2314&amp;"|"),"-"))</f>
        <v/>
      </c>
    </row>
    <row r="2315" spans="12:15" x14ac:dyDescent="0.35">
      <c r="L2315" s="81" t="str">
        <f t="shared" si="98"/>
        <v/>
      </c>
      <c r="M2315" s="82" t="str">
        <f>IF(EXACT(B2315,""),"",IF(COUNTIFS(B:B,B2315,J:J,"&gt;"&amp;J2315)=0,IFERROR(IF(MATCH(B2315&amp;"|*",M$3:M2314,0),"-",""),B2315&amp;"|"&amp;C2315&amp;"|"),"-"))</f>
        <v/>
      </c>
      <c r="N2315" s="183" t="str">
        <f t="shared" si="99"/>
        <v/>
      </c>
      <c r="O2315" s="81" t="str">
        <f>IF(EXACT(B2315,""),"",IF(COUNTIFS(B:B,B2315,J:J,"&gt;"&amp;J2315)=1,IFERROR(IF(MATCH(B2315&amp;"|*",M$3:M2314,0),"-",""),B2315&amp;"|"&amp;C2315&amp;"|"),"-"))</f>
        <v/>
      </c>
    </row>
    <row r="2316" spans="12:15" x14ac:dyDescent="0.35">
      <c r="L2316" s="81" t="str">
        <f t="shared" si="98"/>
        <v/>
      </c>
      <c r="M2316" s="82" t="str">
        <f>IF(EXACT(B2316,""),"",IF(COUNTIFS(B:B,B2316,J:J,"&gt;"&amp;J2316)=0,IFERROR(IF(MATCH(B2316&amp;"|*",M$3:M2315,0),"-",""),B2316&amp;"|"&amp;C2316&amp;"|"),"-"))</f>
        <v/>
      </c>
      <c r="N2316" s="183" t="str">
        <f t="shared" si="99"/>
        <v/>
      </c>
      <c r="O2316" s="81" t="str">
        <f>IF(EXACT(B2316,""),"",IF(COUNTIFS(B:B,B2316,J:J,"&gt;"&amp;J2316)=1,IFERROR(IF(MATCH(B2316&amp;"|*",M$3:M2315,0),"-",""),B2316&amp;"|"&amp;C2316&amp;"|"),"-"))</f>
        <v/>
      </c>
    </row>
    <row r="2317" spans="12:15" x14ac:dyDescent="0.35">
      <c r="L2317" s="81" t="str">
        <f t="shared" si="98"/>
        <v/>
      </c>
      <c r="M2317" s="82" t="str">
        <f>IF(EXACT(B2317,""),"",IF(COUNTIFS(B:B,B2317,J:J,"&gt;"&amp;J2317)=0,IFERROR(IF(MATCH(B2317&amp;"|*",M$3:M2316,0),"-",""),B2317&amp;"|"&amp;C2317&amp;"|"),"-"))</f>
        <v/>
      </c>
      <c r="N2317" s="183" t="str">
        <f t="shared" si="99"/>
        <v/>
      </c>
      <c r="O2317" s="81" t="str">
        <f>IF(EXACT(B2317,""),"",IF(COUNTIFS(B:B,B2317,J:J,"&gt;"&amp;J2317)=1,IFERROR(IF(MATCH(B2317&amp;"|*",M$3:M2316,0),"-",""),B2317&amp;"|"&amp;C2317&amp;"|"),"-"))</f>
        <v/>
      </c>
    </row>
    <row r="2318" spans="12:15" x14ac:dyDescent="0.35">
      <c r="L2318" s="81" t="str">
        <f t="shared" si="98"/>
        <v/>
      </c>
      <c r="M2318" s="82" t="str">
        <f>IF(EXACT(B2318,""),"",IF(COUNTIFS(B:B,B2318,J:J,"&gt;"&amp;J2318)=0,IFERROR(IF(MATCH(B2318&amp;"|*",M$3:M2317,0),"-",""),B2318&amp;"|"&amp;C2318&amp;"|"),"-"))</f>
        <v/>
      </c>
      <c r="N2318" s="183" t="str">
        <f t="shared" si="99"/>
        <v/>
      </c>
      <c r="O2318" s="81" t="str">
        <f>IF(EXACT(B2318,""),"",IF(COUNTIFS(B:B,B2318,J:J,"&gt;"&amp;J2318)=1,IFERROR(IF(MATCH(B2318&amp;"|*",M$3:M2317,0),"-",""),B2318&amp;"|"&amp;C2318&amp;"|"),"-"))</f>
        <v/>
      </c>
    </row>
    <row r="2319" spans="12:15" x14ac:dyDescent="0.35">
      <c r="L2319" s="81" t="str">
        <f t="shared" si="98"/>
        <v/>
      </c>
      <c r="M2319" s="82" t="str">
        <f>IF(EXACT(B2319,""),"",IF(COUNTIFS(B:B,B2319,J:J,"&gt;"&amp;J2319)=0,IFERROR(IF(MATCH(B2319&amp;"|*",M$3:M2318,0),"-",""),B2319&amp;"|"&amp;C2319&amp;"|"),"-"))</f>
        <v/>
      </c>
      <c r="N2319" s="183" t="str">
        <f t="shared" si="99"/>
        <v/>
      </c>
      <c r="O2319" s="81" t="str">
        <f>IF(EXACT(B2319,""),"",IF(COUNTIFS(B:B,B2319,J:J,"&gt;"&amp;J2319)=1,IFERROR(IF(MATCH(B2319&amp;"|*",M$3:M2318,0),"-",""),B2319&amp;"|"&amp;C2319&amp;"|"),"-"))</f>
        <v/>
      </c>
    </row>
    <row r="2320" spans="12:15" x14ac:dyDescent="0.35">
      <c r="L2320" s="81" t="str">
        <f t="shared" si="98"/>
        <v/>
      </c>
      <c r="M2320" s="82" t="str">
        <f>IF(EXACT(B2320,""),"",IF(COUNTIFS(B:B,B2320,J:J,"&gt;"&amp;J2320)=0,IFERROR(IF(MATCH(B2320&amp;"|*",M$3:M2319,0),"-",""),B2320&amp;"|"&amp;C2320&amp;"|"),"-"))</f>
        <v/>
      </c>
      <c r="N2320" s="183" t="str">
        <f t="shared" si="99"/>
        <v/>
      </c>
      <c r="O2320" s="81" t="str">
        <f>IF(EXACT(B2320,""),"",IF(COUNTIFS(B:B,B2320,J:J,"&gt;"&amp;J2320)=1,IFERROR(IF(MATCH(B2320&amp;"|*",M$3:M2319,0),"-",""),B2320&amp;"|"&amp;C2320&amp;"|"),"-"))</f>
        <v/>
      </c>
    </row>
    <row r="2321" spans="12:15" x14ac:dyDescent="0.35">
      <c r="L2321" s="81" t="str">
        <f t="shared" si="98"/>
        <v/>
      </c>
      <c r="M2321" s="82" t="str">
        <f>IF(EXACT(B2321,""),"",IF(COUNTIFS(B:B,B2321,J:J,"&gt;"&amp;J2321)=0,IFERROR(IF(MATCH(B2321&amp;"|*",M$3:M2320,0),"-",""),B2321&amp;"|"&amp;C2321&amp;"|"),"-"))</f>
        <v/>
      </c>
      <c r="N2321" s="183" t="str">
        <f t="shared" si="99"/>
        <v/>
      </c>
      <c r="O2321" s="81" t="str">
        <f>IF(EXACT(B2321,""),"",IF(COUNTIFS(B:B,B2321,J:J,"&gt;"&amp;J2321)=1,IFERROR(IF(MATCH(B2321&amp;"|*",M$3:M2320,0),"-",""),B2321&amp;"|"&amp;C2321&amp;"|"),"-"))</f>
        <v/>
      </c>
    </row>
    <row r="2322" spans="12:15" x14ac:dyDescent="0.35">
      <c r="L2322" s="81" t="str">
        <f t="shared" si="98"/>
        <v/>
      </c>
      <c r="M2322" s="82" t="str">
        <f>IF(EXACT(B2322,""),"",IF(COUNTIFS(B:B,B2322,J:J,"&gt;"&amp;J2322)=0,IFERROR(IF(MATCH(B2322&amp;"|*",M$3:M2321,0),"-",""),B2322&amp;"|"&amp;C2322&amp;"|"),"-"))</f>
        <v/>
      </c>
      <c r="N2322" s="183" t="str">
        <f t="shared" si="99"/>
        <v/>
      </c>
      <c r="O2322" s="81" t="str">
        <f>IF(EXACT(B2322,""),"",IF(COUNTIFS(B:B,B2322,J:J,"&gt;"&amp;J2322)=1,IFERROR(IF(MATCH(B2322&amp;"|*",M$3:M2321,0),"-",""),B2322&amp;"|"&amp;C2322&amp;"|"),"-"))</f>
        <v/>
      </c>
    </row>
    <row r="2323" spans="12:15" x14ac:dyDescent="0.35">
      <c r="L2323" s="81" t="str">
        <f t="shared" si="98"/>
        <v/>
      </c>
      <c r="M2323" s="82" t="str">
        <f>IF(EXACT(B2323,""),"",IF(COUNTIFS(B:B,B2323,J:J,"&gt;"&amp;J2323)=0,IFERROR(IF(MATCH(B2323&amp;"|*",M$3:M2322,0),"-",""),B2323&amp;"|"&amp;C2323&amp;"|"),"-"))</f>
        <v/>
      </c>
      <c r="N2323" s="183" t="str">
        <f t="shared" si="99"/>
        <v/>
      </c>
      <c r="O2323" s="81" t="str">
        <f>IF(EXACT(B2323,""),"",IF(COUNTIFS(B:B,B2323,J:J,"&gt;"&amp;J2323)=1,IFERROR(IF(MATCH(B2323&amp;"|*",M$3:M2322,0),"-",""),B2323&amp;"|"&amp;C2323&amp;"|"),"-"))</f>
        <v/>
      </c>
    </row>
    <row r="2324" spans="12:15" x14ac:dyDescent="0.35">
      <c r="L2324" s="81" t="str">
        <f t="shared" si="98"/>
        <v/>
      </c>
      <c r="M2324" s="82" t="str">
        <f>IF(EXACT(B2324,""),"",IF(COUNTIFS(B:B,B2324,J:J,"&gt;"&amp;J2324)=0,IFERROR(IF(MATCH(B2324&amp;"|*",M$3:M2323,0),"-",""),B2324&amp;"|"&amp;C2324&amp;"|"),"-"))</f>
        <v/>
      </c>
      <c r="N2324" s="183" t="str">
        <f t="shared" si="99"/>
        <v/>
      </c>
      <c r="O2324" s="81" t="str">
        <f>IF(EXACT(B2324,""),"",IF(COUNTIFS(B:B,B2324,J:J,"&gt;"&amp;J2324)=1,IFERROR(IF(MATCH(B2324&amp;"|*",M$3:M2323,0),"-",""),B2324&amp;"|"&amp;C2324&amp;"|"),"-"))</f>
        <v/>
      </c>
    </row>
    <row r="2325" spans="12:15" x14ac:dyDescent="0.35">
      <c r="L2325" s="81" t="str">
        <f t="shared" si="98"/>
        <v/>
      </c>
      <c r="M2325" s="82" t="str">
        <f>IF(EXACT(B2325,""),"",IF(COUNTIFS(B:B,B2325,J:J,"&gt;"&amp;J2325)=0,IFERROR(IF(MATCH(B2325&amp;"|*",M$3:M2324,0),"-",""),B2325&amp;"|"&amp;C2325&amp;"|"),"-"))</f>
        <v/>
      </c>
      <c r="N2325" s="183" t="str">
        <f t="shared" si="99"/>
        <v/>
      </c>
      <c r="O2325" s="81" t="str">
        <f>IF(EXACT(B2325,""),"",IF(COUNTIFS(B:B,B2325,J:J,"&gt;"&amp;J2325)=1,IFERROR(IF(MATCH(B2325&amp;"|*",M$3:M2324,0),"-",""),B2325&amp;"|"&amp;C2325&amp;"|"),"-"))</f>
        <v/>
      </c>
    </row>
    <row r="2326" spans="12:15" x14ac:dyDescent="0.35">
      <c r="L2326" s="81" t="str">
        <f t="shared" si="98"/>
        <v/>
      </c>
      <c r="M2326" s="82" t="str">
        <f>IF(EXACT(B2326,""),"",IF(COUNTIFS(B:B,B2326,J:J,"&gt;"&amp;J2326)=0,IFERROR(IF(MATCH(B2326&amp;"|*",M$3:M2325,0),"-",""),B2326&amp;"|"&amp;C2326&amp;"|"),"-"))</f>
        <v/>
      </c>
      <c r="N2326" s="183" t="str">
        <f t="shared" si="99"/>
        <v/>
      </c>
      <c r="O2326" s="81" t="str">
        <f>IF(EXACT(B2326,""),"",IF(COUNTIFS(B:B,B2326,J:J,"&gt;"&amp;J2326)=1,IFERROR(IF(MATCH(B2326&amp;"|*",M$3:M2325,0),"-",""),B2326&amp;"|"&amp;C2326&amp;"|"),"-"))</f>
        <v/>
      </c>
    </row>
    <row r="2327" spans="12:15" x14ac:dyDescent="0.35">
      <c r="L2327" s="81" t="str">
        <f t="shared" si="98"/>
        <v/>
      </c>
      <c r="M2327" s="82" t="str">
        <f>IF(EXACT(B2327,""),"",IF(COUNTIFS(B:B,B2327,J:J,"&gt;"&amp;J2327)=0,IFERROR(IF(MATCH(B2327&amp;"|*",M$3:M2326,0),"-",""),B2327&amp;"|"&amp;C2327&amp;"|"),"-"))</f>
        <v/>
      </c>
      <c r="N2327" s="183" t="str">
        <f t="shared" si="99"/>
        <v/>
      </c>
      <c r="O2327" s="81" t="str">
        <f>IF(EXACT(B2327,""),"",IF(COUNTIFS(B:B,B2327,J:J,"&gt;"&amp;J2327)=1,IFERROR(IF(MATCH(B2327&amp;"|*",M$3:M2326,0),"-",""),B2327&amp;"|"&amp;C2327&amp;"|"),"-"))</f>
        <v/>
      </c>
    </row>
    <row r="2328" spans="12:15" x14ac:dyDescent="0.35">
      <c r="L2328" s="81" t="str">
        <f t="shared" si="98"/>
        <v/>
      </c>
      <c r="M2328" s="82" t="str">
        <f>IF(EXACT(B2328,""),"",IF(COUNTIFS(B:B,B2328,J:J,"&gt;"&amp;J2328)=0,IFERROR(IF(MATCH(B2328&amp;"|*",M$3:M2327,0),"-",""),B2328&amp;"|"&amp;C2328&amp;"|"),"-"))</f>
        <v/>
      </c>
      <c r="N2328" s="183" t="str">
        <f t="shared" si="99"/>
        <v/>
      </c>
      <c r="O2328" s="81" t="str">
        <f>IF(EXACT(B2328,""),"",IF(COUNTIFS(B:B,B2328,J:J,"&gt;"&amp;J2328)=1,IFERROR(IF(MATCH(B2328&amp;"|*",M$3:M2327,0),"-",""),B2328&amp;"|"&amp;C2328&amp;"|"),"-"))</f>
        <v/>
      </c>
    </row>
    <row r="2329" spans="12:15" x14ac:dyDescent="0.35">
      <c r="L2329" s="81" t="str">
        <f t="shared" si="98"/>
        <v/>
      </c>
      <c r="M2329" s="82" t="str">
        <f>IF(EXACT(B2329,""),"",IF(COUNTIFS(B:B,B2329,J:J,"&gt;"&amp;J2329)=0,IFERROR(IF(MATCH(B2329&amp;"|*",M$3:M2328,0),"-",""),B2329&amp;"|"&amp;C2329&amp;"|"),"-"))</f>
        <v/>
      </c>
      <c r="N2329" s="183" t="str">
        <f t="shared" si="99"/>
        <v/>
      </c>
      <c r="O2329" s="81" t="str">
        <f>IF(EXACT(B2329,""),"",IF(COUNTIFS(B:B,B2329,J:J,"&gt;"&amp;J2329)=1,IFERROR(IF(MATCH(B2329&amp;"|*",M$3:M2328,0),"-",""),B2329&amp;"|"&amp;C2329&amp;"|"),"-"))</f>
        <v/>
      </c>
    </row>
    <row r="2330" spans="12:15" x14ac:dyDescent="0.35">
      <c r="L2330" s="81" t="str">
        <f t="shared" si="98"/>
        <v/>
      </c>
      <c r="M2330" s="82" t="str">
        <f>IF(EXACT(B2330,""),"",IF(COUNTIFS(B:B,B2330,J:J,"&gt;"&amp;J2330)=0,IFERROR(IF(MATCH(B2330&amp;"|*",M$3:M2329,0),"-",""),B2330&amp;"|"&amp;C2330&amp;"|"),"-"))</f>
        <v/>
      </c>
      <c r="N2330" s="183" t="str">
        <f t="shared" si="99"/>
        <v/>
      </c>
      <c r="O2330" s="81" t="str">
        <f>IF(EXACT(B2330,""),"",IF(COUNTIFS(B:B,B2330,J:J,"&gt;"&amp;J2330)=1,IFERROR(IF(MATCH(B2330&amp;"|*",M$3:M2329,0),"-",""),B2330&amp;"|"&amp;C2330&amp;"|"),"-"))</f>
        <v/>
      </c>
    </row>
    <row r="2331" spans="12:15" x14ac:dyDescent="0.35">
      <c r="L2331" s="81" t="str">
        <f t="shared" si="98"/>
        <v/>
      </c>
      <c r="M2331" s="82" t="str">
        <f>IF(EXACT(B2331,""),"",IF(COUNTIFS(B:B,B2331,J:J,"&gt;"&amp;J2331)=0,IFERROR(IF(MATCH(B2331&amp;"|*",M$3:M2330,0),"-",""),B2331&amp;"|"&amp;C2331&amp;"|"),"-"))</f>
        <v/>
      </c>
      <c r="N2331" s="183" t="str">
        <f t="shared" si="99"/>
        <v/>
      </c>
      <c r="O2331" s="81" t="str">
        <f>IF(EXACT(B2331,""),"",IF(COUNTIFS(B:B,B2331,J:J,"&gt;"&amp;J2331)=1,IFERROR(IF(MATCH(B2331&amp;"|*",M$3:M2330,0),"-",""),B2331&amp;"|"&amp;C2331&amp;"|"),"-"))</f>
        <v/>
      </c>
    </row>
    <row r="2332" spans="12:15" x14ac:dyDescent="0.35">
      <c r="L2332" s="81" t="str">
        <f t="shared" si="98"/>
        <v/>
      </c>
      <c r="M2332" s="82" t="str">
        <f>IF(EXACT(B2332,""),"",IF(COUNTIFS(B:B,B2332,J:J,"&gt;"&amp;J2332)=0,IFERROR(IF(MATCH(B2332&amp;"|*",M$3:M2331,0),"-",""),B2332&amp;"|"&amp;C2332&amp;"|"),"-"))</f>
        <v/>
      </c>
      <c r="N2332" s="183" t="str">
        <f t="shared" si="99"/>
        <v/>
      </c>
      <c r="O2332" s="81" t="str">
        <f>IF(EXACT(B2332,""),"",IF(COUNTIFS(B:B,B2332,J:J,"&gt;"&amp;J2332)=1,IFERROR(IF(MATCH(B2332&amp;"|*",M$3:M2331,0),"-",""),B2332&amp;"|"&amp;C2332&amp;"|"),"-"))</f>
        <v/>
      </c>
    </row>
    <row r="2333" spans="12:15" x14ac:dyDescent="0.35">
      <c r="L2333" s="81" t="str">
        <f t="shared" si="98"/>
        <v/>
      </c>
      <c r="M2333" s="82" t="str">
        <f>IF(EXACT(B2333,""),"",IF(COUNTIFS(B:B,B2333,J:J,"&gt;"&amp;J2333)=0,IFERROR(IF(MATCH(B2333&amp;"|*",M$3:M2332,0),"-",""),B2333&amp;"|"&amp;C2333&amp;"|"),"-"))</f>
        <v/>
      </c>
      <c r="N2333" s="183" t="str">
        <f t="shared" si="99"/>
        <v/>
      </c>
      <c r="O2333" s="81" t="str">
        <f>IF(EXACT(B2333,""),"",IF(COUNTIFS(B:B,B2333,J:J,"&gt;"&amp;J2333)=1,IFERROR(IF(MATCH(B2333&amp;"|*",M$3:M2332,0),"-",""),B2333&amp;"|"&amp;C2333&amp;"|"),"-"))</f>
        <v/>
      </c>
    </row>
    <row r="2334" spans="12:15" x14ac:dyDescent="0.35">
      <c r="L2334" s="81" t="str">
        <f t="shared" si="98"/>
        <v/>
      </c>
      <c r="M2334" s="82" t="str">
        <f>IF(EXACT(B2334,""),"",IF(COUNTIFS(B:B,B2334,J:J,"&gt;"&amp;J2334)=0,IFERROR(IF(MATCH(B2334&amp;"|*",M$3:M2333,0),"-",""),B2334&amp;"|"&amp;C2334&amp;"|"),"-"))</f>
        <v/>
      </c>
      <c r="N2334" s="183" t="str">
        <f t="shared" si="99"/>
        <v/>
      </c>
      <c r="O2334" s="81" t="str">
        <f>IF(EXACT(B2334,""),"",IF(COUNTIFS(B:B,B2334,J:J,"&gt;"&amp;J2334)=1,IFERROR(IF(MATCH(B2334&amp;"|*",M$3:M2333,0),"-",""),B2334&amp;"|"&amp;C2334&amp;"|"),"-"))</f>
        <v/>
      </c>
    </row>
    <row r="2335" spans="12:15" x14ac:dyDescent="0.35">
      <c r="L2335" s="81" t="str">
        <f t="shared" si="98"/>
        <v/>
      </c>
      <c r="M2335" s="82" t="str">
        <f>IF(EXACT(B2335,""),"",IF(COUNTIFS(B:B,B2335,J:J,"&gt;"&amp;J2335)=0,IFERROR(IF(MATCH(B2335&amp;"|*",M$3:M2334,0),"-",""),B2335&amp;"|"&amp;C2335&amp;"|"),"-"))</f>
        <v/>
      </c>
      <c r="N2335" s="183" t="str">
        <f t="shared" si="99"/>
        <v/>
      </c>
      <c r="O2335" s="81" t="str">
        <f>IF(EXACT(B2335,""),"",IF(COUNTIFS(B:B,B2335,J:J,"&gt;"&amp;J2335)=1,IFERROR(IF(MATCH(B2335&amp;"|*",M$3:M2334,0),"-",""),B2335&amp;"|"&amp;C2335&amp;"|"),"-"))</f>
        <v/>
      </c>
    </row>
    <row r="2336" spans="12:15" x14ac:dyDescent="0.35">
      <c r="L2336" s="81" t="str">
        <f t="shared" si="98"/>
        <v/>
      </c>
      <c r="M2336" s="82" t="str">
        <f>IF(EXACT(B2336,""),"",IF(COUNTIFS(B:B,B2336,J:J,"&gt;"&amp;J2336)=0,IFERROR(IF(MATCH(B2336&amp;"|*",M$3:M2335,0),"-",""),B2336&amp;"|"&amp;C2336&amp;"|"),"-"))</f>
        <v/>
      </c>
      <c r="N2336" s="183" t="str">
        <f t="shared" si="99"/>
        <v/>
      </c>
      <c r="O2336" s="81" t="str">
        <f>IF(EXACT(B2336,""),"",IF(COUNTIFS(B:B,B2336,J:J,"&gt;"&amp;J2336)=1,IFERROR(IF(MATCH(B2336&amp;"|*",M$3:M2335,0),"-",""),B2336&amp;"|"&amp;C2336&amp;"|"),"-"))</f>
        <v/>
      </c>
    </row>
    <row r="2337" spans="12:15" x14ac:dyDescent="0.35">
      <c r="L2337" s="81" t="str">
        <f t="shared" si="98"/>
        <v/>
      </c>
      <c r="M2337" s="82" t="str">
        <f>IF(EXACT(B2337,""),"",IF(COUNTIFS(B:B,B2337,J:J,"&gt;"&amp;J2337)=0,IFERROR(IF(MATCH(B2337&amp;"|*",M$3:M2336,0),"-",""),B2337&amp;"|"&amp;C2337&amp;"|"),"-"))</f>
        <v/>
      </c>
      <c r="N2337" s="183" t="str">
        <f t="shared" si="99"/>
        <v/>
      </c>
      <c r="O2337" s="81" t="str">
        <f>IF(EXACT(B2337,""),"",IF(COUNTIFS(B:B,B2337,J:J,"&gt;"&amp;J2337)=1,IFERROR(IF(MATCH(B2337&amp;"|*",M$3:M2336,0),"-",""),B2337&amp;"|"&amp;C2337&amp;"|"),"-"))</f>
        <v/>
      </c>
    </row>
    <row r="2338" spans="12:15" x14ac:dyDescent="0.35">
      <c r="L2338" s="81" t="str">
        <f t="shared" si="98"/>
        <v/>
      </c>
      <c r="M2338" s="82" t="str">
        <f>IF(EXACT(B2338,""),"",IF(COUNTIFS(B:B,B2338,J:J,"&gt;"&amp;J2338)=0,IFERROR(IF(MATCH(B2338&amp;"|*",M$3:M2337,0),"-",""),B2338&amp;"|"&amp;C2338&amp;"|"),"-"))</f>
        <v/>
      </c>
      <c r="N2338" s="183" t="str">
        <f t="shared" si="99"/>
        <v/>
      </c>
      <c r="O2338" s="81" t="str">
        <f>IF(EXACT(B2338,""),"",IF(COUNTIFS(B:B,B2338,J:J,"&gt;"&amp;J2338)=1,IFERROR(IF(MATCH(B2338&amp;"|*",M$3:M2337,0),"-",""),B2338&amp;"|"&amp;C2338&amp;"|"),"-"))</f>
        <v/>
      </c>
    </row>
    <row r="2339" spans="12:15" x14ac:dyDescent="0.35">
      <c r="L2339" s="81" t="str">
        <f t="shared" si="98"/>
        <v/>
      </c>
      <c r="M2339" s="82" t="str">
        <f>IF(EXACT(B2339,""),"",IF(COUNTIFS(B:B,B2339,J:J,"&gt;"&amp;J2339)=0,IFERROR(IF(MATCH(B2339&amp;"|*",M$3:M2338,0),"-",""),B2339&amp;"|"&amp;C2339&amp;"|"),"-"))</f>
        <v/>
      </c>
      <c r="N2339" s="183" t="str">
        <f t="shared" si="99"/>
        <v/>
      </c>
      <c r="O2339" s="81" t="str">
        <f>IF(EXACT(B2339,""),"",IF(COUNTIFS(B:B,B2339,J:J,"&gt;"&amp;J2339)=1,IFERROR(IF(MATCH(B2339&amp;"|*",M$3:M2338,0),"-",""),B2339&amp;"|"&amp;C2339&amp;"|"),"-"))</f>
        <v/>
      </c>
    </row>
    <row r="2340" spans="12:15" x14ac:dyDescent="0.35">
      <c r="L2340" s="81" t="str">
        <f t="shared" si="98"/>
        <v/>
      </c>
      <c r="M2340" s="82" t="str">
        <f>IF(EXACT(B2340,""),"",IF(COUNTIFS(B:B,B2340,J:J,"&gt;"&amp;J2340)=0,IFERROR(IF(MATCH(B2340&amp;"|*",M$3:M2339,0),"-",""),B2340&amp;"|"&amp;C2340&amp;"|"),"-"))</f>
        <v/>
      </c>
      <c r="N2340" s="183" t="str">
        <f t="shared" si="99"/>
        <v/>
      </c>
      <c r="O2340" s="81" t="str">
        <f>IF(EXACT(B2340,""),"",IF(COUNTIFS(B:B,B2340,J:J,"&gt;"&amp;J2340)=1,IFERROR(IF(MATCH(B2340&amp;"|*",M$3:M2339,0),"-",""),B2340&amp;"|"&amp;C2340&amp;"|"),"-"))</f>
        <v/>
      </c>
    </row>
    <row r="2341" spans="12:15" x14ac:dyDescent="0.35">
      <c r="L2341" s="81" t="str">
        <f t="shared" si="98"/>
        <v/>
      </c>
      <c r="M2341" s="82" t="str">
        <f>IF(EXACT(B2341,""),"",IF(COUNTIFS(B:B,B2341,J:J,"&gt;"&amp;J2341)=0,IFERROR(IF(MATCH(B2341&amp;"|*",M$3:M2340,0),"-",""),B2341&amp;"|"&amp;C2341&amp;"|"),"-"))</f>
        <v/>
      </c>
      <c r="N2341" s="183" t="str">
        <f t="shared" si="99"/>
        <v/>
      </c>
      <c r="O2341" s="81" t="str">
        <f>IF(EXACT(B2341,""),"",IF(COUNTIFS(B:B,B2341,J:J,"&gt;"&amp;J2341)=1,IFERROR(IF(MATCH(B2341&amp;"|*",M$3:M2340,0),"-",""),B2341&amp;"|"&amp;C2341&amp;"|"),"-"))</f>
        <v/>
      </c>
    </row>
    <row r="2342" spans="12:15" x14ac:dyDescent="0.35">
      <c r="L2342" s="81" t="str">
        <f t="shared" si="98"/>
        <v/>
      </c>
      <c r="M2342" s="82" t="str">
        <f>IF(EXACT(B2342,""),"",IF(COUNTIFS(B:B,B2342,J:J,"&gt;"&amp;J2342)=0,IFERROR(IF(MATCH(B2342&amp;"|*",M$3:M2341,0),"-",""),B2342&amp;"|"&amp;C2342&amp;"|"),"-"))</f>
        <v/>
      </c>
      <c r="N2342" s="183" t="str">
        <f t="shared" si="99"/>
        <v/>
      </c>
      <c r="O2342" s="81" t="str">
        <f>IF(EXACT(B2342,""),"",IF(COUNTIFS(B:B,B2342,J:J,"&gt;"&amp;J2342)=1,IFERROR(IF(MATCH(B2342&amp;"|*",M$3:M2341,0),"-",""),B2342&amp;"|"&amp;C2342&amp;"|"),"-"))</f>
        <v/>
      </c>
    </row>
    <row r="2343" spans="12:15" x14ac:dyDescent="0.35">
      <c r="L2343" s="81" t="str">
        <f t="shared" si="98"/>
        <v/>
      </c>
      <c r="M2343" s="82" t="str">
        <f>IF(EXACT(B2343,""),"",IF(COUNTIFS(B:B,B2343,J:J,"&gt;"&amp;J2343)=0,IFERROR(IF(MATCH(B2343&amp;"|*",M$3:M2342,0),"-",""),B2343&amp;"|"&amp;C2343&amp;"|"),"-"))</f>
        <v/>
      </c>
      <c r="N2343" s="183" t="str">
        <f t="shared" si="99"/>
        <v/>
      </c>
      <c r="O2343" s="81" t="str">
        <f>IF(EXACT(B2343,""),"",IF(COUNTIFS(B:B,B2343,J:J,"&gt;"&amp;J2343)=1,IFERROR(IF(MATCH(B2343&amp;"|*",M$3:M2342,0),"-",""),B2343&amp;"|"&amp;C2343&amp;"|"),"-"))</f>
        <v/>
      </c>
    </row>
    <row r="2344" spans="12:15" x14ac:dyDescent="0.35">
      <c r="L2344" s="81" t="str">
        <f t="shared" si="98"/>
        <v/>
      </c>
      <c r="M2344" s="82" t="str">
        <f>IF(EXACT(B2344,""),"",IF(COUNTIFS(B:B,B2344,J:J,"&gt;"&amp;J2344)=0,IFERROR(IF(MATCH(B2344&amp;"|*",M$3:M2343,0),"-",""),B2344&amp;"|"&amp;C2344&amp;"|"),"-"))</f>
        <v/>
      </c>
      <c r="N2344" s="183" t="str">
        <f t="shared" si="99"/>
        <v/>
      </c>
      <c r="O2344" s="81" t="str">
        <f>IF(EXACT(B2344,""),"",IF(COUNTIFS(B:B,B2344,J:J,"&gt;"&amp;J2344)=1,IFERROR(IF(MATCH(B2344&amp;"|*",M$3:M2343,0),"-",""),B2344&amp;"|"&amp;C2344&amp;"|"),"-"))</f>
        <v/>
      </c>
    </row>
    <row r="2345" spans="12:15" x14ac:dyDescent="0.35">
      <c r="L2345" s="81" t="str">
        <f t="shared" si="98"/>
        <v/>
      </c>
      <c r="M2345" s="82" t="str">
        <f>IF(EXACT(B2345,""),"",IF(COUNTIFS(B:B,B2345,J:J,"&gt;"&amp;J2345)=0,IFERROR(IF(MATCH(B2345&amp;"|*",M$3:M2344,0),"-",""),B2345&amp;"|"&amp;C2345&amp;"|"),"-"))</f>
        <v/>
      </c>
      <c r="N2345" s="183" t="str">
        <f t="shared" si="99"/>
        <v/>
      </c>
      <c r="O2345" s="81" t="str">
        <f>IF(EXACT(B2345,""),"",IF(COUNTIFS(B:B,B2345,J:J,"&gt;"&amp;J2345)=1,IFERROR(IF(MATCH(B2345&amp;"|*",M$3:M2344,0),"-",""),B2345&amp;"|"&amp;C2345&amp;"|"),"-"))</f>
        <v/>
      </c>
    </row>
    <row r="2346" spans="12:15" x14ac:dyDescent="0.35">
      <c r="L2346" s="81" t="str">
        <f t="shared" si="98"/>
        <v/>
      </c>
      <c r="M2346" s="82" t="str">
        <f>IF(EXACT(B2346,""),"",IF(COUNTIFS(B:B,B2346,J:J,"&gt;"&amp;J2346)=0,IFERROR(IF(MATCH(B2346&amp;"|*",M$3:M2345,0),"-",""),B2346&amp;"|"&amp;C2346&amp;"|"),"-"))</f>
        <v/>
      </c>
      <c r="N2346" s="183" t="str">
        <f t="shared" si="99"/>
        <v/>
      </c>
      <c r="O2346" s="81" t="str">
        <f>IF(EXACT(B2346,""),"",IF(COUNTIFS(B:B,B2346,J:J,"&gt;"&amp;J2346)=1,IFERROR(IF(MATCH(B2346&amp;"|*",M$3:M2345,0),"-",""),B2346&amp;"|"&amp;C2346&amp;"|"),"-"))</f>
        <v/>
      </c>
    </row>
    <row r="2347" spans="12:15" x14ac:dyDescent="0.35">
      <c r="L2347" s="81" t="str">
        <f t="shared" si="98"/>
        <v/>
      </c>
      <c r="M2347" s="82" t="str">
        <f>IF(EXACT(B2347,""),"",IF(COUNTIFS(B:B,B2347,J:J,"&gt;"&amp;J2347)=0,IFERROR(IF(MATCH(B2347&amp;"|*",M$3:M2346,0),"-",""),B2347&amp;"|"&amp;C2347&amp;"|"),"-"))</f>
        <v/>
      </c>
      <c r="N2347" s="183" t="str">
        <f t="shared" si="99"/>
        <v/>
      </c>
      <c r="O2347" s="81" t="str">
        <f>IF(EXACT(B2347,""),"",IF(COUNTIFS(B:B,B2347,J:J,"&gt;"&amp;J2347)=1,IFERROR(IF(MATCH(B2347&amp;"|*",M$3:M2346,0),"-",""),B2347&amp;"|"&amp;C2347&amp;"|"),"-"))</f>
        <v/>
      </c>
    </row>
    <row r="2348" spans="12:15" x14ac:dyDescent="0.35">
      <c r="L2348" s="81" t="str">
        <f t="shared" si="98"/>
        <v/>
      </c>
      <c r="M2348" s="82" t="str">
        <f>IF(EXACT(B2348,""),"",IF(COUNTIFS(B:B,B2348,J:J,"&gt;"&amp;J2348)=0,IFERROR(IF(MATCH(B2348&amp;"|*",M$3:M2347,0),"-",""),B2348&amp;"|"&amp;C2348&amp;"|"),"-"))</f>
        <v/>
      </c>
      <c r="N2348" s="183" t="str">
        <f t="shared" si="99"/>
        <v/>
      </c>
      <c r="O2348" s="81" t="str">
        <f>IF(EXACT(B2348,""),"",IF(COUNTIFS(B:B,B2348,J:J,"&gt;"&amp;J2348)=1,IFERROR(IF(MATCH(B2348&amp;"|*",M$3:M2347,0),"-",""),B2348&amp;"|"&amp;C2348&amp;"|"),"-"))</f>
        <v/>
      </c>
    </row>
    <row r="2349" spans="12:15" x14ac:dyDescent="0.35">
      <c r="L2349" s="81" t="str">
        <f t="shared" si="98"/>
        <v/>
      </c>
      <c r="M2349" s="82" t="str">
        <f>IF(EXACT(B2349,""),"",IF(COUNTIFS(B:B,B2349,J:J,"&gt;"&amp;J2349)=0,IFERROR(IF(MATCH(B2349&amp;"|*",M$3:M2348,0),"-",""),B2349&amp;"|"&amp;C2349&amp;"|"),"-"))</f>
        <v/>
      </c>
      <c r="N2349" s="183" t="str">
        <f t="shared" si="99"/>
        <v/>
      </c>
      <c r="O2349" s="81" t="str">
        <f>IF(EXACT(B2349,""),"",IF(COUNTIFS(B:B,B2349,J:J,"&gt;"&amp;J2349)=1,IFERROR(IF(MATCH(B2349&amp;"|*",M$3:M2348,0),"-",""),B2349&amp;"|"&amp;C2349&amp;"|"),"-"))</f>
        <v/>
      </c>
    </row>
    <row r="2350" spans="12:15" x14ac:dyDescent="0.35">
      <c r="L2350" s="81" t="str">
        <f t="shared" si="98"/>
        <v/>
      </c>
      <c r="M2350" s="82" t="str">
        <f>IF(EXACT(B2350,""),"",IF(COUNTIFS(B:B,B2350,J:J,"&gt;"&amp;J2350)=0,IFERROR(IF(MATCH(B2350&amp;"|*",M$3:M2349,0),"-",""),B2350&amp;"|"&amp;C2350&amp;"|"),"-"))</f>
        <v/>
      </c>
      <c r="N2350" s="183" t="str">
        <f t="shared" si="99"/>
        <v/>
      </c>
      <c r="O2350" s="81" t="str">
        <f>IF(EXACT(B2350,""),"",IF(COUNTIFS(B:B,B2350,J:J,"&gt;"&amp;J2350)=1,IFERROR(IF(MATCH(B2350&amp;"|*",M$3:M2349,0),"-",""),B2350&amp;"|"&amp;C2350&amp;"|"),"-"))</f>
        <v/>
      </c>
    </row>
    <row r="2351" spans="12:15" x14ac:dyDescent="0.35">
      <c r="L2351" s="81" t="str">
        <f t="shared" si="98"/>
        <v/>
      </c>
      <c r="M2351" s="82" t="str">
        <f>IF(EXACT(B2351,""),"",IF(COUNTIFS(B:B,B2351,J:J,"&gt;"&amp;J2351)=0,IFERROR(IF(MATCH(B2351&amp;"|*",M$3:M2350,0),"-",""),B2351&amp;"|"&amp;C2351&amp;"|"),"-"))</f>
        <v/>
      </c>
      <c r="N2351" s="183" t="str">
        <f t="shared" si="99"/>
        <v/>
      </c>
      <c r="O2351" s="81" t="str">
        <f>IF(EXACT(B2351,""),"",IF(COUNTIFS(B:B,B2351,J:J,"&gt;"&amp;J2351)=1,IFERROR(IF(MATCH(B2351&amp;"|*",M$3:M2350,0),"-",""),B2351&amp;"|"&amp;C2351&amp;"|"),"-"))</f>
        <v/>
      </c>
    </row>
    <row r="2352" spans="12:15" x14ac:dyDescent="0.35">
      <c r="L2352" s="81" t="str">
        <f t="shared" si="98"/>
        <v/>
      </c>
      <c r="M2352" s="82" t="str">
        <f>IF(EXACT(B2352,""),"",IF(COUNTIFS(B:B,B2352,J:J,"&gt;"&amp;J2352)=0,IFERROR(IF(MATCH(B2352&amp;"|*",M$3:M2351,0),"-",""),B2352&amp;"|"&amp;C2352&amp;"|"),"-"))</f>
        <v/>
      </c>
      <c r="N2352" s="183" t="str">
        <f t="shared" si="99"/>
        <v/>
      </c>
      <c r="O2352" s="81" t="str">
        <f>IF(EXACT(B2352,""),"",IF(COUNTIFS(B:B,B2352,J:J,"&gt;"&amp;J2352)=1,IFERROR(IF(MATCH(B2352&amp;"|*",M$3:M2351,0),"-",""),B2352&amp;"|"&amp;C2352&amp;"|"),"-"))</f>
        <v/>
      </c>
    </row>
    <row r="2353" spans="12:15" x14ac:dyDescent="0.35">
      <c r="L2353" s="81" t="str">
        <f t="shared" si="98"/>
        <v/>
      </c>
      <c r="M2353" s="82" t="str">
        <f>IF(EXACT(B2353,""),"",IF(COUNTIFS(B:B,B2353,J:J,"&gt;"&amp;J2353)=0,IFERROR(IF(MATCH(B2353&amp;"|*",M$3:M2352,0),"-",""),B2353&amp;"|"&amp;C2353&amp;"|"),"-"))</f>
        <v/>
      </c>
      <c r="N2353" s="183" t="str">
        <f t="shared" si="99"/>
        <v/>
      </c>
      <c r="O2353" s="81" t="str">
        <f>IF(EXACT(B2353,""),"",IF(COUNTIFS(B:B,B2353,J:J,"&gt;"&amp;J2353)=1,IFERROR(IF(MATCH(B2353&amp;"|*",M$3:M2352,0),"-",""),B2353&amp;"|"&amp;C2353&amp;"|"),"-"))</f>
        <v/>
      </c>
    </row>
    <row r="2354" spans="12:15" x14ac:dyDescent="0.35">
      <c r="L2354" s="81" t="str">
        <f t="shared" si="98"/>
        <v/>
      </c>
      <c r="M2354" s="82" t="str">
        <f>IF(EXACT(B2354,""),"",IF(COUNTIFS(B:B,B2354,J:J,"&gt;"&amp;J2354)=0,IFERROR(IF(MATCH(B2354&amp;"|*",M$3:M2353,0),"-",""),B2354&amp;"|"&amp;C2354&amp;"|"),"-"))</f>
        <v/>
      </c>
      <c r="N2354" s="183" t="str">
        <f t="shared" si="99"/>
        <v/>
      </c>
      <c r="O2354" s="81" t="str">
        <f>IF(EXACT(B2354,""),"",IF(COUNTIFS(B:B,B2354,J:J,"&gt;"&amp;J2354)=1,IFERROR(IF(MATCH(B2354&amp;"|*",M$3:M2353,0),"-",""),B2354&amp;"|"&amp;C2354&amp;"|"),"-"))</f>
        <v/>
      </c>
    </row>
    <row r="2355" spans="12:15" x14ac:dyDescent="0.35">
      <c r="L2355" s="81" t="str">
        <f t="shared" si="98"/>
        <v/>
      </c>
      <c r="M2355" s="82" t="str">
        <f>IF(EXACT(B2355,""),"",IF(COUNTIFS(B:B,B2355,J:J,"&gt;"&amp;J2355)=0,IFERROR(IF(MATCH(B2355&amp;"|*",M$3:M2354,0),"-",""),B2355&amp;"|"&amp;C2355&amp;"|"),"-"))</f>
        <v/>
      </c>
      <c r="N2355" s="183" t="str">
        <f t="shared" si="99"/>
        <v/>
      </c>
      <c r="O2355" s="81" t="str">
        <f>IF(EXACT(B2355,""),"",IF(COUNTIFS(B:B,B2355,J:J,"&gt;"&amp;J2355)=1,IFERROR(IF(MATCH(B2355&amp;"|*",M$3:M2354,0),"-",""),B2355&amp;"|"&amp;C2355&amp;"|"),"-"))</f>
        <v/>
      </c>
    </row>
    <row r="2356" spans="12:15" x14ac:dyDescent="0.35">
      <c r="L2356" s="81" t="str">
        <f t="shared" si="98"/>
        <v/>
      </c>
      <c r="M2356" s="82" t="str">
        <f>IF(EXACT(B2356,""),"",IF(COUNTIFS(B:B,B2356,J:J,"&gt;"&amp;J2356)=0,IFERROR(IF(MATCH(B2356&amp;"|*",M$3:M2355,0),"-",""),B2356&amp;"|"&amp;C2356&amp;"|"),"-"))</f>
        <v/>
      </c>
      <c r="N2356" s="183" t="str">
        <f t="shared" si="99"/>
        <v/>
      </c>
      <c r="O2356" s="81" t="str">
        <f>IF(EXACT(B2356,""),"",IF(COUNTIFS(B:B,B2356,J:J,"&gt;"&amp;J2356)=1,IFERROR(IF(MATCH(B2356&amp;"|*",M$3:M2355,0),"-",""),B2356&amp;"|"&amp;C2356&amp;"|"),"-"))</f>
        <v/>
      </c>
    </row>
    <row r="2357" spans="12:15" x14ac:dyDescent="0.35">
      <c r="L2357" s="81" t="str">
        <f t="shared" si="98"/>
        <v/>
      </c>
      <c r="M2357" s="82" t="str">
        <f>IF(EXACT(B2357,""),"",IF(COUNTIFS(B:B,B2357,J:J,"&gt;"&amp;J2357)=0,IFERROR(IF(MATCH(B2357&amp;"|*",M$3:M2356,0),"-",""),B2357&amp;"|"&amp;C2357&amp;"|"),"-"))</f>
        <v/>
      </c>
      <c r="N2357" s="183" t="str">
        <f t="shared" si="99"/>
        <v/>
      </c>
      <c r="O2357" s="81" t="str">
        <f>IF(EXACT(B2357,""),"",IF(COUNTIFS(B:B,B2357,J:J,"&gt;"&amp;J2357)=1,IFERROR(IF(MATCH(B2357&amp;"|*",M$3:M2356,0),"-",""),B2357&amp;"|"&amp;C2357&amp;"|"),"-"))</f>
        <v/>
      </c>
    </row>
    <row r="2358" spans="12:15" x14ac:dyDescent="0.35">
      <c r="L2358" s="81" t="str">
        <f t="shared" si="98"/>
        <v/>
      </c>
      <c r="M2358" s="82" t="str">
        <f>IF(EXACT(B2358,""),"",IF(COUNTIFS(B:B,B2358,J:J,"&gt;"&amp;J2358)=0,IFERROR(IF(MATCH(B2358&amp;"|*",M$3:M2357,0),"-",""),B2358&amp;"|"&amp;C2358&amp;"|"),"-"))</f>
        <v/>
      </c>
      <c r="N2358" s="183" t="str">
        <f t="shared" si="99"/>
        <v/>
      </c>
      <c r="O2358" s="81" t="str">
        <f>IF(EXACT(B2358,""),"",IF(COUNTIFS(B:B,B2358,J:J,"&gt;"&amp;J2358)=1,IFERROR(IF(MATCH(B2358&amp;"|*",M$3:M2357,0),"-",""),B2358&amp;"|"&amp;C2358&amp;"|"),"-"))</f>
        <v/>
      </c>
    </row>
    <row r="2359" spans="12:15" x14ac:dyDescent="0.35">
      <c r="L2359" s="81" t="str">
        <f t="shared" si="98"/>
        <v/>
      </c>
      <c r="M2359" s="82" t="str">
        <f>IF(EXACT(B2359,""),"",IF(COUNTIFS(B:B,B2359,J:J,"&gt;"&amp;J2359)=0,IFERROR(IF(MATCH(B2359&amp;"|*",M$3:M2358,0),"-",""),B2359&amp;"|"&amp;C2359&amp;"|"),"-"))</f>
        <v/>
      </c>
      <c r="N2359" s="183" t="str">
        <f t="shared" si="99"/>
        <v/>
      </c>
      <c r="O2359" s="81" t="str">
        <f>IF(EXACT(B2359,""),"",IF(COUNTIFS(B:B,B2359,J:J,"&gt;"&amp;J2359)=1,IFERROR(IF(MATCH(B2359&amp;"|*",M$3:M2358,0),"-",""),B2359&amp;"|"&amp;C2359&amp;"|"),"-"))</f>
        <v/>
      </c>
    </row>
    <row r="2360" spans="12:15" x14ac:dyDescent="0.35">
      <c r="L2360" s="81" t="str">
        <f t="shared" si="98"/>
        <v/>
      </c>
      <c r="M2360" s="82" t="str">
        <f>IF(EXACT(B2360,""),"",IF(COUNTIFS(B:B,B2360,J:J,"&gt;"&amp;J2360)=0,IFERROR(IF(MATCH(B2360&amp;"|*",M$3:M2359,0),"-",""),B2360&amp;"|"&amp;C2360&amp;"|"),"-"))</f>
        <v/>
      </c>
      <c r="N2360" s="183" t="str">
        <f t="shared" si="99"/>
        <v/>
      </c>
      <c r="O2360" s="81" t="str">
        <f>IF(EXACT(B2360,""),"",IF(COUNTIFS(B:B,B2360,J:J,"&gt;"&amp;J2360)=1,IFERROR(IF(MATCH(B2360&amp;"|*",M$3:M2359,0),"-",""),B2360&amp;"|"&amp;C2360&amp;"|"),"-"))</f>
        <v/>
      </c>
    </row>
    <row r="2361" spans="12:15" x14ac:dyDescent="0.35">
      <c r="L2361" s="81" t="str">
        <f t="shared" si="98"/>
        <v/>
      </c>
      <c r="M2361" s="82" t="str">
        <f>IF(EXACT(B2361,""),"",IF(COUNTIFS(B:B,B2361,J:J,"&gt;"&amp;J2361)=0,IFERROR(IF(MATCH(B2361&amp;"|*",M$3:M2360,0),"-",""),B2361&amp;"|"&amp;C2361&amp;"|"),"-"))</f>
        <v/>
      </c>
      <c r="N2361" s="183" t="str">
        <f t="shared" si="99"/>
        <v/>
      </c>
      <c r="O2361" s="81" t="str">
        <f>IF(EXACT(B2361,""),"",IF(COUNTIFS(B:B,B2361,J:J,"&gt;"&amp;J2361)=1,IFERROR(IF(MATCH(B2361&amp;"|*",M$3:M2360,0),"-",""),B2361&amp;"|"&amp;C2361&amp;"|"),"-"))</f>
        <v/>
      </c>
    </row>
    <row r="2362" spans="12:15" x14ac:dyDescent="0.35">
      <c r="L2362" s="81" t="str">
        <f t="shared" si="98"/>
        <v/>
      </c>
      <c r="M2362" s="82" t="str">
        <f>IF(EXACT(B2362,""),"",IF(COUNTIFS(B:B,B2362,J:J,"&gt;"&amp;J2362)=0,IFERROR(IF(MATCH(B2362&amp;"|*",M$3:M2361,0),"-",""),B2362&amp;"|"&amp;C2362&amp;"|"),"-"))</f>
        <v/>
      </c>
      <c r="N2362" s="183" t="str">
        <f t="shared" si="99"/>
        <v/>
      </c>
      <c r="O2362" s="81" t="str">
        <f>IF(EXACT(B2362,""),"",IF(COUNTIFS(B:B,B2362,J:J,"&gt;"&amp;J2362)=1,IFERROR(IF(MATCH(B2362&amp;"|*",M$3:M2361,0),"-",""),B2362&amp;"|"&amp;C2362&amp;"|"),"-"))</f>
        <v/>
      </c>
    </row>
    <row r="2363" spans="12:15" x14ac:dyDescent="0.35">
      <c r="L2363" s="81" t="str">
        <f t="shared" si="98"/>
        <v/>
      </c>
      <c r="M2363" s="82" t="str">
        <f>IF(EXACT(B2363,""),"",IF(COUNTIFS(B:B,B2363,J:J,"&gt;"&amp;J2363)=0,IFERROR(IF(MATCH(B2363&amp;"|*",M$3:M2362,0),"-",""),B2363&amp;"|"&amp;C2363&amp;"|"),"-"))</f>
        <v/>
      </c>
      <c r="N2363" s="183" t="str">
        <f t="shared" si="99"/>
        <v/>
      </c>
      <c r="O2363" s="81" t="str">
        <f>IF(EXACT(B2363,""),"",IF(COUNTIFS(B:B,B2363,J:J,"&gt;"&amp;J2363)=1,IFERROR(IF(MATCH(B2363&amp;"|*",M$3:M2362,0),"-",""),B2363&amp;"|"&amp;C2363&amp;"|"),"-"))</f>
        <v/>
      </c>
    </row>
    <row r="2364" spans="12:15" x14ac:dyDescent="0.35">
      <c r="L2364" s="81" t="str">
        <f t="shared" si="98"/>
        <v/>
      </c>
      <c r="M2364" s="82" t="str">
        <f>IF(EXACT(B2364,""),"",IF(COUNTIFS(B:B,B2364,J:J,"&gt;"&amp;J2364)=0,IFERROR(IF(MATCH(B2364&amp;"|*",M$3:M2363,0),"-",""),B2364&amp;"|"&amp;C2364&amp;"|"),"-"))</f>
        <v/>
      </c>
      <c r="N2364" s="183" t="str">
        <f t="shared" si="99"/>
        <v/>
      </c>
      <c r="O2364" s="81" t="str">
        <f>IF(EXACT(B2364,""),"",IF(COUNTIFS(B:B,B2364,J:J,"&gt;"&amp;J2364)=1,IFERROR(IF(MATCH(B2364&amp;"|*",M$3:M2363,0),"-",""),B2364&amp;"|"&amp;C2364&amp;"|"),"-"))</f>
        <v/>
      </c>
    </row>
    <row r="2365" spans="12:15" x14ac:dyDescent="0.35">
      <c r="L2365" s="81" t="str">
        <f t="shared" si="98"/>
        <v/>
      </c>
      <c r="M2365" s="82" t="str">
        <f>IF(EXACT(B2365,""),"",IF(COUNTIFS(B:B,B2365,J:J,"&gt;"&amp;J2365)=0,IFERROR(IF(MATCH(B2365&amp;"|*",M$3:M2364,0),"-",""),B2365&amp;"|"&amp;C2365&amp;"|"),"-"))</f>
        <v/>
      </c>
      <c r="N2365" s="183" t="str">
        <f t="shared" si="99"/>
        <v/>
      </c>
      <c r="O2365" s="81" t="str">
        <f>IF(EXACT(B2365,""),"",IF(COUNTIFS(B:B,B2365,J:J,"&gt;"&amp;J2365)=1,IFERROR(IF(MATCH(B2365&amp;"|*",M$3:M2364,0),"-",""),B2365&amp;"|"&amp;C2365&amp;"|"),"-"))</f>
        <v/>
      </c>
    </row>
    <row r="2366" spans="12:15" x14ac:dyDescent="0.35">
      <c r="L2366" s="81" t="str">
        <f t="shared" si="98"/>
        <v/>
      </c>
      <c r="M2366" s="82" t="str">
        <f>IF(EXACT(B2366,""),"",IF(COUNTIFS(B:B,B2366,J:J,"&gt;"&amp;J2366)=0,IFERROR(IF(MATCH(B2366&amp;"|*",M$3:M2365,0),"-",""),B2366&amp;"|"&amp;C2366&amp;"|"),"-"))</f>
        <v/>
      </c>
      <c r="N2366" s="183" t="str">
        <f t="shared" si="99"/>
        <v/>
      </c>
      <c r="O2366" s="81" t="str">
        <f>IF(EXACT(B2366,""),"",IF(COUNTIFS(B:B,B2366,J:J,"&gt;"&amp;J2366)=1,IFERROR(IF(MATCH(B2366&amp;"|*",M$3:M2365,0),"-",""),B2366&amp;"|"&amp;C2366&amp;"|"),"-"))</f>
        <v/>
      </c>
    </row>
    <row r="2367" spans="12:15" x14ac:dyDescent="0.35">
      <c r="L2367" s="81" t="str">
        <f t="shared" si="98"/>
        <v/>
      </c>
      <c r="M2367" s="82" t="str">
        <f>IF(EXACT(B2367,""),"",IF(COUNTIFS(B:B,B2367,J:J,"&gt;"&amp;J2367)=0,IFERROR(IF(MATCH(B2367&amp;"|*",M$3:M2366,0),"-",""),B2367&amp;"|"&amp;C2367&amp;"|"),"-"))</f>
        <v/>
      </c>
      <c r="N2367" s="183" t="str">
        <f t="shared" si="99"/>
        <v/>
      </c>
      <c r="O2367" s="81" t="str">
        <f>IF(EXACT(B2367,""),"",IF(COUNTIFS(B:B,B2367,J:J,"&gt;"&amp;J2367)=1,IFERROR(IF(MATCH(B2367&amp;"|*",M$3:M2366,0),"-",""),B2367&amp;"|"&amp;C2367&amp;"|"),"-"))</f>
        <v/>
      </c>
    </row>
    <row r="2368" spans="12:15" x14ac:dyDescent="0.35">
      <c r="L2368" s="81" t="str">
        <f t="shared" si="98"/>
        <v/>
      </c>
      <c r="M2368" s="82" t="str">
        <f>IF(EXACT(B2368,""),"",IF(COUNTIFS(B:B,B2368,J:J,"&gt;"&amp;J2368)=0,IFERROR(IF(MATCH(B2368&amp;"|*",M$3:M2367,0),"-",""),B2368&amp;"|"&amp;C2368&amp;"|"),"-"))</f>
        <v/>
      </c>
      <c r="N2368" s="183" t="str">
        <f t="shared" si="99"/>
        <v/>
      </c>
      <c r="O2368" s="81" t="str">
        <f>IF(EXACT(B2368,""),"",IF(COUNTIFS(B:B,B2368,J:J,"&gt;"&amp;J2368)=1,IFERROR(IF(MATCH(B2368&amp;"|*",M$3:M2367,0),"-",""),B2368&amp;"|"&amp;C2368&amp;"|"),"-"))</f>
        <v/>
      </c>
    </row>
    <row r="2369" spans="12:15" x14ac:dyDescent="0.35">
      <c r="L2369" s="81" t="str">
        <f t="shared" si="98"/>
        <v/>
      </c>
      <c r="M2369" s="82" t="str">
        <f>IF(EXACT(B2369,""),"",IF(COUNTIFS(B:B,B2369,J:J,"&gt;"&amp;J2369)=0,IFERROR(IF(MATCH(B2369&amp;"|*",M$3:M2368,0),"-",""),B2369&amp;"|"&amp;C2369&amp;"|"),"-"))</f>
        <v/>
      </c>
      <c r="N2369" s="183" t="str">
        <f t="shared" si="99"/>
        <v/>
      </c>
      <c r="O2369" s="81" t="str">
        <f>IF(EXACT(B2369,""),"",IF(COUNTIFS(B:B,B2369,J:J,"&gt;"&amp;J2369)=1,IFERROR(IF(MATCH(B2369&amp;"|*",M$3:M2368,0),"-",""),B2369&amp;"|"&amp;C2369&amp;"|"),"-"))</f>
        <v/>
      </c>
    </row>
    <row r="2370" spans="12:15" x14ac:dyDescent="0.35">
      <c r="L2370" s="81" t="str">
        <f t="shared" si="98"/>
        <v/>
      </c>
      <c r="M2370" s="82" t="str">
        <f>IF(EXACT(B2370,""),"",IF(COUNTIFS(B:B,B2370,J:J,"&gt;"&amp;J2370)=0,IFERROR(IF(MATCH(B2370&amp;"|*",M$3:M2369,0),"-",""),B2370&amp;"|"&amp;C2370&amp;"|"),"-"))</f>
        <v/>
      </c>
      <c r="N2370" s="183" t="str">
        <f t="shared" si="99"/>
        <v/>
      </c>
      <c r="O2370" s="81" t="str">
        <f>IF(EXACT(B2370,""),"",IF(COUNTIFS(B:B,B2370,J:J,"&gt;"&amp;J2370)=1,IFERROR(IF(MATCH(B2370&amp;"|*",M$3:M2369,0),"-",""),B2370&amp;"|"&amp;C2370&amp;"|"),"-"))</f>
        <v/>
      </c>
    </row>
    <row r="2371" spans="12:15" x14ac:dyDescent="0.35">
      <c r="L2371" s="81" t="str">
        <f t="shared" si="98"/>
        <v/>
      </c>
      <c r="M2371" s="82" t="str">
        <f>IF(EXACT(B2371,""),"",IF(COUNTIFS(B:B,B2371,J:J,"&gt;"&amp;J2371)=0,IFERROR(IF(MATCH(B2371&amp;"|*",M$3:M2370,0),"-",""),B2371&amp;"|"&amp;C2371&amp;"|"),"-"))</f>
        <v/>
      </c>
      <c r="N2371" s="183" t="str">
        <f t="shared" si="99"/>
        <v/>
      </c>
      <c r="O2371" s="81" t="str">
        <f>IF(EXACT(B2371,""),"",IF(COUNTIFS(B:B,B2371,J:J,"&gt;"&amp;J2371)=1,IFERROR(IF(MATCH(B2371&amp;"|*",M$3:M2370,0),"-",""),B2371&amp;"|"&amp;C2371&amp;"|"),"-"))</f>
        <v/>
      </c>
    </row>
    <row r="2372" spans="12:15" x14ac:dyDescent="0.35">
      <c r="L2372" s="81" t="str">
        <f t="shared" ref="L2372:L2435" si="100">IF(EXACT(B2372,""),"",IF(COUNTIFS(B:B,B2372,D:D,D2372,E:E,E2372,J:J,"&gt;"&amp;J2372)=0,B2372&amp;"|"&amp;D2372&amp;":"&amp;E2372&amp;"|","-"))</f>
        <v/>
      </c>
      <c r="M2372" s="82" t="str">
        <f>IF(EXACT(B2372,""),"",IF(COUNTIFS(B:B,B2372,J:J,"&gt;"&amp;J2372)=0,IFERROR(IF(MATCH(B2372&amp;"|*",M$3:M2371,0),"-",""),B2372&amp;"|"&amp;C2372&amp;"|"),"-"))</f>
        <v/>
      </c>
      <c r="N2372" s="183" t="str">
        <f t="shared" ref="N2372:N2435" si="101">IF(OR(EXACT(M2372,""),EXACT(M2372,"-")),"",COUNTIFS(M$4:M$4000,"&gt;-",M$4:M$4000,"&lt;="&amp;M2372))</f>
        <v/>
      </c>
      <c r="O2372" s="81" t="str">
        <f>IF(EXACT(B2372,""),"",IF(COUNTIFS(B:B,B2372,J:J,"&gt;"&amp;J2372)=1,IFERROR(IF(MATCH(B2372&amp;"|*",M$3:M2371,0),"-",""),B2372&amp;"|"&amp;C2372&amp;"|"),"-"))</f>
        <v/>
      </c>
    </row>
    <row r="2373" spans="12:15" x14ac:dyDescent="0.35">
      <c r="L2373" s="81" t="str">
        <f t="shared" si="100"/>
        <v/>
      </c>
      <c r="M2373" s="82" t="str">
        <f>IF(EXACT(B2373,""),"",IF(COUNTIFS(B:B,B2373,J:J,"&gt;"&amp;J2373)=0,IFERROR(IF(MATCH(B2373&amp;"|*",M$3:M2372,0),"-",""),B2373&amp;"|"&amp;C2373&amp;"|"),"-"))</f>
        <v/>
      </c>
      <c r="N2373" s="183" t="str">
        <f t="shared" si="101"/>
        <v/>
      </c>
      <c r="O2373" s="81" t="str">
        <f>IF(EXACT(B2373,""),"",IF(COUNTIFS(B:B,B2373,J:J,"&gt;"&amp;J2373)=1,IFERROR(IF(MATCH(B2373&amp;"|*",M$3:M2372,0),"-",""),B2373&amp;"|"&amp;C2373&amp;"|"),"-"))</f>
        <v/>
      </c>
    </row>
    <row r="2374" spans="12:15" x14ac:dyDescent="0.35">
      <c r="L2374" s="81" t="str">
        <f t="shared" si="100"/>
        <v/>
      </c>
      <c r="M2374" s="82" t="str">
        <f>IF(EXACT(B2374,""),"",IF(COUNTIFS(B:B,B2374,J:J,"&gt;"&amp;J2374)=0,IFERROR(IF(MATCH(B2374&amp;"|*",M$3:M2373,0),"-",""),B2374&amp;"|"&amp;C2374&amp;"|"),"-"))</f>
        <v/>
      </c>
      <c r="N2374" s="183" t="str">
        <f t="shared" si="101"/>
        <v/>
      </c>
      <c r="O2374" s="81" t="str">
        <f>IF(EXACT(B2374,""),"",IF(COUNTIFS(B:B,B2374,J:J,"&gt;"&amp;J2374)=1,IFERROR(IF(MATCH(B2374&amp;"|*",M$3:M2373,0),"-",""),B2374&amp;"|"&amp;C2374&amp;"|"),"-"))</f>
        <v/>
      </c>
    </row>
    <row r="2375" spans="12:15" x14ac:dyDescent="0.35">
      <c r="L2375" s="81" t="str">
        <f t="shared" si="100"/>
        <v/>
      </c>
      <c r="M2375" s="82" t="str">
        <f>IF(EXACT(B2375,""),"",IF(COUNTIFS(B:B,B2375,J:J,"&gt;"&amp;J2375)=0,IFERROR(IF(MATCH(B2375&amp;"|*",M$3:M2374,0),"-",""),B2375&amp;"|"&amp;C2375&amp;"|"),"-"))</f>
        <v/>
      </c>
      <c r="N2375" s="183" t="str">
        <f t="shared" si="101"/>
        <v/>
      </c>
      <c r="O2375" s="81" t="str">
        <f>IF(EXACT(B2375,""),"",IF(COUNTIFS(B:B,B2375,J:J,"&gt;"&amp;J2375)=1,IFERROR(IF(MATCH(B2375&amp;"|*",M$3:M2374,0),"-",""),B2375&amp;"|"&amp;C2375&amp;"|"),"-"))</f>
        <v/>
      </c>
    </row>
    <row r="2376" spans="12:15" x14ac:dyDescent="0.35">
      <c r="L2376" s="81" t="str">
        <f t="shared" si="100"/>
        <v/>
      </c>
      <c r="M2376" s="82" t="str">
        <f>IF(EXACT(B2376,""),"",IF(COUNTIFS(B:B,B2376,J:J,"&gt;"&amp;J2376)=0,IFERROR(IF(MATCH(B2376&amp;"|*",M$3:M2375,0),"-",""),B2376&amp;"|"&amp;C2376&amp;"|"),"-"))</f>
        <v/>
      </c>
      <c r="N2376" s="183" t="str">
        <f t="shared" si="101"/>
        <v/>
      </c>
      <c r="O2376" s="81" t="str">
        <f>IF(EXACT(B2376,""),"",IF(COUNTIFS(B:B,B2376,J:J,"&gt;"&amp;J2376)=1,IFERROR(IF(MATCH(B2376&amp;"|*",M$3:M2375,0),"-",""),B2376&amp;"|"&amp;C2376&amp;"|"),"-"))</f>
        <v/>
      </c>
    </row>
    <row r="2377" spans="12:15" x14ac:dyDescent="0.35">
      <c r="L2377" s="81" t="str">
        <f t="shared" si="100"/>
        <v/>
      </c>
      <c r="M2377" s="82" t="str">
        <f>IF(EXACT(B2377,""),"",IF(COUNTIFS(B:B,B2377,J:J,"&gt;"&amp;J2377)=0,IFERROR(IF(MATCH(B2377&amp;"|*",M$3:M2376,0),"-",""),B2377&amp;"|"&amp;C2377&amp;"|"),"-"))</f>
        <v/>
      </c>
      <c r="N2377" s="183" t="str">
        <f t="shared" si="101"/>
        <v/>
      </c>
      <c r="O2377" s="81" t="str">
        <f>IF(EXACT(B2377,""),"",IF(COUNTIFS(B:B,B2377,J:J,"&gt;"&amp;J2377)=1,IFERROR(IF(MATCH(B2377&amp;"|*",M$3:M2376,0),"-",""),B2377&amp;"|"&amp;C2377&amp;"|"),"-"))</f>
        <v/>
      </c>
    </row>
    <row r="2378" spans="12:15" x14ac:dyDescent="0.35">
      <c r="L2378" s="81" t="str">
        <f t="shared" si="100"/>
        <v/>
      </c>
      <c r="M2378" s="82" t="str">
        <f>IF(EXACT(B2378,""),"",IF(COUNTIFS(B:B,B2378,J:J,"&gt;"&amp;J2378)=0,IFERROR(IF(MATCH(B2378&amp;"|*",M$3:M2377,0),"-",""),B2378&amp;"|"&amp;C2378&amp;"|"),"-"))</f>
        <v/>
      </c>
      <c r="N2378" s="183" t="str">
        <f t="shared" si="101"/>
        <v/>
      </c>
      <c r="O2378" s="81" t="str">
        <f>IF(EXACT(B2378,""),"",IF(COUNTIFS(B:B,B2378,J:J,"&gt;"&amp;J2378)=1,IFERROR(IF(MATCH(B2378&amp;"|*",M$3:M2377,0),"-",""),B2378&amp;"|"&amp;C2378&amp;"|"),"-"))</f>
        <v/>
      </c>
    </row>
    <row r="2379" spans="12:15" x14ac:dyDescent="0.35">
      <c r="L2379" s="81" t="str">
        <f t="shared" si="100"/>
        <v/>
      </c>
      <c r="M2379" s="82" t="str">
        <f>IF(EXACT(B2379,""),"",IF(COUNTIFS(B:B,B2379,J:J,"&gt;"&amp;J2379)=0,IFERROR(IF(MATCH(B2379&amp;"|*",M$3:M2378,0),"-",""),B2379&amp;"|"&amp;C2379&amp;"|"),"-"))</f>
        <v/>
      </c>
      <c r="N2379" s="183" t="str">
        <f t="shared" si="101"/>
        <v/>
      </c>
      <c r="O2379" s="81" t="str">
        <f>IF(EXACT(B2379,""),"",IF(COUNTIFS(B:B,B2379,J:J,"&gt;"&amp;J2379)=1,IFERROR(IF(MATCH(B2379&amp;"|*",M$3:M2378,0),"-",""),B2379&amp;"|"&amp;C2379&amp;"|"),"-"))</f>
        <v/>
      </c>
    </row>
    <row r="2380" spans="12:15" x14ac:dyDescent="0.35">
      <c r="L2380" s="81" t="str">
        <f t="shared" si="100"/>
        <v/>
      </c>
      <c r="M2380" s="82" t="str">
        <f>IF(EXACT(B2380,""),"",IF(COUNTIFS(B:B,B2380,J:J,"&gt;"&amp;J2380)=0,IFERROR(IF(MATCH(B2380&amp;"|*",M$3:M2379,0),"-",""),B2380&amp;"|"&amp;C2380&amp;"|"),"-"))</f>
        <v/>
      </c>
      <c r="N2380" s="183" t="str">
        <f t="shared" si="101"/>
        <v/>
      </c>
      <c r="O2380" s="81" t="str">
        <f>IF(EXACT(B2380,""),"",IF(COUNTIFS(B:B,B2380,J:J,"&gt;"&amp;J2380)=1,IFERROR(IF(MATCH(B2380&amp;"|*",M$3:M2379,0),"-",""),B2380&amp;"|"&amp;C2380&amp;"|"),"-"))</f>
        <v/>
      </c>
    </row>
    <row r="2381" spans="12:15" x14ac:dyDescent="0.35">
      <c r="L2381" s="81" t="str">
        <f t="shared" si="100"/>
        <v/>
      </c>
      <c r="M2381" s="82" t="str">
        <f>IF(EXACT(B2381,""),"",IF(COUNTIFS(B:B,B2381,J:J,"&gt;"&amp;J2381)=0,IFERROR(IF(MATCH(B2381&amp;"|*",M$3:M2380,0),"-",""),B2381&amp;"|"&amp;C2381&amp;"|"),"-"))</f>
        <v/>
      </c>
      <c r="N2381" s="183" t="str">
        <f t="shared" si="101"/>
        <v/>
      </c>
      <c r="O2381" s="81" t="str">
        <f>IF(EXACT(B2381,""),"",IF(COUNTIFS(B:B,B2381,J:J,"&gt;"&amp;J2381)=1,IFERROR(IF(MATCH(B2381&amp;"|*",M$3:M2380,0),"-",""),B2381&amp;"|"&amp;C2381&amp;"|"),"-"))</f>
        <v/>
      </c>
    </row>
    <row r="2382" spans="12:15" x14ac:dyDescent="0.35">
      <c r="L2382" s="81" t="str">
        <f t="shared" si="100"/>
        <v/>
      </c>
      <c r="M2382" s="82" t="str">
        <f>IF(EXACT(B2382,""),"",IF(COUNTIFS(B:B,B2382,J:J,"&gt;"&amp;J2382)=0,IFERROR(IF(MATCH(B2382&amp;"|*",M$3:M2381,0),"-",""),B2382&amp;"|"&amp;C2382&amp;"|"),"-"))</f>
        <v/>
      </c>
      <c r="N2382" s="183" t="str">
        <f t="shared" si="101"/>
        <v/>
      </c>
      <c r="O2382" s="81" t="str">
        <f>IF(EXACT(B2382,""),"",IF(COUNTIFS(B:B,B2382,J:J,"&gt;"&amp;J2382)=1,IFERROR(IF(MATCH(B2382&amp;"|*",M$3:M2381,0),"-",""),B2382&amp;"|"&amp;C2382&amp;"|"),"-"))</f>
        <v/>
      </c>
    </row>
    <row r="2383" spans="12:15" x14ac:dyDescent="0.35">
      <c r="L2383" s="81" t="str">
        <f t="shared" si="100"/>
        <v/>
      </c>
      <c r="M2383" s="82" t="str">
        <f>IF(EXACT(B2383,""),"",IF(COUNTIFS(B:B,B2383,J:J,"&gt;"&amp;J2383)=0,IFERROR(IF(MATCH(B2383&amp;"|*",M$3:M2382,0),"-",""),B2383&amp;"|"&amp;C2383&amp;"|"),"-"))</f>
        <v/>
      </c>
      <c r="N2383" s="183" t="str">
        <f t="shared" si="101"/>
        <v/>
      </c>
      <c r="O2383" s="81" t="str">
        <f>IF(EXACT(B2383,""),"",IF(COUNTIFS(B:B,B2383,J:J,"&gt;"&amp;J2383)=1,IFERROR(IF(MATCH(B2383&amp;"|*",M$3:M2382,0),"-",""),B2383&amp;"|"&amp;C2383&amp;"|"),"-"))</f>
        <v/>
      </c>
    </row>
    <row r="2384" spans="12:15" x14ac:dyDescent="0.35">
      <c r="L2384" s="81" t="str">
        <f t="shared" si="100"/>
        <v/>
      </c>
      <c r="M2384" s="82" t="str">
        <f>IF(EXACT(B2384,""),"",IF(COUNTIFS(B:B,B2384,J:J,"&gt;"&amp;J2384)=0,IFERROR(IF(MATCH(B2384&amp;"|*",M$3:M2383,0),"-",""),B2384&amp;"|"&amp;C2384&amp;"|"),"-"))</f>
        <v/>
      </c>
      <c r="N2384" s="183" t="str">
        <f t="shared" si="101"/>
        <v/>
      </c>
      <c r="O2384" s="81" t="str">
        <f>IF(EXACT(B2384,""),"",IF(COUNTIFS(B:B,B2384,J:J,"&gt;"&amp;J2384)=1,IFERROR(IF(MATCH(B2384&amp;"|*",M$3:M2383,0),"-",""),B2384&amp;"|"&amp;C2384&amp;"|"),"-"))</f>
        <v/>
      </c>
    </row>
    <row r="2385" spans="12:15" x14ac:dyDescent="0.35">
      <c r="L2385" s="81" t="str">
        <f t="shared" si="100"/>
        <v/>
      </c>
      <c r="M2385" s="82" t="str">
        <f>IF(EXACT(B2385,""),"",IF(COUNTIFS(B:B,B2385,J:J,"&gt;"&amp;J2385)=0,IFERROR(IF(MATCH(B2385&amp;"|*",M$3:M2384,0),"-",""),B2385&amp;"|"&amp;C2385&amp;"|"),"-"))</f>
        <v/>
      </c>
      <c r="N2385" s="183" t="str">
        <f t="shared" si="101"/>
        <v/>
      </c>
      <c r="O2385" s="81" t="str">
        <f>IF(EXACT(B2385,""),"",IF(COUNTIFS(B:B,B2385,J:J,"&gt;"&amp;J2385)=1,IFERROR(IF(MATCH(B2385&amp;"|*",M$3:M2384,0),"-",""),B2385&amp;"|"&amp;C2385&amp;"|"),"-"))</f>
        <v/>
      </c>
    </row>
    <row r="2386" spans="12:15" x14ac:dyDescent="0.35">
      <c r="L2386" s="81" t="str">
        <f t="shared" si="100"/>
        <v/>
      </c>
      <c r="M2386" s="82" t="str">
        <f>IF(EXACT(B2386,""),"",IF(COUNTIFS(B:B,B2386,J:J,"&gt;"&amp;J2386)=0,IFERROR(IF(MATCH(B2386&amp;"|*",M$3:M2385,0),"-",""),B2386&amp;"|"&amp;C2386&amp;"|"),"-"))</f>
        <v/>
      </c>
      <c r="N2386" s="183" t="str">
        <f t="shared" si="101"/>
        <v/>
      </c>
      <c r="O2386" s="81" t="str">
        <f>IF(EXACT(B2386,""),"",IF(COUNTIFS(B:B,B2386,J:J,"&gt;"&amp;J2386)=1,IFERROR(IF(MATCH(B2386&amp;"|*",M$3:M2385,0),"-",""),B2386&amp;"|"&amp;C2386&amp;"|"),"-"))</f>
        <v/>
      </c>
    </row>
    <row r="2387" spans="12:15" x14ac:dyDescent="0.35">
      <c r="L2387" s="81" t="str">
        <f t="shared" si="100"/>
        <v/>
      </c>
      <c r="M2387" s="82" t="str">
        <f>IF(EXACT(B2387,""),"",IF(COUNTIFS(B:B,B2387,J:J,"&gt;"&amp;J2387)=0,IFERROR(IF(MATCH(B2387&amp;"|*",M$3:M2386,0),"-",""),B2387&amp;"|"&amp;C2387&amp;"|"),"-"))</f>
        <v/>
      </c>
      <c r="N2387" s="183" t="str">
        <f t="shared" si="101"/>
        <v/>
      </c>
      <c r="O2387" s="81" t="str">
        <f>IF(EXACT(B2387,""),"",IF(COUNTIFS(B:B,B2387,J:J,"&gt;"&amp;J2387)=1,IFERROR(IF(MATCH(B2387&amp;"|*",M$3:M2386,0),"-",""),B2387&amp;"|"&amp;C2387&amp;"|"),"-"))</f>
        <v/>
      </c>
    </row>
    <row r="2388" spans="12:15" x14ac:dyDescent="0.35">
      <c r="L2388" s="81" t="str">
        <f t="shared" si="100"/>
        <v/>
      </c>
      <c r="M2388" s="82" t="str">
        <f>IF(EXACT(B2388,""),"",IF(COUNTIFS(B:B,B2388,J:J,"&gt;"&amp;J2388)=0,IFERROR(IF(MATCH(B2388&amp;"|*",M$3:M2387,0),"-",""),B2388&amp;"|"&amp;C2388&amp;"|"),"-"))</f>
        <v/>
      </c>
      <c r="N2388" s="183" t="str">
        <f t="shared" si="101"/>
        <v/>
      </c>
      <c r="O2388" s="81" t="str">
        <f>IF(EXACT(B2388,""),"",IF(COUNTIFS(B:B,B2388,J:J,"&gt;"&amp;J2388)=1,IFERROR(IF(MATCH(B2388&amp;"|*",M$3:M2387,0),"-",""),B2388&amp;"|"&amp;C2388&amp;"|"),"-"))</f>
        <v/>
      </c>
    </row>
    <row r="2389" spans="12:15" x14ac:dyDescent="0.35">
      <c r="L2389" s="81" t="str">
        <f t="shared" si="100"/>
        <v/>
      </c>
      <c r="M2389" s="82" t="str">
        <f>IF(EXACT(B2389,""),"",IF(COUNTIFS(B:B,B2389,J:J,"&gt;"&amp;J2389)=0,IFERROR(IF(MATCH(B2389&amp;"|*",M$3:M2388,0),"-",""),B2389&amp;"|"&amp;C2389&amp;"|"),"-"))</f>
        <v/>
      </c>
      <c r="N2389" s="183" t="str">
        <f t="shared" si="101"/>
        <v/>
      </c>
      <c r="O2389" s="81" t="str">
        <f>IF(EXACT(B2389,""),"",IF(COUNTIFS(B:B,B2389,J:J,"&gt;"&amp;J2389)=1,IFERROR(IF(MATCH(B2389&amp;"|*",M$3:M2388,0),"-",""),B2389&amp;"|"&amp;C2389&amp;"|"),"-"))</f>
        <v/>
      </c>
    </row>
    <row r="2390" spans="12:15" x14ac:dyDescent="0.35">
      <c r="L2390" s="81" t="str">
        <f t="shared" si="100"/>
        <v/>
      </c>
      <c r="M2390" s="82" t="str">
        <f>IF(EXACT(B2390,""),"",IF(COUNTIFS(B:B,B2390,J:J,"&gt;"&amp;J2390)=0,IFERROR(IF(MATCH(B2390&amp;"|*",M$3:M2389,0),"-",""),B2390&amp;"|"&amp;C2390&amp;"|"),"-"))</f>
        <v/>
      </c>
      <c r="N2390" s="183" t="str">
        <f t="shared" si="101"/>
        <v/>
      </c>
      <c r="O2390" s="81" t="str">
        <f>IF(EXACT(B2390,""),"",IF(COUNTIFS(B:B,B2390,J:J,"&gt;"&amp;J2390)=1,IFERROR(IF(MATCH(B2390&amp;"|*",M$3:M2389,0),"-",""),B2390&amp;"|"&amp;C2390&amp;"|"),"-"))</f>
        <v/>
      </c>
    </row>
    <row r="2391" spans="12:15" x14ac:dyDescent="0.35">
      <c r="L2391" s="81" t="str">
        <f t="shared" si="100"/>
        <v/>
      </c>
      <c r="M2391" s="82" t="str">
        <f>IF(EXACT(B2391,""),"",IF(COUNTIFS(B:B,B2391,J:J,"&gt;"&amp;J2391)=0,IFERROR(IF(MATCH(B2391&amp;"|*",M$3:M2390,0),"-",""),B2391&amp;"|"&amp;C2391&amp;"|"),"-"))</f>
        <v/>
      </c>
      <c r="N2391" s="183" t="str">
        <f t="shared" si="101"/>
        <v/>
      </c>
      <c r="O2391" s="81" t="str">
        <f>IF(EXACT(B2391,""),"",IF(COUNTIFS(B:B,B2391,J:J,"&gt;"&amp;J2391)=1,IFERROR(IF(MATCH(B2391&amp;"|*",M$3:M2390,0),"-",""),B2391&amp;"|"&amp;C2391&amp;"|"),"-"))</f>
        <v/>
      </c>
    </row>
    <row r="2392" spans="12:15" x14ac:dyDescent="0.35">
      <c r="L2392" s="81" t="str">
        <f t="shared" si="100"/>
        <v/>
      </c>
      <c r="M2392" s="82" t="str">
        <f>IF(EXACT(B2392,""),"",IF(COUNTIFS(B:B,B2392,J:J,"&gt;"&amp;J2392)=0,IFERROR(IF(MATCH(B2392&amp;"|*",M$3:M2391,0),"-",""),B2392&amp;"|"&amp;C2392&amp;"|"),"-"))</f>
        <v/>
      </c>
      <c r="N2392" s="183" t="str">
        <f t="shared" si="101"/>
        <v/>
      </c>
      <c r="O2392" s="81" t="str">
        <f>IF(EXACT(B2392,""),"",IF(COUNTIFS(B:B,B2392,J:J,"&gt;"&amp;J2392)=1,IFERROR(IF(MATCH(B2392&amp;"|*",M$3:M2391,0),"-",""),B2392&amp;"|"&amp;C2392&amp;"|"),"-"))</f>
        <v/>
      </c>
    </row>
    <row r="2393" spans="12:15" x14ac:dyDescent="0.35">
      <c r="L2393" s="81" t="str">
        <f t="shared" si="100"/>
        <v/>
      </c>
      <c r="M2393" s="82" t="str">
        <f>IF(EXACT(B2393,""),"",IF(COUNTIFS(B:B,B2393,J:J,"&gt;"&amp;J2393)=0,IFERROR(IF(MATCH(B2393&amp;"|*",M$3:M2392,0),"-",""),B2393&amp;"|"&amp;C2393&amp;"|"),"-"))</f>
        <v/>
      </c>
      <c r="N2393" s="183" t="str">
        <f t="shared" si="101"/>
        <v/>
      </c>
      <c r="O2393" s="81" t="str">
        <f>IF(EXACT(B2393,""),"",IF(COUNTIFS(B:B,B2393,J:J,"&gt;"&amp;J2393)=1,IFERROR(IF(MATCH(B2393&amp;"|*",M$3:M2392,0),"-",""),B2393&amp;"|"&amp;C2393&amp;"|"),"-"))</f>
        <v/>
      </c>
    </row>
    <row r="2394" spans="12:15" x14ac:dyDescent="0.35">
      <c r="L2394" s="81" t="str">
        <f t="shared" si="100"/>
        <v/>
      </c>
      <c r="M2394" s="82" t="str">
        <f>IF(EXACT(B2394,""),"",IF(COUNTIFS(B:B,B2394,J:J,"&gt;"&amp;J2394)=0,IFERROR(IF(MATCH(B2394&amp;"|*",M$3:M2393,0),"-",""),B2394&amp;"|"&amp;C2394&amp;"|"),"-"))</f>
        <v/>
      </c>
      <c r="N2394" s="183" t="str">
        <f t="shared" si="101"/>
        <v/>
      </c>
      <c r="O2394" s="81" t="str">
        <f>IF(EXACT(B2394,""),"",IF(COUNTIFS(B:B,B2394,J:J,"&gt;"&amp;J2394)=1,IFERROR(IF(MATCH(B2394&amp;"|*",M$3:M2393,0),"-",""),B2394&amp;"|"&amp;C2394&amp;"|"),"-"))</f>
        <v/>
      </c>
    </row>
    <row r="2395" spans="12:15" x14ac:dyDescent="0.35">
      <c r="L2395" s="81" t="str">
        <f t="shared" si="100"/>
        <v/>
      </c>
      <c r="M2395" s="82" t="str">
        <f>IF(EXACT(B2395,""),"",IF(COUNTIFS(B:B,B2395,J:J,"&gt;"&amp;J2395)=0,IFERROR(IF(MATCH(B2395&amp;"|*",M$3:M2394,0),"-",""),B2395&amp;"|"&amp;C2395&amp;"|"),"-"))</f>
        <v/>
      </c>
      <c r="N2395" s="183" t="str">
        <f t="shared" si="101"/>
        <v/>
      </c>
      <c r="O2395" s="81" t="str">
        <f>IF(EXACT(B2395,""),"",IF(COUNTIFS(B:B,B2395,J:J,"&gt;"&amp;J2395)=1,IFERROR(IF(MATCH(B2395&amp;"|*",M$3:M2394,0),"-",""),B2395&amp;"|"&amp;C2395&amp;"|"),"-"))</f>
        <v/>
      </c>
    </row>
    <row r="2396" spans="12:15" x14ac:dyDescent="0.35">
      <c r="L2396" s="81" t="str">
        <f t="shared" si="100"/>
        <v/>
      </c>
      <c r="M2396" s="82" t="str">
        <f>IF(EXACT(B2396,""),"",IF(COUNTIFS(B:B,B2396,J:J,"&gt;"&amp;J2396)=0,IFERROR(IF(MATCH(B2396&amp;"|*",M$3:M2395,0),"-",""),B2396&amp;"|"&amp;C2396&amp;"|"),"-"))</f>
        <v/>
      </c>
      <c r="N2396" s="183" t="str">
        <f t="shared" si="101"/>
        <v/>
      </c>
      <c r="O2396" s="81" t="str">
        <f>IF(EXACT(B2396,""),"",IF(COUNTIFS(B:B,B2396,J:J,"&gt;"&amp;J2396)=1,IFERROR(IF(MATCH(B2396&amp;"|*",M$3:M2395,0),"-",""),B2396&amp;"|"&amp;C2396&amp;"|"),"-"))</f>
        <v/>
      </c>
    </row>
    <row r="2397" spans="12:15" x14ac:dyDescent="0.35">
      <c r="L2397" s="81" t="str">
        <f t="shared" si="100"/>
        <v/>
      </c>
      <c r="M2397" s="82" t="str">
        <f>IF(EXACT(B2397,""),"",IF(COUNTIFS(B:B,B2397,J:J,"&gt;"&amp;J2397)=0,IFERROR(IF(MATCH(B2397&amp;"|*",M$3:M2396,0),"-",""),B2397&amp;"|"&amp;C2397&amp;"|"),"-"))</f>
        <v/>
      </c>
      <c r="N2397" s="183" t="str">
        <f t="shared" si="101"/>
        <v/>
      </c>
      <c r="O2397" s="81" t="str">
        <f>IF(EXACT(B2397,""),"",IF(COUNTIFS(B:B,B2397,J:J,"&gt;"&amp;J2397)=1,IFERROR(IF(MATCH(B2397&amp;"|*",M$3:M2396,0),"-",""),B2397&amp;"|"&amp;C2397&amp;"|"),"-"))</f>
        <v/>
      </c>
    </row>
    <row r="2398" spans="12:15" x14ac:dyDescent="0.35">
      <c r="L2398" s="81" t="str">
        <f t="shared" si="100"/>
        <v/>
      </c>
      <c r="M2398" s="82" t="str">
        <f>IF(EXACT(B2398,""),"",IF(COUNTIFS(B:B,B2398,J:J,"&gt;"&amp;J2398)=0,IFERROR(IF(MATCH(B2398&amp;"|*",M$3:M2397,0),"-",""),B2398&amp;"|"&amp;C2398&amp;"|"),"-"))</f>
        <v/>
      </c>
      <c r="N2398" s="183" t="str">
        <f t="shared" si="101"/>
        <v/>
      </c>
      <c r="O2398" s="81" t="str">
        <f>IF(EXACT(B2398,""),"",IF(COUNTIFS(B:B,B2398,J:J,"&gt;"&amp;J2398)=1,IFERROR(IF(MATCH(B2398&amp;"|*",M$3:M2397,0),"-",""),B2398&amp;"|"&amp;C2398&amp;"|"),"-"))</f>
        <v/>
      </c>
    </row>
    <row r="2399" spans="12:15" x14ac:dyDescent="0.35">
      <c r="L2399" s="81" t="str">
        <f t="shared" si="100"/>
        <v/>
      </c>
      <c r="M2399" s="82" t="str">
        <f>IF(EXACT(B2399,""),"",IF(COUNTIFS(B:B,B2399,J:J,"&gt;"&amp;J2399)=0,IFERROR(IF(MATCH(B2399&amp;"|*",M$3:M2398,0),"-",""),B2399&amp;"|"&amp;C2399&amp;"|"),"-"))</f>
        <v/>
      </c>
      <c r="N2399" s="183" t="str">
        <f t="shared" si="101"/>
        <v/>
      </c>
      <c r="O2399" s="81" t="str">
        <f>IF(EXACT(B2399,""),"",IF(COUNTIFS(B:B,B2399,J:J,"&gt;"&amp;J2399)=1,IFERROR(IF(MATCH(B2399&amp;"|*",M$3:M2398,0),"-",""),B2399&amp;"|"&amp;C2399&amp;"|"),"-"))</f>
        <v/>
      </c>
    </row>
    <row r="2400" spans="12:15" x14ac:dyDescent="0.35">
      <c r="L2400" s="81" t="str">
        <f t="shared" si="100"/>
        <v/>
      </c>
      <c r="M2400" s="82" t="str">
        <f>IF(EXACT(B2400,""),"",IF(COUNTIFS(B:B,B2400,J:J,"&gt;"&amp;J2400)=0,IFERROR(IF(MATCH(B2400&amp;"|*",M$3:M2399,0),"-",""),B2400&amp;"|"&amp;C2400&amp;"|"),"-"))</f>
        <v/>
      </c>
      <c r="N2400" s="183" t="str">
        <f t="shared" si="101"/>
        <v/>
      </c>
      <c r="O2400" s="81" t="str">
        <f>IF(EXACT(B2400,""),"",IF(COUNTIFS(B:B,B2400,J:J,"&gt;"&amp;J2400)=1,IFERROR(IF(MATCH(B2400&amp;"|*",M$3:M2399,0),"-",""),B2400&amp;"|"&amp;C2400&amp;"|"),"-"))</f>
        <v/>
      </c>
    </row>
    <row r="2401" spans="12:15" x14ac:dyDescent="0.35">
      <c r="L2401" s="81" t="str">
        <f t="shared" si="100"/>
        <v/>
      </c>
      <c r="M2401" s="82" t="str">
        <f>IF(EXACT(B2401,""),"",IF(COUNTIFS(B:B,B2401,J:J,"&gt;"&amp;J2401)=0,IFERROR(IF(MATCH(B2401&amp;"|*",M$3:M2400,0),"-",""),B2401&amp;"|"&amp;C2401&amp;"|"),"-"))</f>
        <v/>
      </c>
      <c r="N2401" s="183" t="str">
        <f t="shared" si="101"/>
        <v/>
      </c>
      <c r="O2401" s="81" t="str">
        <f>IF(EXACT(B2401,""),"",IF(COUNTIFS(B:B,B2401,J:J,"&gt;"&amp;J2401)=1,IFERROR(IF(MATCH(B2401&amp;"|*",M$3:M2400,0),"-",""),B2401&amp;"|"&amp;C2401&amp;"|"),"-"))</f>
        <v/>
      </c>
    </row>
    <row r="2402" spans="12:15" x14ac:dyDescent="0.35">
      <c r="L2402" s="81" t="str">
        <f t="shared" si="100"/>
        <v/>
      </c>
      <c r="M2402" s="82" t="str">
        <f>IF(EXACT(B2402,""),"",IF(COUNTIFS(B:B,B2402,J:J,"&gt;"&amp;J2402)=0,IFERROR(IF(MATCH(B2402&amp;"|*",M$3:M2401,0),"-",""),B2402&amp;"|"&amp;C2402&amp;"|"),"-"))</f>
        <v/>
      </c>
      <c r="N2402" s="183" t="str">
        <f t="shared" si="101"/>
        <v/>
      </c>
      <c r="O2402" s="81" t="str">
        <f>IF(EXACT(B2402,""),"",IF(COUNTIFS(B:B,B2402,J:J,"&gt;"&amp;J2402)=1,IFERROR(IF(MATCH(B2402&amp;"|*",M$3:M2401,0),"-",""),B2402&amp;"|"&amp;C2402&amp;"|"),"-"))</f>
        <v/>
      </c>
    </row>
    <row r="2403" spans="12:15" x14ac:dyDescent="0.35">
      <c r="L2403" s="81" t="str">
        <f t="shared" si="100"/>
        <v/>
      </c>
      <c r="M2403" s="82" t="str">
        <f>IF(EXACT(B2403,""),"",IF(COUNTIFS(B:B,B2403,J:J,"&gt;"&amp;J2403)=0,IFERROR(IF(MATCH(B2403&amp;"|*",M$3:M2402,0),"-",""),B2403&amp;"|"&amp;C2403&amp;"|"),"-"))</f>
        <v/>
      </c>
      <c r="N2403" s="183" t="str">
        <f t="shared" si="101"/>
        <v/>
      </c>
      <c r="O2403" s="81" t="str">
        <f>IF(EXACT(B2403,""),"",IF(COUNTIFS(B:B,B2403,J:J,"&gt;"&amp;J2403)=1,IFERROR(IF(MATCH(B2403&amp;"|*",M$3:M2402,0),"-",""),B2403&amp;"|"&amp;C2403&amp;"|"),"-"))</f>
        <v/>
      </c>
    </row>
    <row r="2404" spans="12:15" x14ac:dyDescent="0.35">
      <c r="L2404" s="81" t="str">
        <f t="shared" si="100"/>
        <v/>
      </c>
      <c r="M2404" s="82" t="str">
        <f>IF(EXACT(B2404,""),"",IF(COUNTIFS(B:B,B2404,J:J,"&gt;"&amp;J2404)=0,IFERROR(IF(MATCH(B2404&amp;"|*",M$3:M2403,0),"-",""),B2404&amp;"|"&amp;C2404&amp;"|"),"-"))</f>
        <v/>
      </c>
      <c r="N2404" s="183" t="str">
        <f t="shared" si="101"/>
        <v/>
      </c>
      <c r="O2404" s="81" t="str">
        <f>IF(EXACT(B2404,""),"",IF(COUNTIFS(B:B,B2404,J:J,"&gt;"&amp;J2404)=1,IFERROR(IF(MATCH(B2404&amp;"|*",M$3:M2403,0),"-",""),B2404&amp;"|"&amp;C2404&amp;"|"),"-"))</f>
        <v/>
      </c>
    </row>
    <row r="2405" spans="12:15" x14ac:dyDescent="0.35">
      <c r="L2405" s="81" t="str">
        <f t="shared" si="100"/>
        <v/>
      </c>
      <c r="M2405" s="82" t="str">
        <f>IF(EXACT(B2405,""),"",IF(COUNTIFS(B:B,B2405,J:J,"&gt;"&amp;J2405)=0,IFERROR(IF(MATCH(B2405&amp;"|*",M$3:M2404,0),"-",""),B2405&amp;"|"&amp;C2405&amp;"|"),"-"))</f>
        <v/>
      </c>
      <c r="N2405" s="183" t="str">
        <f t="shared" si="101"/>
        <v/>
      </c>
      <c r="O2405" s="81" t="str">
        <f>IF(EXACT(B2405,""),"",IF(COUNTIFS(B:B,B2405,J:J,"&gt;"&amp;J2405)=1,IFERROR(IF(MATCH(B2405&amp;"|*",M$3:M2404,0),"-",""),B2405&amp;"|"&amp;C2405&amp;"|"),"-"))</f>
        <v/>
      </c>
    </row>
    <row r="2406" spans="12:15" x14ac:dyDescent="0.35">
      <c r="L2406" s="81" t="str">
        <f t="shared" si="100"/>
        <v/>
      </c>
      <c r="M2406" s="82" t="str">
        <f>IF(EXACT(B2406,""),"",IF(COUNTIFS(B:B,B2406,J:J,"&gt;"&amp;J2406)=0,IFERROR(IF(MATCH(B2406&amp;"|*",M$3:M2405,0),"-",""),B2406&amp;"|"&amp;C2406&amp;"|"),"-"))</f>
        <v/>
      </c>
      <c r="N2406" s="183" t="str">
        <f t="shared" si="101"/>
        <v/>
      </c>
      <c r="O2406" s="81" t="str">
        <f>IF(EXACT(B2406,""),"",IF(COUNTIFS(B:B,B2406,J:J,"&gt;"&amp;J2406)=1,IFERROR(IF(MATCH(B2406&amp;"|*",M$3:M2405,0),"-",""),B2406&amp;"|"&amp;C2406&amp;"|"),"-"))</f>
        <v/>
      </c>
    </row>
    <row r="2407" spans="12:15" x14ac:dyDescent="0.35">
      <c r="L2407" s="81" t="str">
        <f t="shared" si="100"/>
        <v/>
      </c>
      <c r="M2407" s="82" t="str">
        <f>IF(EXACT(B2407,""),"",IF(COUNTIFS(B:B,B2407,J:J,"&gt;"&amp;J2407)=0,IFERROR(IF(MATCH(B2407&amp;"|*",M$3:M2406,0),"-",""),B2407&amp;"|"&amp;C2407&amp;"|"),"-"))</f>
        <v/>
      </c>
      <c r="N2407" s="183" t="str">
        <f t="shared" si="101"/>
        <v/>
      </c>
      <c r="O2407" s="81" t="str">
        <f>IF(EXACT(B2407,""),"",IF(COUNTIFS(B:B,B2407,J:J,"&gt;"&amp;J2407)=1,IFERROR(IF(MATCH(B2407&amp;"|*",M$3:M2406,0),"-",""),B2407&amp;"|"&amp;C2407&amp;"|"),"-"))</f>
        <v/>
      </c>
    </row>
    <row r="2408" spans="12:15" x14ac:dyDescent="0.35">
      <c r="L2408" s="81" t="str">
        <f t="shared" si="100"/>
        <v/>
      </c>
      <c r="M2408" s="82" t="str">
        <f>IF(EXACT(B2408,""),"",IF(COUNTIFS(B:B,B2408,J:J,"&gt;"&amp;J2408)=0,IFERROR(IF(MATCH(B2408&amp;"|*",M$3:M2407,0),"-",""),B2408&amp;"|"&amp;C2408&amp;"|"),"-"))</f>
        <v/>
      </c>
      <c r="N2408" s="183" t="str">
        <f t="shared" si="101"/>
        <v/>
      </c>
      <c r="O2408" s="81" t="str">
        <f>IF(EXACT(B2408,""),"",IF(COUNTIFS(B:B,B2408,J:J,"&gt;"&amp;J2408)=1,IFERROR(IF(MATCH(B2408&amp;"|*",M$3:M2407,0),"-",""),B2408&amp;"|"&amp;C2408&amp;"|"),"-"))</f>
        <v/>
      </c>
    </row>
    <row r="2409" spans="12:15" x14ac:dyDescent="0.35">
      <c r="L2409" s="81" t="str">
        <f t="shared" si="100"/>
        <v/>
      </c>
      <c r="M2409" s="82" t="str">
        <f>IF(EXACT(B2409,""),"",IF(COUNTIFS(B:B,B2409,J:J,"&gt;"&amp;J2409)=0,IFERROR(IF(MATCH(B2409&amp;"|*",M$3:M2408,0),"-",""),B2409&amp;"|"&amp;C2409&amp;"|"),"-"))</f>
        <v/>
      </c>
      <c r="N2409" s="183" t="str">
        <f t="shared" si="101"/>
        <v/>
      </c>
      <c r="O2409" s="81" t="str">
        <f>IF(EXACT(B2409,""),"",IF(COUNTIFS(B:B,B2409,J:J,"&gt;"&amp;J2409)=1,IFERROR(IF(MATCH(B2409&amp;"|*",M$3:M2408,0),"-",""),B2409&amp;"|"&amp;C2409&amp;"|"),"-"))</f>
        <v/>
      </c>
    </row>
    <row r="2410" spans="12:15" x14ac:dyDescent="0.35">
      <c r="L2410" s="81" t="str">
        <f t="shared" si="100"/>
        <v/>
      </c>
      <c r="M2410" s="82" t="str">
        <f>IF(EXACT(B2410,""),"",IF(COUNTIFS(B:B,B2410,J:J,"&gt;"&amp;J2410)=0,IFERROR(IF(MATCH(B2410&amp;"|*",M$3:M2409,0),"-",""),B2410&amp;"|"&amp;C2410&amp;"|"),"-"))</f>
        <v/>
      </c>
      <c r="N2410" s="183" t="str">
        <f t="shared" si="101"/>
        <v/>
      </c>
      <c r="O2410" s="81" t="str">
        <f>IF(EXACT(B2410,""),"",IF(COUNTIFS(B:B,B2410,J:J,"&gt;"&amp;J2410)=1,IFERROR(IF(MATCH(B2410&amp;"|*",M$3:M2409,0),"-",""),B2410&amp;"|"&amp;C2410&amp;"|"),"-"))</f>
        <v/>
      </c>
    </row>
    <row r="2411" spans="12:15" x14ac:dyDescent="0.35">
      <c r="L2411" s="81" t="str">
        <f t="shared" si="100"/>
        <v/>
      </c>
      <c r="M2411" s="82" t="str">
        <f>IF(EXACT(B2411,""),"",IF(COUNTIFS(B:B,B2411,J:J,"&gt;"&amp;J2411)=0,IFERROR(IF(MATCH(B2411&amp;"|*",M$3:M2410,0),"-",""),B2411&amp;"|"&amp;C2411&amp;"|"),"-"))</f>
        <v/>
      </c>
      <c r="N2411" s="183" t="str">
        <f t="shared" si="101"/>
        <v/>
      </c>
      <c r="O2411" s="81" t="str">
        <f>IF(EXACT(B2411,""),"",IF(COUNTIFS(B:B,B2411,J:J,"&gt;"&amp;J2411)=1,IFERROR(IF(MATCH(B2411&amp;"|*",M$3:M2410,0),"-",""),B2411&amp;"|"&amp;C2411&amp;"|"),"-"))</f>
        <v/>
      </c>
    </row>
    <row r="2412" spans="12:15" x14ac:dyDescent="0.35">
      <c r="L2412" s="81" t="str">
        <f t="shared" si="100"/>
        <v/>
      </c>
      <c r="M2412" s="82" t="str">
        <f>IF(EXACT(B2412,""),"",IF(COUNTIFS(B:B,B2412,J:J,"&gt;"&amp;J2412)=0,IFERROR(IF(MATCH(B2412&amp;"|*",M$3:M2411,0),"-",""),B2412&amp;"|"&amp;C2412&amp;"|"),"-"))</f>
        <v/>
      </c>
      <c r="N2412" s="183" t="str">
        <f t="shared" si="101"/>
        <v/>
      </c>
      <c r="O2412" s="81" t="str">
        <f>IF(EXACT(B2412,""),"",IF(COUNTIFS(B:B,B2412,J:J,"&gt;"&amp;J2412)=1,IFERROR(IF(MATCH(B2412&amp;"|*",M$3:M2411,0),"-",""),B2412&amp;"|"&amp;C2412&amp;"|"),"-"))</f>
        <v/>
      </c>
    </row>
    <row r="2413" spans="12:15" x14ac:dyDescent="0.35">
      <c r="L2413" s="81" t="str">
        <f t="shared" si="100"/>
        <v/>
      </c>
      <c r="M2413" s="82" t="str">
        <f>IF(EXACT(B2413,""),"",IF(COUNTIFS(B:B,B2413,J:J,"&gt;"&amp;J2413)=0,IFERROR(IF(MATCH(B2413&amp;"|*",M$3:M2412,0),"-",""),B2413&amp;"|"&amp;C2413&amp;"|"),"-"))</f>
        <v/>
      </c>
      <c r="N2413" s="183" t="str">
        <f t="shared" si="101"/>
        <v/>
      </c>
      <c r="O2413" s="81" t="str">
        <f>IF(EXACT(B2413,""),"",IF(COUNTIFS(B:B,B2413,J:J,"&gt;"&amp;J2413)=1,IFERROR(IF(MATCH(B2413&amp;"|*",M$3:M2412,0),"-",""),B2413&amp;"|"&amp;C2413&amp;"|"),"-"))</f>
        <v/>
      </c>
    </row>
    <row r="2414" spans="12:15" x14ac:dyDescent="0.35">
      <c r="L2414" s="81" t="str">
        <f t="shared" si="100"/>
        <v/>
      </c>
      <c r="M2414" s="82" t="str">
        <f>IF(EXACT(B2414,""),"",IF(COUNTIFS(B:B,B2414,J:J,"&gt;"&amp;J2414)=0,IFERROR(IF(MATCH(B2414&amp;"|*",M$3:M2413,0),"-",""),B2414&amp;"|"&amp;C2414&amp;"|"),"-"))</f>
        <v/>
      </c>
      <c r="N2414" s="183" t="str">
        <f t="shared" si="101"/>
        <v/>
      </c>
      <c r="O2414" s="81" t="str">
        <f>IF(EXACT(B2414,""),"",IF(COUNTIFS(B:B,B2414,J:J,"&gt;"&amp;J2414)=1,IFERROR(IF(MATCH(B2414&amp;"|*",M$3:M2413,0),"-",""),B2414&amp;"|"&amp;C2414&amp;"|"),"-"))</f>
        <v/>
      </c>
    </row>
    <row r="2415" spans="12:15" x14ac:dyDescent="0.35">
      <c r="L2415" s="81" t="str">
        <f t="shared" si="100"/>
        <v/>
      </c>
      <c r="M2415" s="82" t="str">
        <f>IF(EXACT(B2415,""),"",IF(COUNTIFS(B:B,B2415,J:J,"&gt;"&amp;J2415)=0,IFERROR(IF(MATCH(B2415&amp;"|*",M$3:M2414,0),"-",""),B2415&amp;"|"&amp;C2415&amp;"|"),"-"))</f>
        <v/>
      </c>
      <c r="N2415" s="183" t="str">
        <f t="shared" si="101"/>
        <v/>
      </c>
      <c r="O2415" s="81" t="str">
        <f>IF(EXACT(B2415,""),"",IF(COUNTIFS(B:B,B2415,J:J,"&gt;"&amp;J2415)=1,IFERROR(IF(MATCH(B2415&amp;"|*",M$3:M2414,0),"-",""),B2415&amp;"|"&amp;C2415&amp;"|"),"-"))</f>
        <v/>
      </c>
    </row>
    <row r="2416" spans="12:15" x14ac:dyDescent="0.35">
      <c r="L2416" s="81" t="str">
        <f t="shared" si="100"/>
        <v/>
      </c>
      <c r="M2416" s="82" t="str">
        <f>IF(EXACT(B2416,""),"",IF(COUNTIFS(B:B,B2416,J:J,"&gt;"&amp;J2416)=0,IFERROR(IF(MATCH(B2416&amp;"|*",M$3:M2415,0),"-",""),B2416&amp;"|"&amp;C2416&amp;"|"),"-"))</f>
        <v/>
      </c>
      <c r="N2416" s="183" t="str">
        <f t="shared" si="101"/>
        <v/>
      </c>
      <c r="O2416" s="81" t="str">
        <f>IF(EXACT(B2416,""),"",IF(COUNTIFS(B:B,B2416,J:J,"&gt;"&amp;J2416)=1,IFERROR(IF(MATCH(B2416&amp;"|*",M$3:M2415,0),"-",""),B2416&amp;"|"&amp;C2416&amp;"|"),"-"))</f>
        <v/>
      </c>
    </row>
    <row r="2417" spans="12:15" x14ac:dyDescent="0.35">
      <c r="L2417" s="81" t="str">
        <f t="shared" si="100"/>
        <v/>
      </c>
      <c r="M2417" s="82" t="str">
        <f>IF(EXACT(B2417,""),"",IF(COUNTIFS(B:B,B2417,J:J,"&gt;"&amp;J2417)=0,IFERROR(IF(MATCH(B2417&amp;"|*",M$3:M2416,0),"-",""),B2417&amp;"|"&amp;C2417&amp;"|"),"-"))</f>
        <v/>
      </c>
      <c r="N2417" s="183" t="str">
        <f t="shared" si="101"/>
        <v/>
      </c>
      <c r="O2417" s="81" t="str">
        <f>IF(EXACT(B2417,""),"",IF(COUNTIFS(B:B,B2417,J:J,"&gt;"&amp;J2417)=1,IFERROR(IF(MATCH(B2417&amp;"|*",M$3:M2416,0),"-",""),B2417&amp;"|"&amp;C2417&amp;"|"),"-"))</f>
        <v/>
      </c>
    </row>
    <row r="2418" spans="12:15" x14ac:dyDescent="0.35">
      <c r="L2418" s="81" t="str">
        <f t="shared" si="100"/>
        <v/>
      </c>
      <c r="M2418" s="82" t="str">
        <f>IF(EXACT(B2418,""),"",IF(COUNTIFS(B:B,B2418,J:J,"&gt;"&amp;J2418)=0,IFERROR(IF(MATCH(B2418&amp;"|*",M$3:M2417,0),"-",""),B2418&amp;"|"&amp;C2418&amp;"|"),"-"))</f>
        <v/>
      </c>
      <c r="N2418" s="183" t="str">
        <f t="shared" si="101"/>
        <v/>
      </c>
      <c r="O2418" s="81" t="str">
        <f>IF(EXACT(B2418,""),"",IF(COUNTIFS(B:B,B2418,J:J,"&gt;"&amp;J2418)=1,IFERROR(IF(MATCH(B2418&amp;"|*",M$3:M2417,0),"-",""),B2418&amp;"|"&amp;C2418&amp;"|"),"-"))</f>
        <v/>
      </c>
    </row>
    <row r="2419" spans="12:15" x14ac:dyDescent="0.35">
      <c r="L2419" s="81" t="str">
        <f t="shared" si="100"/>
        <v/>
      </c>
      <c r="M2419" s="82" t="str">
        <f>IF(EXACT(B2419,""),"",IF(COUNTIFS(B:B,B2419,J:J,"&gt;"&amp;J2419)=0,IFERROR(IF(MATCH(B2419&amp;"|*",M$3:M2418,0),"-",""),B2419&amp;"|"&amp;C2419&amp;"|"),"-"))</f>
        <v/>
      </c>
      <c r="N2419" s="183" t="str">
        <f t="shared" si="101"/>
        <v/>
      </c>
      <c r="O2419" s="81" t="str">
        <f>IF(EXACT(B2419,""),"",IF(COUNTIFS(B:B,B2419,J:J,"&gt;"&amp;J2419)=1,IFERROR(IF(MATCH(B2419&amp;"|*",M$3:M2418,0),"-",""),B2419&amp;"|"&amp;C2419&amp;"|"),"-"))</f>
        <v/>
      </c>
    </row>
    <row r="2420" spans="12:15" x14ac:dyDescent="0.35">
      <c r="L2420" s="81" t="str">
        <f t="shared" si="100"/>
        <v/>
      </c>
      <c r="M2420" s="82" t="str">
        <f>IF(EXACT(B2420,""),"",IF(COUNTIFS(B:B,B2420,J:J,"&gt;"&amp;J2420)=0,IFERROR(IF(MATCH(B2420&amp;"|*",M$3:M2419,0),"-",""),B2420&amp;"|"&amp;C2420&amp;"|"),"-"))</f>
        <v/>
      </c>
      <c r="N2420" s="183" t="str">
        <f t="shared" si="101"/>
        <v/>
      </c>
      <c r="O2420" s="81" t="str">
        <f>IF(EXACT(B2420,""),"",IF(COUNTIFS(B:B,B2420,J:J,"&gt;"&amp;J2420)=1,IFERROR(IF(MATCH(B2420&amp;"|*",M$3:M2419,0),"-",""),B2420&amp;"|"&amp;C2420&amp;"|"),"-"))</f>
        <v/>
      </c>
    </row>
    <row r="2421" spans="12:15" x14ac:dyDescent="0.35">
      <c r="L2421" s="81" t="str">
        <f t="shared" si="100"/>
        <v/>
      </c>
      <c r="M2421" s="82" t="str">
        <f>IF(EXACT(B2421,""),"",IF(COUNTIFS(B:B,B2421,J:J,"&gt;"&amp;J2421)=0,IFERROR(IF(MATCH(B2421&amp;"|*",M$3:M2420,0),"-",""),B2421&amp;"|"&amp;C2421&amp;"|"),"-"))</f>
        <v/>
      </c>
      <c r="N2421" s="183" t="str">
        <f t="shared" si="101"/>
        <v/>
      </c>
      <c r="O2421" s="81" t="str">
        <f>IF(EXACT(B2421,""),"",IF(COUNTIFS(B:B,B2421,J:J,"&gt;"&amp;J2421)=1,IFERROR(IF(MATCH(B2421&amp;"|*",M$3:M2420,0),"-",""),B2421&amp;"|"&amp;C2421&amp;"|"),"-"))</f>
        <v/>
      </c>
    </row>
    <row r="2422" spans="12:15" x14ac:dyDescent="0.35">
      <c r="L2422" s="81" t="str">
        <f t="shared" si="100"/>
        <v/>
      </c>
      <c r="M2422" s="82" t="str">
        <f>IF(EXACT(B2422,""),"",IF(COUNTIFS(B:B,B2422,J:J,"&gt;"&amp;J2422)=0,IFERROR(IF(MATCH(B2422&amp;"|*",M$3:M2421,0),"-",""),B2422&amp;"|"&amp;C2422&amp;"|"),"-"))</f>
        <v/>
      </c>
      <c r="N2422" s="183" t="str">
        <f t="shared" si="101"/>
        <v/>
      </c>
      <c r="O2422" s="81" t="str">
        <f>IF(EXACT(B2422,""),"",IF(COUNTIFS(B:B,B2422,J:J,"&gt;"&amp;J2422)=1,IFERROR(IF(MATCH(B2422&amp;"|*",M$3:M2421,0),"-",""),B2422&amp;"|"&amp;C2422&amp;"|"),"-"))</f>
        <v/>
      </c>
    </row>
    <row r="2423" spans="12:15" x14ac:dyDescent="0.35">
      <c r="L2423" s="81" t="str">
        <f t="shared" si="100"/>
        <v/>
      </c>
      <c r="M2423" s="82" t="str">
        <f>IF(EXACT(B2423,""),"",IF(COUNTIFS(B:B,B2423,J:J,"&gt;"&amp;J2423)=0,IFERROR(IF(MATCH(B2423&amp;"|*",M$3:M2422,0),"-",""),B2423&amp;"|"&amp;C2423&amp;"|"),"-"))</f>
        <v/>
      </c>
      <c r="N2423" s="183" t="str">
        <f t="shared" si="101"/>
        <v/>
      </c>
      <c r="O2423" s="81" t="str">
        <f>IF(EXACT(B2423,""),"",IF(COUNTIFS(B:B,B2423,J:J,"&gt;"&amp;J2423)=1,IFERROR(IF(MATCH(B2423&amp;"|*",M$3:M2422,0),"-",""),B2423&amp;"|"&amp;C2423&amp;"|"),"-"))</f>
        <v/>
      </c>
    </row>
    <row r="2424" spans="12:15" x14ac:dyDescent="0.35">
      <c r="L2424" s="81" t="str">
        <f t="shared" si="100"/>
        <v/>
      </c>
      <c r="M2424" s="82" t="str">
        <f>IF(EXACT(B2424,""),"",IF(COUNTIFS(B:B,B2424,J:J,"&gt;"&amp;J2424)=0,IFERROR(IF(MATCH(B2424&amp;"|*",M$3:M2423,0),"-",""),B2424&amp;"|"&amp;C2424&amp;"|"),"-"))</f>
        <v/>
      </c>
      <c r="N2424" s="183" t="str">
        <f t="shared" si="101"/>
        <v/>
      </c>
      <c r="O2424" s="81" t="str">
        <f>IF(EXACT(B2424,""),"",IF(COUNTIFS(B:B,B2424,J:J,"&gt;"&amp;J2424)=1,IFERROR(IF(MATCH(B2424&amp;"|*",M$3:M2423,0),"-",""),B2424&amp;"|"&amp;C2424&amp;"|"),"-"))</f>
        <v/>
      </c>
    </row>
    <row r="2425" spans="12:15" x14ac:dyDescent="0.35">
      <c r="L2425" s="81" t="str">
        <f t="shared" si="100"/>
        <v/>
      </c>
      <c r="M2425" s="82" t="str">
        <f>IF(EXACT(B2425,""),"",IF(COUNTIFS(B:B,B2425,J:J,"&gt;"&amp;J2425)=0,IFERROR(IF(MATCH(B2425&amp;"|*",M$3:M2424,0),"-",""),B2425&amp;"|"&amp;C2425&amp;"|"),"-"))</f>
        <v/>
      </c>
      <c r="N2425" s="183" t="str">
        <f t="shared" si="101"/>
        <v/>
      </c>
      <c r="O2425" s="81" t="str">
        <f>IF(EXACT(B2425,""),"",IF(COUNTIFS(B:B,B2425,J:J,"&gt;"&amp;J2425)=1,IFERROR(IF(MATCH(B2425&amp;"|*",M$3:M2424,0),"-",""),B2425&amp;"|"&amp;C2425&amp;"|"),"-"))</f>
        <v/>
      </c>
    </row>
    <row r="2426" spans="12:15" x14ac:dyDescent="0.35">
      <c r="L2426" s="81" t="str">
        <f t="shared" si="100"/>
        <v/>
      </c>
      <c r="M2426" s="82" t="str">
        <f>IF(EXACT(B2426,""),"",IF(COUNTIFS(B:B,B2426,J:J,"&gt;"&amp;J2426)=0,IFERROR(IF(MATCH(B2426&amp;"|*",M$3:M2425,0),"-",""),B2426&amp;"|"&amp;C2426&amp;"|"),"-"))</f>
        <v/>
      </c>
      <c r="N2426" s="183" t="str">
        <f t="shared" si="101"/>
        <v/>
      </c>
      <c r="O2426" s="81" t="str">
        <f>IF(EXACT(B2426,""),"",IF(COUNTIFS(B:B,B2426,J:J,"&gt;"&amp;J2426)=1,IFERROR(IF(MATCH(B2426&amp;"|*",M$3:M2425,0),"-",""),B2426&amp;"|"&amp;C2426&amp;"|"),"-"))</f>
        <v/>
      </c>
    </row>
    <row r="2427" spans="12:15" x14ac:dyDescent="0.35">
      <c r="L2427" s="81" t="str">
        <f t="shared" si="100"/>
        <v/>
      </c>
      <c r="M2427" s="82" t="str">
        <f>IF(EXACT(B2427,""),"",IF(COUNTIFS(B:B,B2427,J:J,"&gt;"&amp;J2427)=0,IFERROR(IF(MATCH(B2427&amp;"|*",M$3:M2426,0),"-",""),B2427&amp;"|"&amp;C2427&amp;"|"),"-"))</f>
        <v/>
      </c>
      <c r="N2427" s="183" t="str">
        <f t="shared" si="101"/>
        <v/>
      </c>
      <c r="O2427" s="81" t="str">
        <f>IF(EXACT(B2427,""),"",IF(COUNTIFS(B:B,B2427,J:J,"&gt;"&amp;J2427)=1,IFERROR(IF(MATCH(B2427&amp;"|*",M$3:M2426,0),"-",""),B2427&amp;"|"&amp;C2427&amp;"|"),"-"))</f>
        <v/>
      </c>
    </row>
    <row r="2428" spans="12:15" x14ac:dyDescent="0.35">
      <c r="L2428" s="81" t="str">
        <f t="shared" si="100"/>
        <v/>
      </c>
      <c r="M2428" s="82" t="str">
        <f>IF(EXACT(B2428,""),"",IF(COUNTIFS(B:B,B2428,J:J,"&gt;"&amp;J2428)=0,IFERROR(IF(MATCH(B2428&amp;"|*",M$3:M2427,0),"-",""),B2428&amp;"|"&amp;C2428&amp;"|"),"-"))</f>
        <v/>
      </c>
      <c r="N2428" s="183" t="str">
        <f t="shared" si="101"/>
        <v/>
      </c>
      <c r="O2428" s="81" t="str">
        <f>IF(EXACT(B2428,""),"",IF(COUNTIFS(B:B,B2428,J:J,"&gt;"&amp;J2428)=1,IFERROR(IF(MATCH(B2428&amp;"|*",M$3:M2427,0),"-",""),B2428&amp;"|"&amp;C2428&amp;"|"),"-"))</f>
        <v/>
      </c>
    </row>
    <row r="2429" spans="12:15" x14ac:dyDescent="0.35">
      <c r="L2429" s="81" t="str">
        <f t="shared" si="100"/>
        <v/>
      </c>
      <c r="M2429" s="82" t="str">
        <f>IF(EXACT(B2429,""),"",IF(COUNTIFS(B:B,B2429,J:J,"&gt;"&amp;J2429)=0,IFERROR(IF(MATCH(B2429&amp;"|*",M$3:M2428,0),"-",""),B2429&amp;"|"&amp;C2429&amp;"|"),"-"))</f>
        <v/>
      </c>
      <c r="N2429" s="183" t="str">
        <f t="shared" si="101"/>
        <v/>
      </c>
      <c r="O2429" s="81" t="str">
        <f>IF(EXACT(B2429,""),"",IF(COUNTIFS(B:B,B2429,J:J,"&gt;"&amp;J2429)=1,IFERROR(IF(MATCH(B2429&amp;"|*",M$3:M2428,0),"-",""),B2429&amp;"|"&amp;C2429&amp;"|"),"-"))</f>
        <v/>
      </c>
    </row>
    <row r="2430" spans="12:15" x14ac:dyDescent="0.35">
      <c r="L2430" s="81" t="str">
        <f t="shared" si="100"/>
        <v/>
      </c>
      <c r="M2430" s="82" t="str">
        <f>IF(EXACT(B2430,""),"",IF(COUNTIFS(B:B,B2430,J:J,"&gt;"&amp;J2430)=0,IFERROR(IF(MATCH(B2430&amp;"|*",M$3:M2429,0),"-",""),B2430&amp;"|"&amp;C2430&amp;"|"),"-"))</f>
        <v/>
      </c>
      <c r="N2430" s="183" t="str">
        <f t="shared" si="101"/>
        <v/>
      </c>
      <c r="O2430" s="81" t="str">
        <f>IF(EXACT(B2430,""),"",IF(COUNTIFS(B:B,B2430,J:J,"&gt;"&amp;J2430)=1,IFERROR(IF(MATCH(B2430&amp;"|*",M$3:M2429,0),"-",""),B2430&amp;"|"&amp;C2430&amp;"|"),"-"))</f>
        <v/>
      </c>
    </row>
    <row r="2431" spans="12:15" x14ac:dyDescent="0.35">
      <c r="L2431" s="81" t="str">
        <f t="shared" si="100"/>
        <v/>
      </c>
      <c r="M2431" s="82" t="str">
        <f>IF(EXACT(B2431,""),"",IF(COUNTIFS(B:B,B2431,J:J,"&gt;"&amp;J2431)=0,IFERROR(IF(MATCH(B2431&amp;"|*",M$3:M2430,0),"-",""),B2431&amp;"|"&amp;C2431&amp;"|"),"-"))</f>
        <v/>
      </c>
      <c r="N2431" s="183" t="str">
        <f t="shared" si="101"/>
        <v/>
      </c>
      <c r="O2431" s="81" t="str">
        <f>IF(EXACT(B2431,""),"",IF(COUNTIFS(B:B,B2431,J:J,"&gt;"&amp;J2431)=1,IFERROR(IF(MATCH(B2431&amp;"|*",M$3:M2430,0),"-",""),B2431&amp;"|"&amp;C2431&amp;"|"),"-"))</f>
        <v/>
      </c>
    </row>
    <row r="2432" spans="12:15" x14ac:dyDescent="0.35">
      <c r="L2432" s="81" t="str">
        <f t="shared" si="100"/>
        <v/>
      </c>
      <c r="M2432" s="82" t="str">
        <f>IF(EXACT(B2432,""),"",IF(COUNTIFS(B:B,B2432,J:J,"&gt;"&amp;J2432)=0,IFERROR(IF(MATCH(B2432&amp;"|*",M$3:M2431,0),"-",""),B2432&amp;"|"&amp;C2432&amp;"|"),"-"))</f>
        <v/>
      </c>
      <c r="N2432" s="183" t="str">
        <f t="shared" si="101"/>
        <v/>
      </c>
      <c r="O2432" s="81" t="str">
        <f>IF(EXACT(B2432,""),"",IF(COUNTIFS(B:B,B2432,J:J,"&gt;"&amp;J2432)=1,IFERROR(IF(MATCH(B2432&amp;"|*",M$3:M2431,0),"-",""),B2432&amp;"|"&amp;C2432&amp;"|"),"-"))</f>
        <v/>
      </c>
    </row>
    <row r="2433" spans="12:15" x14ac:dyDescent="0.35">
      <c r="L2433" s="81" t="str">
        <f t="shared" si="100"/>
        <v/>
      </c>
      <c r="M2433" s="82" t="str">
        <f>IF(EXACT(B2433,""),"",IF(COUNTIFS(B:B,B2433,J:J,"&gt;"&amp;J2433)=0,IFERROR(IF(MATCH(B2433&amp;"|*",M$3:M2432,0),"-",""),B2433&amp;"|"&amp;C2433&amp;"|"),"-"))</f>
        <v/>
      </c>
      <c r="N2433" s="183" t="str">
        <f t="shared" si="101"/>
        <v/>
      </c>
      <c r="O2433" s="81" t="str">
        <f>IF(EXACT(B2433,""),"",IF(COUNTIFS(B:B,B2433,J:J,"&gt;"&amp;J2433)=1,IFERROR(IF(MATCH(B2433&amp;"|*",M$3:M2432,0),"-",""),B2433&amp;"|"&amp;C2433&amp;"|"),"-"))</f>
        <v/>
      </c>
    </row>
    <row r="2434" spans="12:15" x14ac:dyDescent="0.35">
      <c r="L2434" s="81" t="str">
        <f t="shared" si="100"/>
        <v/>
      </c>
      <c r="M2434" s="82" t="str">
        <f>IF(EXACT(B2434,""),"",IF(COUNTIFS(B:B,B2434,J:J,"&gt;"&amp;J2434)=0,IFERROR(IF(MATCH(B2434&amp;"|*",M$3:M2433,0),"-",""),B2434&amp;"|"&amp;C2434&amp;"|"),"-"))</f>
        <v/>
      </c>
      <c r="N2434" s="183" t="str">
        <f t="shared" si="101"/>
        <v/>
      </c>
      <c r="O2434" s="81" t="str">
        <f>IF(EXACT(B2434,""),"",IF(COUNTIFS(B:B,B2434,J:J,"&gt;"&amp;J2434)=1,IFERROR(IF(MATCH(B2434&amp;"|*",M$3:M2433,0),"-",""),B2434&amp;"|"&amp;C2434&amp;"|"),"-"))</f>
        <v/>
      </c>
    </row>
    <row r="2435" spans="12:15" x14ac:dyDescent="0.35">
      <c r="L2435" s="81" t="str">
        <f t="shared" si="100"/>
        <v/>
      </c>
      <c r="M2435" s="82" t="str">
        <f>IF(EXACT(B2435,""),"",IF(COUNTIFS(B:B,B2435,J:J,"&gt;"&amp;J2435)=0,IFERROR(IF(MATCH(B2435&amp;"|*",M$3:M2434,0),"-",""),B2435&amp;"|"&amp;C2435&amp;"|"),"-"))</f>
        <v/>
      </c>
      <c r="N2435" s="183" t="str">
        <f t="shared" si="101"/>
        <v/>
      </c>
      <c r="O2435" s="81" t="str">
        <f>IF(EXACT(B2435,""),"",IF(COUNTIFS(B:B,B2435,J:J,"&gt;"&amp;J2435)=1,IFERROR(IF(MATCH(B2435&amp;"|*",M$3:M2434,0),"-",""),B2435&amp;"|"&amp;C2435&amp;"|"),"-"))</f>
        <v/>
      </c>
    </row>
    <row r="2436" spans="12:15" x14ac:dyDescent="0.35">
      <c r="L2436" s="81" t="str">
        <f t="shared" ref="L2436:L2499" si="102">IF(EXACT(B2436,""),"",IF(COUNTIFS(B:B,B2436,D:D,D2436,E:E,E2436,J:J,"&gt;"&amp;J2436)=0,B2436&amp;"|"&amp;D2436&amp;":"&amp;E2436&amp;"|","-"))</f>
        <v/>
      </c>
      <c r="M2436" s="82" t="str">
        <f>IF(EXACT(B2436,""),"",IF(COUNTIFS(B:B,B2436,J:J,"&gt;"&amp;J2436)=0,IFERROR(IF(MATCH(B2436&amp;"|*",M$3:M2435,0),"-",""),B2436&amp;"|"&amp;C2436&amp;"|"),"-"))</f>
        <v/>
      </c>
      <c r="N2436" s="183" t="str">
        <f t="shared" ref="N2436:N2499" si="103">IF(OR(EXACT(M2436,""),EXACT(M2436,"-")),"",COUNTIFS(M$4:M$4000,"&gt;-",M$4:M$4000,"&lt;="&amp;M2436))</f>
        <v/>
      </c>
      <c r="O2436" s="81" t="str">
        <f>IF(EXACT(B2436,""),"",IF(COUNTIFS(B:B,B2436,J:J,"&gt;"&amp;J2436)=1,IFERROR(IF(MATCH(B2436&amp;"|*",M$3:M2435,0),"-",""),B2436&amp;"|"&amp;C2436&amp;"|"),"-"))</f>
        <v/>
      </c>
    </row>
    <row r="2437" spans="12:15" x14ac:dyDescent="0.35">
      <c r="L2437" s="81" t="str">
        <f t="shared" si="102"/>
        <v/>
      </c>
      <c r="M2437" s="82" t="str">
        <f>IF(EXACT(B2437,""),"",IF(COUNTIFS(B:B,B2437,J:J,"&gt;"&amp;J2437)=0,IFERROR(IF(MATCH(B2437&amp;"|*",M$3:M2436,0),"-",""),B2437&amp;"|"&amp;C2437&amp;"|"),"-"))</f>
        <v/>
      </c>
      <c r="N2437" s="183" t="str">
        <f t="shared" si="103"/>
        <v/>
      </c>
      <c r="O2437" s="81" t="str">
        <f>IF(EXACT(B2437,""),"",IF(COUNTIFS(B:B,B2437,J:J,"&gt;"&amp;J2437)=1,IFERROR(IF(MATCH(B2437&amp;"|*",M$3:M2436,0),"-",""),B2437&amp;"|"&amp;C2437&amp;"|"),"-"))</f>
        <v/>
      </c>
    </row>
    <row r="2438" spans="12:15" x14ac:dyDescent="0.35">
      <c r="L2438" s="81" t="str">
        <f t="shared" si="102"/>
        <v/>
      </c>
      <c r="M2438" s="82" t="str">
        <f>IF(EXACT(B2438,""),"",IF(COUNTIFS(B:B,B2438,J:J,"&gt;"&amp;J2438)=0,IFERROR(IF(MATCH(B2438&amp;"|*",M$3:M2437,0),"-",""),B2438&amp;"|"&amp;C2438&amp;"|"),"-"))</f>
        <v/>
      </c>
      <c r="N2438" s="183" t="str">
        <f t="shared" si="103"/>
        <v/>
      </c>
      <c r="O2438" s="81" t="str">
        <f>IF(EXACT(B2438,""),"",IF(COUNTIFS(B:B,B2438,J:J,"&gt;"&amp;J2438)=1,IFERROR(IF(MATCH(B2438&amp;"|*",M$3:M2437,0),"-",""),B2438&amp;"|"&amp;C2438&amp;"|"),"-"))</f>
        <v/>
      </c>
    </row>
    <row r="2439" spans="12:15" x14ac:dyDescent="0.35">
      <c r="L2439" s="81" t="str">
        <f t="shared" si="102"/>
        <v/>
      </c>
      <c r="M2439" s="82" t="str">
        <f>IF(EXACT(B2439,""),"",IF(COUNTIFS(B:B,B2439,J:J,"&gt;"&amp;J2439)=0,IFERROR(IF(MATCH(B2439&amp;"|*",M$3:M2438,0),"-",""),B2439&amp;"|"&amp;C2439&amp;"|"),"-"))</f>
        <v/>
      </c>
      <c r="N2439" s="183" t="str">
        <f t="shared" si="103"/>
        <v/>
      </c>
      <c r="O2439" s="81" t="str">
        <f>IF(EXACT(B2439,""),"",IF(COUNTIFS(B:B,B2439,J:J,"&gt;"&amp;J2439)=1,IFERROR(IF(MATCH(B2439&amp;"|*",M$3:M2438,0),"-",""),B2439&amp;"|"&amp;C2439&amp;"|"),"-"))</f>
        <v/>
      </c>
    </row>
    <row r="2440" spans="12:15" x14ac:dyDescent="0.35">
      <c r="L2440" s="81" t="str">
        <f t="shared" si="102"/>
        <v/>
      </c>
      <c r="M2440" s="82" t="str">
        <f>IF(EXACT(B2440,""),"",IF(COUNTIFS(B:B,B2440,J:J,"&gt;"&amp;J2440)=0,IFERROR(IF(MATCH(B2440&amp;"|*",M$3:M2439,0),"-",""),B2440&amp;"|"&amp;C2440&amp;"|"),"-"))</f>
        <v/>
      </c>
      <c r="N2440" s="183" t="str">
        <f t="shared" si="103"/>
        <v/>
      </c>
      <c r="O2440" s="81" t="str">
        <f>IF(EXACT(B2440,""),"",IF(COUNTIFS(B:B,B2440,J:J,"&gt;"&amp;J2440)=1,IFERROR(IF(MATCH(B2440&amp;"|*",M$3:M2439,0),"-",""),B2440&amp;"|"&amp;C2440&amp;"|"),"-"))</f>
        <v/>
      </c>
    </row>
    <row r="2441" spans="12:15" x14ac:dyDescent="0.35">
      <c r="L2441" s="81" t="str">
        <f t="shared" si="102"/>
        <v/>
      </c>
      <c r="M2441" s="82" t="str">
        <f>IF(EXACT(B2441,""),"",IF(COUNTIFS(B:B,B2441,J:J,"&gt;"&amp;J2441)=0,IFERROR(IF(MATCH(B2441&amp;"|*",M$3:M2440,0),"-",""),B2441&amp;"|"&amp;C2441&amp;"|"),"-"))</f>
        <v/>
      </c>
      <c r="N2441" s="183" t="str">
        <f t="shared" si="103"/>
        <v/>
      </c>
      <c r="O2441" s="81" t="str">
        <f>IF(EXACT(B2441,""),"",IF(COUNTIFS(B:B,B2441,J:J,"&gt;"&amp;J2441)=1,IFERROR(IF(MATCH(B2441&amp;"|*",M$3:M2440,0),"-",""),B2441&amp;"|"&amp;C2441&amp;"|"),"-"))</f>
        <v/>
      </c>
    </row>
    <row r="2442" spans="12:15" x14ac:dyDescent="0.35">
      <c r="L2442" s="81" t="str">
        <f t="shared" si="102"/>
        <v/>
      </c>
      <c r="M2442" s="82" t="str">
        <f>IF(EXACT(B2442,""),"",IF(COUNTIFS(B:B,B2442,J:J,"&gt;"&amp;J2442)=0,IFERROR(IF(MATCH(B2442&amp;"|*",M$3:M2441,0),"-",""),B2442&amp;"|"&amp;C2442&amp;"|"),"-"))</f>
        <v/>
      </c>
      <c r="N2442" s="183" t="str">
        <f t="shared" si="103"/>
        <v/>
      </c>
      <c r="O2442" s="81" t="str">
        <f>IF(EXACT(B2442,""),"",IF(COUNTIFS(B:B,B2442,J:J,"&gt;"&amp;J2442)=1,IFERROR(IF(MATCH(B2442&amp;"|*",M$3:M2441,0),"-",""),B2442&amp;"|"&amp;C2442&amp;"|"),"-"))</f>
        <v/>
      </c>
    </row>
    <row r="2443" spans="12:15" x14ac:dyDescent="0.35">
      <c r="L2443" s="81" t="str">
        <f t="shared" si="102"/>
        <v/>
      </c>
      <c r="M2443" s="82" t="str">
        <f>IF(EXACT(B2443,""),"",IF(COUNTIFS(B:B,B2443,J:J,"&gt;"&amp;J2443)=0,IFERROR(IF(MATCH(B2443&amp;"|*",M$3:M2442,0),"-",""),B2443&amp;"|"&amp;C2443&amp;"|"),"-"))</f>
        <v/>
      </c>
      <c r="N2443" s="183" t="str">
        <f t="shared" si="103"/>
        <v/>
      </c>
      <c r="O2443" s="81" t="str">
        <f>IF(EXACT(B2443,""),"",IF(COUNTIFS(B:B,B2443,J:J,"&gt;"&amp;J2443)=1,IFERROR(IF(MATCH(B2443&amp;"|*",M$3:M2442,0),"-",""),B2443&amp;"|"&amp;C2443&amp;"|"),"-"))</f>
        <v/>
      </c>
    </row>
    <row r="2444" spans="12:15" x14ac:dyDescent="0.35">
      <c r="L2444" s="81" t="str">
        <f t="shared" si="102"/>
        <v/>
      </c>
      <c r="M2444" s="82" t="str">
        <f>IF(EXACT(B2444,""),"",IF(COUNTIFS(B:B,B2444,J:J,"&gt;"&amp;J2444)=0,IFERROR(IF(MATCH(B2444&amp;"|*",M$3:M2443,0),"-",""),B2444&amp;"|"&amp;C2444&amp;"|"),"-"))</f>
        <v/>
      </c>
      <c r="N2444" s="183" t="str">
        <f t="shared" si="103"/>
        <v/>
      </c>
      <c r="O2444" s="81" t="str">
        <f>IF(EXACT(B2444,""),"",IF(COUNTIFS(B:B,B2444,J:J,"&gt;"&amp;J2444)=1,IFERROR(IF(MATCH(B2444&amp;"|*",M$3:M2443,0),"-",""),B2444&amp;"|"&amp;C2444&amp;"|"),"-"))</f>
        <v/>
      </c>
    </row>
    <row r="2445" spans="12:15" x14ac:dyDescent="0.35">
      <c r="L2445" s="81" t="str">
        <f t="shared" si="102"/>
        <v/>
      </c>
      <c r="M2445" s="82" t="str">
        <f>IF(EXACT(B2445,""),"",IF(COUNTIFS(B:B,B2445,J:J,"&gt;"&amp;J2445)=0,IFERROR(IF(MATCH(B2445&amp;"|*",M$3:M2444,0),"-",""),B2445&amp;"|"&amp;C2445&amp;"|"),"-"))</f>
        <v/>
      </c>
      <c r="N2445" s="183" t="str">
        <f t="shared" si="103"/>
        <v/>
      </c>
      <c r="O2445" s="81" t="str">
        <f>IF(EXACT(B2445,""),"",IF(COUNTIFS(B:B,B2445,J:J,"&gt;"&amp;J2445)=1,IFERROR(IF(MATCH(B2445&amp;"|*",M$3:M2444,0),"-",""),B2445&amp;"|"&amp;C2445&amp;"|"),"-"))</f>
        <v/>
      </c>
    </row>
    <row r="2446" spans="12:15" x14ac:dyDescent="0.35">
      <c r="L2446" s="81" t="str">
        <f t="shared" si="102"/>
        <v/>
      </c>
      <c r="M2446" s="82" t="str">
        <f>IF(EXACT(B2446,""),"",IF(COUNTIFS(B:B,B2446,J:J,"&gt;"&amp;J2446)=0,IFERROR(IF(MATCH(B2446&amp;"|*",M$3:M2445,0),"-",""),B2446&amp;"|"&amp;C2446&amp;"|"),"-"))</f>
        <v/>
      </c>
      <c r="N2446" s="183" t="str">
        <f t="shared" si="103"/>
        <v/>
      </c>
      <c r="O2446" s="81" t="str">
        <f>IF(EXACT(B2446,""),"",IF(COUNTIFS(B:B,B2446,J:J,"&gt;"&amp;J2446)=1,IFERROR(IF(MATCH(B2446&amp;"|*",M$3:M2445,0),"-",""),B2446&amp;"|"&amp;C2446&amp;"|"),"-"))</f>
        <v/>
      </c>
    </row>
    <row r="2447" spans="12:15" x14ac:dyDescent="0.35">
      <c r="L2447" s="81" t="str">
        <f t="shared" si="102"/>
        <v/>
      </c>
      <c r="M2447" s="82" t="str">
        <f>IF(EXACT(B2447,""),"",IF(COUNTIFS(B:B,B2447,J:J,"&gt;"&amp;J2447)=0,IFERROR(IF(MATCH(B2447&amp;"|*",M$3:M2446,0),"-",""),B2447&amp;"|"&amp;C2447&amp;"|"),"-"))</f>
        <v/>
      </c>
      <c r="N2447" s="183" t="str">
        <f t="shared" si="103"/>
        <v/>
      </c>
      <c r="O2447" s="81" t="str">
        <f>IF(EXACT(B2447,""),"",IF(COUNTIFS(B:B,B2447,J:J,"&gt;"&amp;J2447)=1,IFERROR(IF(MATCH(B2447&amp;"|*",M$3:M2446,0),"-",""),B2447&amp;"|"&amp;C2447&amp;"|"),"-"))</f>
        <v/>
      </c>
    </row>
    <row r="2448" spans="12:15" x14ac:dyDescent="0.35">
      <c r="L2448" s="81" t="str">
        <f t="shared" si="102"/>
        <v/>
      </c>
      <c r="M2448" s="82" t="str">
        <f>IF(EXACT(B2448,""),"",IF(COUNTIFS(B:B,B2448,J:J,"&gt;"&amp;J2448)=0,IFERROR(IF(MATCH(B2448&amp;"|*",M$3:M2447,0),"-",""),B2448&amp;"|"&amp;C2448&amp;"|"),"-"))</f>
        <v/>
      </c>
      <c r="N2448" s="183" t="str">
        <f t="shared" si="103"/>
        <v/>
      </c>
      <c r="O2448" s="81" t="str">
        <f>IF(EXACT(B2448,""),"",IF(COUNTIFS(B:B,B2448,J:J,"&gt;"&amp;J2448)=1,IFERROR(IF(MATCH(B2448&amp;"|*",M$3:M2447,0),"-",""),B2448&amp;"|"&amp;C2448&amp;"|"),"-"))</f>
        <v/>
      </c>
    </row>
    <row r="2449" spans="12:15" x14ac:dyDescent="0.35">
      <c r="L2449" s="81" t="str">
        <f t="shared" si="102"/>
        <v/>
      </c>
      <c r="M2449" s="82" t="str">
        <f>IF(EXACT(B2449,""),"",IF(COUNTIFS(B:B,B2449,J:J,"&gt;"&amp;J2449)=0,IFERROR(IF(MATCH(B2449&amp;"|*",M$3:M2448,0),"-",""),B2449&amp;"|"&amp;C2449&amp;"|"),"-"))</f>
        <v/>
      </c>
      <c r="N2449" s="183" t="str">
        <f t="shared" si="103"/>
        <v/>
      </c>
      <c r="O2449" s="81" t="str">
        <f>IF(EXACT(B2449,""),"",IF(COUNTIFS(B:B,B2449,J:J,"&gt;"&amp;J2449)=1,IFERROR(IF(MATCH(B2449&amp;"|*",M$3:M2448,0),"-",""),B2449&amp;"|"&amp;C2449&amp;"|"),"-"))</f>
        <v/>
      </c>
    </row>
    <row r="2450" spans="12:15" x14ac:dyDescent="0.35">
      <c r="L2450" s="81" t="str">
        <f t="shared" si="102"/>
        <v/>
      </c>
      <c r="M2450" s="82" t="str">
        <f>IF(EXACT(B2450,""),"",IF(COUNTIFS(B:B,B2450,J:J,"&gt;"&amp;J2450)=0,IFERROR(IF(MATCH(B2450&amp;"|*",M$3:M2449,0),"-",""),B2450&amp;"|"&amp;C2450&amp;"|"),"-"))</f>
        <v/>
      </c>
      <c r="N2450" s="183" t="str">
        <f t="shared" si="103"/>
        <v/>
      </c>
      <c r="O2450" s="81" t="str">
        <f>IF(EXACT(B2450,""),"",IF(COUNTIFS(B:B,B2450,J:J,"&gt;"&amp;J2450)=1,IFERROR(IF(MATCH(B2450&amp;"|*",M$3:M2449,0),"-",""),B2450&amp;"|"&amp;C2450&amp;"|"),"-"))</f>
        <v/>
      </c>
    </row>
    <row r="2451" spans="12:15" x14ac:dyDescent="0.35">
      <c r="L2451" s="81" t="str">
        <f t="shared" si="102"/>
        <v/>
      </c>
      <c r="M2451" s="82" t="str">
        <f>IF(EXACT(B2451,""),"",IF(COUNTIFS(B:B,B2451,J:J,"&gt;"&amp;J2451)=0,IFERROR(IF(MATCH(B2451&amp;"|*",M$3:M2450,0),"-",""),B2451&amp;"|"&amp;C2451&amp;"|"),"-"))</f>
        <v/>
      </c>
      <c r="N2451" s="183" t="str">
        <f t="shared" si="103"/>
        <v/>
      </c>
      <c r="O2451" s="81" t="str">
        <f>IF(EXACT(B2451,""),"",IF(COUNTIFS(B:B,B2451,J:J,"&gt;"&amp;J2451)=1,IFERROR(IF(MATCH(B2451&amp;"|*",M$3:M2450,0),"-",""),B2451&amp;"|"&amp;C2451&amp;"|"),"-"))</f>
        <v/>
      </c>
    </row>
    <row r="2452" spans="12:15" x14ac:dyDescent="0.35">
      <c r="L2452" s="81" t="str">
        <f t="shared" si="102"/>
        <v/>
      </c>
      <c r="M2452" s="82" t="str">
        <f>IF(EXACT(B2452,""),"",IF(COUNTIFS(B:B,B2452,J:J,"&gt;"&amp;J2452)=0,IFERROR(IF(MATCH(B2452&amp;"|*",M$3:M2451,0),"-",""),B2452&amp;"|"&amp;C2452&amp;"|"),"-"))</f>
        <v/>
      </c>
      <c r="N2452" s="183" t="str">
        <f t="shared" si="103"/>
        <v/>
      </c>
      <c r="O2452" s="81" t="str">
        <f>IF(EXACT(B2452,""),"",IF(COUNTIFS(B:B,B2452,J:J,"&gt;"&amp;J2452)=1,IFERROR(IF(MATCH(B2452&amp;"|*",M$3:M2451,0),"-",""),B2452&amp;"|"&amp;C2452&amp;"|"),"-"))</f>
        <v/>
      </c>
    </row>
    <row r="2453" spans="12:15" x14ac:dyDescent="0.35">
      <c r="L2453" s="81" t="str">
        <f t="shared" si="102"/>
        <v/>
      </c>
      <c r="M2453" s="82" t="str">
        <f>IF(EXACT(B2453,""),"",IF(COUNTIFS(B:B,B2453,J:J,"&gt;"&amp;J2453)=0,IFERROR(IF(MATCH(B2453&amp;"|*",M$3:M2452,0),"-",""),B2453&amp;"|"&amp;C2453&amp;"|"),"-"))</f>
        <v/>
      </c>
      <c r="N2453" s="183" t="str">
        <f t="shared" si="103"/>
        <v/>
      </c>
      <c r="O2453" s="81" t="str">
        <f>IF(EXACT(B2453,""),"",IF(COUNTIFS(B:B,B2453,J:J,"&gt;"&amp;J2453)=1,IFERROR(IF(MATCH(B2453&amp;"|*",M$3:M2452,0),"-",""),B2453&amp;"|"&amp;C2453&amp;"|"),"-"))</f>
        <v/>
      </c>
    </row>
    <row r="2454" spans="12:15" x14ac:dyDescent="0.35">
      <c r="L2454" s="81" t="str">
        <f t="shared" si="102"/>
        <v/>
      </c>
      <c r="M2454" s="82" t="str">
        <f>IF(EXACT(B2454,""),"",IF(COUNTIFS(B:B,B2454,J:J,"&gt;"&amp;J2454)=0,IFERROR(IF(MATCH(B2454&amp;"|*",M$3:M2453,0),"-",""),B2454&amp;"|"&amp;C2454&amp;"|"),"-"))</f>
        <v/>
      </c>
      <c r="N2454" s="183" t="str">
        <f t="shared" si="103"/>
        <v/>
      </c>
      <c r="O2454" s="81" t="str">
        <f>IF(EXACT(B2454,""),"",IF(COUNTIFS(B:B,B2454,J:J,"&gt;"&amp;J2454)=1,IFERROR(IF(MATCH(B2454&amp;"|*",M$3:M2453,0),"-",""),B2454&amp;"|"&amp;C2454&amp;"|"),"-"))</f>
        <v/>
      </c>
    </row>
    <row r="2455" spans="12:15" x14ac:dyDescent="0.35">
      <c r="L2455" s="81" t="str">
        <f t="shared" si="102"/>
        <v/>
      </c>
      <c r="M2455" s="82" t="str">
        <f>IF(EXACT(B2455,""),"",IF(COUNTIFS(B:B,B2455,J:J,"&gt;"&amp;J2455)=0,IFERROR(IF(MATCH(B2455&amp;"|*",M$3:M2454,0),"-",""),B2455&amp;"|"&amp;C2455&amp;"|"),"-"))</f>
        <v/>
      </c>
      <c r="N2455" s="183" t="str">
        <f t="shared" si="103"/>
        <v/>
      </c>
      <c r="O2455" s="81" t="str">
        <f>IF(EXACT(B2455,""),"",IF(COUNTIFS(B:B,B2455,J:J,"&gt;"&amp;J2455)=1,IFERROR(IF(MATCH(B2455&amp;"|*",M$3:M2454,0),"-",""),B2455&amp;"|"&amp;C2455&amp;"|"),"-"))</f>
        <v/>
      </c>
    </row>
    <row r="2456" spans="12:15" x14ac:dyDescent="0.35">
      <c r="L2456" s="81" t="str">
        <f t="shared" si="102"/>
        <v/>
      </c>
      <c r="M2456" s="82" t="str">
        <f>IF(EXACT(B2456,""),"",IF(COUNTIFS(B:B,B2456,J:J,"&gt;"&amp;J2456)=0,IFERROR(IF(MATCH(B2456&amp;"|*",M$3:M2455,0),"-",""),B2456&amp;"|"&amp;C2456&amp;"|"),"-"))</f>
        <v/>
      </c>
      <c r="N2456" s="183" t="str">
        <f t="shared" si="103"/>
        <v/>
      </c>
      <c r="O2456" s="81" t="str">
        <f>IF(EXACT(B2456,""),"",IF(COUNTIFS(B:B,B2456,J:J,"&gt;"&amp;J2456)=1,IFERROR(IF(MATCH(B2456&amp;"|*",M$3:M2455,0),"-",""),B2456&amp;"|"&amp;C2456&amp;"|"),"-"))</f>
        <v/>
      </c>
    </row>
    <row r="2457" spans="12:15" x14ac:dyDescent="0.35">
      <c r="L2457" s="81" t="str">
        <f t="shared" si="102"/>
        <v/>
      </c>
      <c r="M2457" s="82" t="str">
        <f>IF(EXACT(B2457,""),"",IF(COUNTIFS(B:B,B2457,J:J,"&gt;"&amp;J2457)=0,IFERROR(IF(MATCH(B2457&amp;"|*",M$3:M2456,0),"-",""),B2457&amp;"|"&amp;C2457&amp;"|"),"-"))</f>
        <v/>
      </c>
      <c r="N2457" s="183" t="str">
        <f t="shared" si="103"/>
        <v/>
      </c>
      <c r="O2457" s="81" t="str">
        <f>IF(EXACT(B2457,""),"",IF(COUNTIFS(B:B,B2457,J:J,"&gt;"&amp;J2457)=1,IFERROR(IF(MATCH(B2457&amp;"|*",M$3:M2456,0),"-",""),B2457&amp;"|"&amp;C2457&amp;"|"),"-"))</f>
        <v/>
      </c>
    </row>
    <row r="2458" spans="12:15" x14ac:dyDescent="0.35">
      <c r="L2458" s="81" t="str">
        <f t="shared" si="102"/>
        <v/>
      </c>
      <c r="M2458" s="82" t="str">
        <f>IF(EXACT(B2458,""),"",IF(COUNTIFS(B:B,B2458,J:J,"&gt;"&amp;J2458)=0,IFERROR(IF(MATCH(B2458&amp;"|*",M$3:M2457,0),"-",""),B2458&amp;"|"&amp;C2458&amp;"|"),"-"))</f>
        <v/>
      </c>
      <c r="N2458" s="183" t="str">
        <f t="shared" si="103"/>
        <v/>
      </c>
      <c r="O2458" s="81" t="str">
        <f>IF(EXACT(B2458,""),"",IF(COUNTIFS(B:B,B2458,J:J,"&gt;"&amp;J2458)=1,IFERROR(IF(MATCH(B2458&amp;"|*",M$3:M2457,0),"-",""),B2458&amp;"|"&amp;C2458&amp;"|"),"-"))</f>
        <v/>
      </c>
    </row>
    <row r="2459" spans="12:15" x14ac:dyDescent="0.35">
      <c r="L2459" s="81" t="str">
        <f t="shared" si="102"/>
        <v/>
      </c>
      <c r="M2459" s="82" t="str">
        <f>IF(EXACT(B2459,""),"",IF(COUNTIFS(B:B,B2459,J:J,"&gt;"&amp;J2459)=0,IFERROR(IF(MATCH(B2459&amp;"|*",M$3:M2458,0),"-",""),B2459&amp;"|"&amp;C2459&amp;"|"),"-"))</f>
        <v/>
      </c>
      <c r="N2459" s="183" t="str">
        <f t="shared" si="103"/>
        <v/>
      </c>
      <c r="O2459" s="81" t="str">
        <f>IF(EXACT(B2459,""),"",IF(COUNTIFS(B:B,B2459,J:J,"&gt;"&amp;J2459)=1,IFERROR(IF(MATCH(B2459&amp;"|*",M$3:M2458,0),"-",""),B2459&amp;"|"&amp;C2459&amp;"|"),"-"))</f>
        <v/>
      </c>
    </row>
    <row r="2460" spans="12:15" x14ac:dyDescent="0.35">
      <c r="L2460" s="81" t="str">
        <f t="shared" si="102"/>
        <v/>
      </c>
      <c r="M2460" s="82" t="str">
        <f>IF(EXACT(B2460,""),"",IF(COUNTIFS(B:B,B2460,J:J,"&gt;"&amp;J2460)=0,IFERROR(IF(MATCH(B2460&amp;"|*",M$3:M2459,0),"-",""),B2460&amp;"|"&amp;C2460&amp;"|"),"-"))</f>
        <v/>
      </c>
      <c r="N2460" s="183" t="str">
        <f t="shared" si="103"/>
        <v/>
      </c>
      <c r="O2460" s="81" t="str">
        <f>IF(EXACT(B2460,""),"",IF(COUNTIFS(B:B,B2460,J:J,"&gt;"&amp;J2460)=1,IFERROR(IF(MATCH(B2460&amp;"|*",M$3:M2459,0),"-",""),B2460&amp;"|"&amp;C2460&amp;"|"),"-"))</f>
        <v/>
      </c>
    </row>
    <row r="2461" spans="12:15" x14ac:dyDescent="0.35">
      <c r="L2461" s="81" t="str">
        <f t="shared" si="102"/>
        <v/>
      </c>
      <c r="M2461" s="82" t="str">
        <f>IF(EXACT(B2461,""),"",IF(COUNTIFS(B:B,B2461,J:J,"&gt;"&amp;J2461)=0,IFERROR(IF(MATCH(B2461&amp;"|*",M$3:M2460,0),"-",""),B2461&amp;"|"&amp;C2461&amp;"|"),"-"))</f>
        <v/>
      </c>
      <c r="N2461" s="183" t="str">
        <f t="shared" si="103"/>
        <v/>
      </c>
      <c r="O2461" s="81" t="str">
        <f>IF(EXACT(B2461,""),"",IF(COUNTIFS(B:B,B2461,J:J,"&gt;"&amp;J2461)=1,IFERROR(IF(MATCH(B2461&amp;"|*",M$3:M2460,0),"-",""),B2461&amp;"|"&amp;C2461&amp;"|"),"-"))</f>
        <v/>
      </c>
    </row>
    <row r="2462" spans="12:15" x14ac:dyDescent="0.35">
      <c r="L2462" s="81" t="str">
        <f t="shared" si="102"/>
        <v/>
      </c>
      <c r="M2462" s="82" t="str">
        <f>IF(EXACT(B2462,""),"",IF(COUNTIFS(B:B,B2462,J:J,"&gt;"&amp;J2462)=0,IFERROR(IF(MATCH(B2462&amp;"|*",M$3:M2461,0),"-",""),B2462&amp;"|"&amp;C2462&amp;"|"),"-"))</f>
        <v/>
      </c>
      <c r="N2462" s="183" t="str">
        <f t="shared" si="103"/>
        <v/>
      </c>
      <c r="O2462" s="81" t="str">
        <f>IF(EXACT(B2462,""),"",IF(COUNTIFS(B:B,B2462,J:J,"&gt;"&amp;J2462)=1,IFERROR(IF(MATCH(B2462&amp;"|*",M$3:M2461,0),"-",""),B2462&amp;"|"&amp;C2462&amp;"|"),"-"))</f>
        <v/>
      </c>
    </row>
    <row r="2463" spans="12:15" x14ac:dyDescent="0.35">
      <c r="L2463" s="81" t="str">
        <f t="shared" si="102"/>
        <v/>
      </c>
      <c r="M2463" s="82" t="str">
        <f>IF(EXACT(B2463,""),"",IF(COUNTIFS(B:B,B2463,J:J,"&gt;"&amp;J2463)=0,IFERROR(IF(MATCH(B2463&amp;"|*",M$3:M2462,0),"-",""),B2463&amp;"|"&amp;C2463&amp;"|"),"-"))</f>
        <v/>
      </c>
      <c r="N2463" s="183" t="str">
        <f t="shared" si="103"/>
        <v/>
      </c>
      <c r="O2463" s="81" t="str">
        <f>IF(EXACT(B2463,""),"",IF(COUNTIFS(B:B,B2463,J:J,"&gt;"&amp;J2463)=1,IFERROR(IF(MATCH(B2463&amp;"|*",M$3:M2462,0),"-",""),B2463&amp;"|"&amp;C2463&amp;"|"),"-"))</f>
        <v/>
      </c>
    </row>
    <row r="2464" spans="12:15" x14ac:dyDescent="0.35">
      <c r="L2464" s="81" t="str">
        <f t="shared" si="102"/>
        <v/>
      </c>
      <c r="M2464" s="82" t="str">
        <f>IF(EXACT(B2464,""),"",IF(COUNTIFS(B:B,B2464,J:J,"&gt;"&amp;J2464)=0,IFERROR(IF(MATCH(B2464&amp;"|*",M$3:M2463,0),"-",""),B2464&amp;"|"&amp;C2464&amp;"|"),"-"))</f>
        <v/>
      </c>
      <c r="N2464" s="183" t="str">
        <f t="shared" si="103"/>
        <v/>
      </c>
      <c r="O2464" s="81" t="str">
        <f>IF(EXACT(B2464,""),"",IF(COUNTIFS(B:B,B2464,J:J,"&gt;"&amp;J2464)=1,IFERROR(IF(MATCH(B2464&amp;"|*",M$3:M2463,0),"-",""),B2464&amp;"|"&amp;C2464&amp;"|"),"-"))</f>
        <v/>
      </c>
    </row>
    <row r="2465" spans="12:15" x14ac:dyDescent="0.35">
      <c r="L2465" s="81" t="str">
        <f t="shared" si="102"/>
        <v/>
      </c>
      <c r="M2465" s="82" t="str">
        <f>IF(EXACT(B2465,""),"",IF(COUNTIFS(B:B,B2465,J:J,"&gt;"&amp;J2465)=0,IFERROR(IF(MATCH(B2465&amp;"|*",M$3:M2464,0),"-",""),B2465&amp;"|"&amp;C2465&amp;"|"),"-"))</f>
        <v/>
      </c>
      <c r="N2465" s="183" t="str">
        <f t="shared" si="103"/>
        <v/>
      </c>
      <c r="O2465" s="81" t="str">
        <f>IF(EXACT(B2465,""),"",IF(COUNTIFS(B:B,B2465,J:J,"&gt;"&amp;J2465)=1,IFERROR(IF(MATCH(B2465&amp;"|*",M$3:M2464,0),"-",""),B2465&amp;"|"&amp;C2465&amp;"|"),"-"))</f>
        <v/>
      </c>
    </row>
    <row r="2466" spans="12:15" x14ac:dyDescent="0.35">
      <c r="L2466" s="81" t="str">
        <f t="shared" si="102"/>
        <v/>
      </c>
      <c r="M2466" s="82" t="str">
        <f>IF(EXACT(B2466,""),"",IF(COUNTIFS(B:B,B2466,J:J,"&gt;"&amp;J2466)=0,IFERROR(IF(MATCH(B2466&amp;"|*",M$3:M2465,0),"-",""),B2466&amp;"|"&amp;C2466&amp;"|"),"-"))</f>
        <v/>
      </c>
      <c r="N2466" s="183" t="str">
        <f t="shared" si="103"/>
        <v/>
      </c>
      <c r="O2466" s="81" t="str">
        <f>IF(EXACT(B2466,""),"",IF(COUNTIFS(B:B,B2466,J:J,"&gt;"&amp;J2466)=1,IFERROR(IF(MATCH(B2466&amp;"|*",M$3:M2465,0),"-",""),B2466&amp;"|"&amp;C2466&amp;"|"),"-"))</f>
        <v/>
      </c>
    </row>
    <row r="2467" spans="12:15" x14ac:dyDescent="0.35">
      <c r="L2467" s="81" t="str">
        <f t="shared" si="102"/>
        <v/>
      </c>
      <c r="M2467" s="82" t="str">
        <f>IF(EXACT(B2467,""),"",IF(COUNTIFS(B:B,B2467,J:J,"&gt;"&amp;J2467)=0,IFERROR(IF(MATCH(B2467&amp;"|*",M$3:M2466,0),"-",""),B2467&amp;"|"&amp;C2467&amp;"|"),"-"))</f>
        <v/>
      </c>
      <c r="N2467" s="183" t="str">
        <f t="shared" si="103"/>
        <v/>
      </c>
      <c r="O2467" s="81" t="str">
        <f>IF(EXACT(B2467,""),"",IF(COUNTIFS(B:B,B2467,J:J,"&gt;"&amp;J2467)=1,IFERROR(IF(MATCH(B2467&amp;"|*",M$3:M2466,0),"-",""),B2467&amp;"|"&amp;C2467&amp;"|"),"-"))</f>
        <v/>
      </c>
    </row>
    <row r="2468" spans="12:15" x14ac:dyDescent="0.35">
      <c r="L2468" s="81" t="str">
        <f t="shared" si="102"/>
        <v/>
      </c>
      <c r="M2468" s="82" t="str">
        <f>IF(EXACT(B2468,""),"",IF(COUNTIFS(B:B,B2468,J:J,"&gt;"&amp;J2468)=0,IFERROR(IF(MATCH(B2468&amp;"|*",M$3:M2467,0),"-",""),B2468&amp;"|"&amp;C2468&amp;"|"),"-"))</f>
        <v/>
      </c>
      <c r="N2468" s="183" t="str">
        <f t="shared" si="103"/>
        <v/>
      </c>
      <c r="O2468" s="81" t="str">
        <f>IF(EXACT(B2468,""),"",IF(COUNTIFS(B:B,B2468,J:J,"&gt;"&amp;J2468)=1,IFERROR(IF(MATCH(B2468&amp;"|*",M$3:M2467,0),"-",""),B2468&amp;"|"&amp;C2468&amp;"|"),"-"))</f>
        <v/>
      </c>
    </row>
    <row r="2469" spans="12:15" x14ac:dyDescent="0.35">
      <c r="L2469" s="81" t="str">
        <f t="shared" si="102"/>
        <v/>
      </c>
      <c r="M2469" s="82" t="str">
        <f>IF(EXACT(B2469,""),"",IF(COUNTIFS(B:B,B2469,J:J,"&gt;"&amp;J2469)=0,IFERROR(IF(MATCH(B2469&amp;"|*",M$3:M2468,0),"-",""),B2469&amp;"|"&amp;C2469&amp;"|"),"-"))</f>
        <v/>
      </c>
      <c r="N2469" s="183" t="str">
        <f t="shared" si="103"/>
        <v/>
      </c>
      <c r="O2469" s="81" t="str">
        <f>IF(EXACT(B2469,""),"",IF(COUNTIFS(B:B,B2469,J:J,"&gt;"&amp;J2469)=1,IFERROR(IF(MATCH(B2469&amp;"|*",M$3:M2468,0),"-",""),B2469&amp;"|"&amp;C2469&amp;"|"),"-"))</f>
        <v/>
      </c>
    </row>
    <row r="2470" spans="12:15" x14ac:dyDescent="0.35">
      <c r="L2470" s="81" t="str">
        <f t="shared" si="102"/>
        <v/>
      </c>
      <c r="M2470" s="82" t="str">
        <f>IF(EXACT(B2470,""),"",IF(COUNTIFS(B:B,B2470,J:J,"&gt;"&amp;J2470)=0,IFERROR(IF(MATCH(B2470&amp;"|*",M$3:M2469,0),"-",""),B2470&amp;"|"&amp;C2470&amp;"|"),"-"))</f>
        <v/>
      </c>
      <c r="N2470" s="183" t="str">
        <f t="shared" si="103"/>
        <v/>
      </c>
      <c r="O2470" s="81" t="str">
        <f>IF(EXACT(B2470,""),"",IF(COUNTIFS(B:B,B2470,J:J,"&gt;"&amp;J2470)=1,IFERROR(IF(MATCH(B2470&amp;"|*",M$3:M2469,0),"-",""),B2470&amp;"|"&amp;C2470&amp;"|"),"-"))</f>
        <v/>
      </c>
    </row>
    <row r="2471" spans="12:15" x14ac:dyDescent="0.35">
      <c r="L2471" s="81" t="str">
        <f t="shared" si="102"/>
        <v/>
      </c>
      <c r="M2471" s="82" t="str">
        <f>IF(EXACT(B2471,""),"",IF(COUNTIFS(B:B,B2471,J:J,"&gt;"&amp;J2471)=0,IFERROR(IF(MATCH(B2471&amp;"|*",M$3:M2470,0),"-",""),B2471&amp;"|"&amp;C2471&amp;"|"),"-"))</f>
        <v/>
      </c>
      <c r="N2471" s="183" t="str">
        <f t="shared" si="103"/>
        <v/>
      </c>
      <c r="O2471" s="81" t="str">
        <f>IF(EXACT(B2471,""),"",IF(COUNTIFS(B:B,B2471,J:J,"&gt;"&amp;J2471)=1,IFERROR(IF(MATCH(B2471&amp;"|*",M$3:M2470,0),"-",""),B2471&amp;"|"&amp;C2471&amp;"|"),"-"))</f>
        <v/>
      </c>
    </row>
    <row r="2472" spans="12:15" x14ac:dyDescent="0.35">
      <c r="L2472" s="81" t="str">
        <f t="shared" si="102"/>
        <v/>
      </c>
      <c r="M2472" s="82" t="str">
        <f>IF(EXACT(B2472,""),"",IF(COUNTIFS(B:B,B2472,J:J,"&gt;"&amp;J2472)=0,IFERROR(IF(MATCH(B2472&amp;"|*",M$3:M2471,0),"-",""),B2472&amp;"|"&amp;C2472&amp;"|"),"-"))</f>
        <v/>
      </c>
      <c r="N2472" s="183" t="str">
        <f t="shared" si="103"/>
        <v/>
      </c>
      <c r="O2472" s="81" t="str">
        <f>IF(EXACT(B2472,""),"",IF(COUNTIFS(B:B,B2472,J:J,"&gt;"&amp;J2472)=1,IFERROR(IF(MATCH(B2472&amp;"|*",M$3:M2471,0),"-",""),B2472&amp;"|"&amp;C2472&amp;"|"),"-"))</f>
        <v/>
      </c>
    </row>
    <row r="2473" spans="12:15" x14ac:dyDescent="0.35">
      <c r="L2473" s="81" t="str">
        <f t="shared" si="102"/>
        <v/>
      </c>
      <c r="M2473" s="82" t="str">
        <f>IF(EXACT(B2473,""),"",IF(COUNTIFS(B:B,B2473,J:J,"&gt;"&amp;J2473)=0,IFERROR(IF(MATCH(B2473&amp;"|*",M$3:M2472,0),"-",""),B2473&amp;"|"&amp;C2473&amp;"|"),"-"))</f>
        <v/>
      </c>
      <c r="N2473" s="183" t="str">
        <f t="shared" si="103"/>
        <v/>
      </c>
      <c r="O2473" s="81" t="str">
        <f>IF(EXACT(B2473,""),"",IF(COUNTIFS(B:B,B2473,J:J,"&gt;"&amp;J2473)=1,IFERROR(IF(MATCH(B2473&amp;"|*",M$3:M2472,0),"-",""),B2473&amp;"|"&amp;C2473&amp;"|"),"-"))</f>
        <v/>
      </c>
    </row>
    <row r="2474" spans="12:15" x14ac:dyDescent="0.35">
      <c r="L2474" s="81" t="str">
        <f t="shared" si="102"/>
        <v/>
      </c>
      <c r="M2474" s="82" t="str">
        <f>IF(EXACT(B2474,""),"",IF(COUNTIFS(B:B,B2474,J:J,"&gt;"&amp;J2474)=0,IFERROR(IF(MATCH(B2474&amp;"|*",M$3:M2473,0),"-",""),B2474&amp;"|"&amp;C2474&amp;"|"),"-"))</f>
        <v/>
      </c>
      <c r="N2474" s="183" t="str">
        <f t="shared" si="103"/>
        <v/>
      </c>
      <c r="O2474" s="81" t="str">
        <f>IF(EXACT(B2474,""),"",IF(COUNTIFS(B:B,B2474,J:J,"&gt;"&amp;J2474)=1,IFERROR(IF(MATCH(B2474&amp;"|*",M$3:M2473,0),"-",""),B2474&amp;"|"&amp;C2474&amp;"|"),"-"))</f>
        <v/>
      </c>
    </row>
    <row r="2475" spans="12:15" x14ac:dyDescent="0.35">
      <c r="L2475" s="81" t="str">
        <f t="shared" si="102"/>
        <v/>
      </c>
      <c r="M2475" s="82" t="str">
        <f>IF(EXACT(B2475,""),"",IF(COUNTIFS(B:B,B2475,J:J,"&gt;"&amp;J2475)=0,IFERROR(IF(MATCH(B2475&amp;"|*",M$3:M2474,0),"-",""),B2475&amp;"|"&amp;C2475&amp;"|"),"-"))</f>
        <v/>
      </c>
      <c r="N2475" s="183" t="str">
        <f t="shared" si="103"/>
        <v/>
      </c>
      <c r="O2475" s="81" t="str">
        <f>IF(EXACT(B2475,""),"",IF(COUNTIFS(B:B,B2475,J:J,"&gt;"&amp;J2475)=1,IFERROR(IF(MATCH(B2475&amp;"|*",M$3:M2474,0),"-",""),B2475&amp;"|"&amp;C2475&amp;"|"),"-"))</f>
        <v/>
      </c>
    </row>
    <row r="2476" spans="12:15" x14ac:dyDescent="0.35">
      <c r="L2476" s="81" t="str">
        <f t="shared" si="102"/>
        <v/>
      </c>
      <c r="M2476" s="82" t="str">
        <f>IF(EXACT(B2476,""),"",IF(COUNTIFS(B:B,B2476,J:J,"&gt;"&amp;J2476)=0,IFERROR(IF(MATCH(B2476&amp;"|*",M$3:M2475,0),"-",""),B2476&amp;"|"&amp;C2476&amp;"|"),"-"))</f>
        <v/>
      </c>
      <c r="N2476" s="183" t="str">
        <f t="shared" si="103"/>
        <v/>
      </c>
      <c r="O2476" s="81" t="str">
        <f>IF(EXACT(B2476,""),"",IF(COUNTIFS(B:B,B2476,J:J,"&gt;"&amp;J2476)=1,IFERROR(IF(MATCH(B2476&amp;"|*",M$3:M2475,0),"-",""),B2476&amp;"|"&amp;C2476&amp;"|"),"-"))</f>
        <v/>
      </c>
    </row>
    <row r="2477" spans="12:15" x14ac:dyDescent="0.35">
      <c r="L2477" s="81" t="str">
        <f t="shared" si="102"/>
        <v/>
      </c>
      <c r="M2477" s="82" t="str">
        <f>IF(EXACT(B2477,""),"",IF(COUNTIFS(B:B,B2477,J:J,"&gt;"&amp;J2477)=0,IFERROR(IF(MATCH(B2477&amp;"|*",M$3:M2476,0),"-",""),B2477&amp;"|"&amp;C2477&amp;"|"),"-"))</f>
        <v/>
      </c>
      <c r="N2477" s="183" t="str">
        <f t="shared" si="103"/>
        <v/>
      </c>
      <c r="O2477" s="81" t="str">
        <f>IF(EXACT(B2477,""),"",IF(COUNTIFS(B:B,B2477,J:J,"&gt;"&amp;J2477)=1,IFERROR(IF(MATCH(B2477&amp;"|*",M$3:M2476,0),"-",""),B2477&amp;"|"&amp;C2477&amp;"|"),"-"))</f>
        <v/>
      </c>
    </row>
    <row r="2478" spans="12:15" x14ac:dyDescent="0.35">
      <c r="L2478" s="81" t="str">
        <f t="shared" si="102"/>
        <v/>
      </c>
      <c r="M2478" s="82" t="str">
        <f>IF(EXACT(B2478,""),"",IF(COUNTIFS(B:B,B2478,J:J,"&gt;"&amp;J2478)=0,IFERROR(IF(MATCH(B2478&amp;"|*",M$3:M2477,0),"-",""),B2478&amp;"|"&amp;C2478&amp;"|"),"-"))</f>
        <v/>
      </c>
      <c r="N2478" s="183" t="str">
        <f t="shared" si="103"/>
        <v/>
      </c>
      <c r="O2478" s="81" t="str">
        <f>IF(EXACT(B2478,""),"",IF(COUNTIFS(B:B,B2478,J:J,"&gt;"&amp;J2478)=1,IFERROR(IF(MATCH(B2478&amp;"|*",M$3:M2477,0),"-",""),B2478&amp;"|"&amp;C2478&amp;"|"),"-"))</f>
        <v/>
      </c>
    </row>
    <row r="2479" spans="12:15" x14ac:dyDescent="0.35">
      <c r="L2479" s="81" t="str">
        <f t="shared" si="102"/>
        <v/>
      </c>
      <c r="M2479" s="82" t="str">
        <f>IF(EXACT(B2479,""),"",IF(COUNTIFS(B:B,B2479,J:J,"&gt;"&amp;J2479)=0,IFERROR(IF(MATCH(B2479&amp;"|*",M$3:M2478,0),"-",""),B2479&amp;"|"&amp;C2479&amp;"|"),"-"))</f>
        <v/>
      </c>
      <c r="N2479" s="183" t="str">
        <f t="shared" si="103"/>
        <v/>
      </c>
      <c r="O2479" s="81" t="str">
        <f>IF(EXACT(B2479,""),"",IF(COUNTIFS(B:B,B2479,J:J,"&gt;"&amp;J2479)=1,IFERROR(IF(MATCH(B2479&amp;"|*",M$3:M2478,0),"-",""),B2479&amp;"|"&amp;C2479&amp;"|"),"-"))</f>
        <v/>
      </c>
    </row>
    <row r="2480" spans="12:15" x14ac:dyDescent="0.35">
      <c r="L2480" s="81" t="str">
        <f t="shared" si="102"/>
        <v/>
      </c>
      <c r="M2480" s="82" t="str">
        <f>IF(EXACT(B2480,""),"",IF(COUNTIFS(B:B,B2480,J:J,"&gt;"&amp;J2480)=0,IFERROR(IF(MATCH(B2480&amp;"|*",M$3:M2479,0),"-",""),B2480&amp;"|"&amp;C2480&amp;"|"),"-"))</f>
        <v/>
      </c>
      <c r="N2480" s="183" t="str">
        <f t="shared" si="103"/>
        <v/>
      </c>
      <c r="O2480" s="81" t="str">
        <f>IF(EXACT(B2480,""),"",IF(COUNTIFS(B:B,B2480,J:J,"&gt;"&amp;J2480)=1,IFERROR(IF(MATCH(B2480&amp;"|*",M$3:M2479,0),"-",""),B2480&amp;"|"&amp;C2480&amp;"|"),"-"))</f>
        <v/>
      </c>
    </row>
    <row r="2481" spans="12:15" x14ac:dyDescent="0.35">
      <c r="L2481" s="81" t="str">
        <f t="shared" si="102"/>
        <v/>
      </c>
      <c r="M2481" s="82" t="str">
        <f>IF(EXACT(B2481,""),"",IF(COUNTIFS(B:B,B2481,J:J,"&gt;"&amp;J2481)=0,IFERROR(IF(MATCH(B2481&amp;"|*",M$3:M2480,0),"-",""),B2481&amp;"|"&amp;C2481&amp;"|"),"-"))</f>
        <v/>
      </c>
      <c r="N2481" s="183" t="str">
        <f t="shared" si="103"/>
        <v/>
      </c>
      <c r="O2481" s="81" t="str">
        <f>IF(EXACT(B2481,""),"",IF(COUNTIFS(B:B,B2481,J:J,"&gt;"&amp;J2481)=1,IFERROR(IF(MATCH(B2481&amp;"|*",M$3:M2480,0),"-",""),B2481&amp;"|"&amp;C2481&amp;"|"),"-"))</f>
        <v/>
      </c>
    </row>
    <row r="2482" spans="12:15" x14ac:dyDescent="0.35">
      <c r="L2482" s="81" t="str">
        <f t="shared" si="102"/>
        <v/>
      </c>
      <c r="M2482" s="82" t="str">
        <f>IF(EXACT(B2482,""),"",IF(COUNTIFS(B:B,B2482,J:J,"&gt;"&amp;J2482)=0,IFERROR(IF(MATCH(B2482&amp;"|*",M$3:M2481,0),"-",""),B2482&amp;"|"&amp;C2482&amp;"|"),"-"))</f>
        <v/>
      </c>
      <c r="N2482" s="183" t="str">
        <f t="shared" si="103"/>
        <v/>
      </c>
      <c r="O2482" s="81" t="str">
        <f>IF(EXACT(B2482,""),"",IF(COUNTIFS(B:B,B2482,J:J,"&gt;"&amp;J2482)=1,IFERROR(IF(MATCH(B2482&amp;"|*",M$3:M2481,0),"-",""),B2482&amp;"|"&amp;C2482&amp;"|"),"-"))</f>
        <v/>
      </c>
    </row>
    <row r="2483" spans="12:15" x14ac:dyDescent="0.35">
      <c r="L2483" s="81" t="str">
        <f t="shared" si="102"/>
        <v/>
      </c>
      <c r="M2483" s="82" t="str">
        <f>IF(EXACT(B2483,""),"",IF(COUNTIFS(B:B,B2483,J:J,"&gt;"&amp;J2483)=0,IFERROR(IF(MATCH(B2483&amp;"|*",M$3:M2482,0),"-",""),B2483&amp;"|"&amp;C2483&amp;"|"),"-"))</f>
        <v/>
      </c>
      <c r="N2483" s="183" t="str">
        <f t="shared" si="103"/>
        <v/>
      </c>
      <c r="O2483" s="81" t="str">
        <f>IF(EXACT(B2483,""),"",IF(COUNTIFS(B:B,B2483,J:J,"&gt;"&amp;J2483)=1,IFERROR(IF(MATCH(B2483&amp;"|*",M$3:M2482,0),"-",""),B2483&amp;"|"&amp;C2483&amp;"|"),"-"))</f>
        <v/>
      </c>
    </row>
    <row r="2484" spans="12:15" x14ac:dyDescent="0.35">
      <c r="L2484" s="81" t="str">
        <f t="shared" si="102"/>
        <v/>
      </c>
      <c r="M2484" s="82" t="str">
        <f>IF(EXACT(B2484,""),"",IF(COUNTIFS(B:B,B2484,J:J,"&gt;"&amp;J2484)=0,IFERROR(IF(MATCH(B2484&amp;"|*",M$3:M2483,0),"-",""),B2484&amp;"|"&amp;C2484&amp;"|"),"-"))</f>
        <v/>
      </c>
      <c r="N2484" s="183" t="str">
        <f t="shared" si="103"/>
        <v/>
      </c>
      <c r="O2484" s="81" t="str">
        <f>IF(EXACT(B2484,""),"",IF(COUNTIFS(B:B,B2484,J:J,"&gt;"&amp;J2484)=1,IFERROR(IF(MATCH(B2484&amp;"|*",M$3:M2483,0),"-",""),B2484&amp;"|"&amp;C2484&amp;"|"),"-"))</f>
        <v/>
      </c>
    </row>
    <row r="2485" spans="12:15" x14ac:dyDescent="0.35">
      <c r="L2485" s="81" t="str">
        <f t="shared" si="102"/>
        <v/>
      </c>
      <c r="M2485" s="82" t="str">
        <f>IF(EXACT(B2485,""),"",IF(COUNTIFS(B:B,B2485,J:J,"&gt;"&amp;J2485)=0,IFERROR(IF(MATCH(B2485&amp;"|*",M$3:M2484,0),"-",""),B2485&amp;"|"&amp;C2485&amp;"|"),"-"))</f>
        <v/>
      </c>
      <c r="N2485" s="183" t="str">
        <f t="shared" si="103"/>
        <v/>
      </c>
      <c r="O2485" s="81" t="str">
        <f>IF(EXACT(B2485,""),"",IF(COUNTIFS(B:B,B2485,J:J,"&gt;"&amp;J2485)=1,IFERROR(IF(MATCH(B2485&amp;"|*",M$3:M2484,0),"-",""),B2485&amp;"|"&amp;C2485&amp;"|"),"-"))</f>
        <v/>
      </c>
    </row>
    <row r="2486" spans="12:15" x14ac:dyDescent="0.35">
      <c r="L2486" s="81" t="str">
        <f t="shared" si="102"/>
        <v/>
      </c>
      <c r="M2486" s="82" t="str">
        <f>IF(EXACT(B2486,""),"",IF(COUNTIFS(B:B,B2486,J:J,"&gt;"&amp;J2486)=0,IFERROR(IF(MATCH(B2486&amp;"|*",M$3:M2485,0),"-",""),B2486&amp;"|"&amp;C2486&amp;"|"),"-"))</f>
        <v/>
      </c>
      <c r="N2486" s="183" t="str">
        <f t="shared" si="103"/>
        <v/>
      </c>
      <c r="O2486" s="81" t="str">
        <f>IF(EXACT(B2486,""),"",IF(COUNTIFS(B:B,B2486,J:J,"&gt;"&amp;J2486)=1,IFERROR(IF(MATCH(B2486&amp;"|*",M$3:M2485,0),"-",""),B2486&amp;"|"&amp;C2486&amp;"|"),"-"))</f>
        <v/>
      </c>
    </row>
    <row r="2487" spans="12:15" x14ac:dyDescent="0.35">
      <c r="L2487" s="81" t="str">
        <f t="shared" si="102"/>
        <v/>
      </c>
      <c r="M2487" s="82" t="str">
        <f>IF(EXACT(B2487,""),"",IF(COUNTIFS(B:B,B2487,J:J,"&gt;"&amp;J2487)=0,IFERROR(IF(MATCH(B2487&amp;"|*",M$3:M2486,0),"-",""),B2487&amp;"|"&amp;C2487&amp;"|"),"-"))</f>
        <v/>
      </c>
      <c r="N2487" s="183" t="str">
        <f t="shared" si="103"/>
        <v/>
      </c>
      <c r="O2487" s="81" t="str">
        <f>IF(EXACT(B2487,""),"",IF(COUNTIFS(B:B,B2487,J:J,"&gt;"&amp;J2487)=1,IFERROR(IF(MATCH(B2487&amp;"|*",M$3:M2486,0),"-",""),B2487&amp;"|"&amp;C2487&amp;"|"),"-"))</f>
        <v/>
      </c>
    </row>
    <row r="2488" spans="12:15" x14ac:dyDescent="0.35">
      <c r="L2488" s="81" t="str">
        <f t="shared" si="102"/>
        <v/>
      </c>
      <c r="M2488" s="82" t="str">
        <f>IF(EXACT(B2488,""),"",IF(COUNTIFS(B:B,B2488,J:J,"&gt;"&amp;J2488)=0,IFERROR(IF(MATCH(B2488&amp;"|*",M$3:M2487,0),"-",""),B2488&amp;"|"&amp;C2488&amp;"|"),"-"))</f>
        <v/>
      </c>
      <c r="N2488" s="183" t="str">
        <f t="shared" si="103"/>
        <v/>
      </c>
      <c r="O2488" s="81" t="str">
        <f>IF(EXACT(B2488,""),"",IF(COUNTIFS(B:B,B2488,J:J,"&gt;"&amp;J2488)=1,IFERROR(IF(MATCH(B2488&amp;"|*",M$3:M2487,0),"-",""),B2488&amp;"|"&amp;C2488&amp;"|"),"-"))</f>
        <v/>
      </c>
    </row>
    <row r="2489" spans="12:15" x14ac:dyDescent="0.35">
      <c r="L2489" s="81" t="str">
        <f t="shared" si="102"/>
        <v/>
      </c>
      <c r="M2489" s="82" t="str">
        <f>IF(EXACT(B2489,""),"",IF(COUNTIFS(B:B,B2489,J:J,"&gt;"&amp;J2489)=0,IFERROR(IF(MATCH(B2489&amp;"|*",M$3:M2488,0),"-",""),B2489&amp;"|"&amp;C2489&amp;"|"),"-"))</f>
        <v/>
      </c>
      <c r="N2489" s="183" t="str">
        <f t="shared" si="103"/>
        <v/>
      </c>
      <c r="O2489" s="81" t="str">
        <f>IF(EXACT(B2489,""),"",IF(COUNTIFS(B:B,B2489,J:J,"&gt;"&amp;J2489)=1,IFERROR(IF(MATCH(B2489&amp;"|*",M$3:M2488,0),"-",""),B2489&amp;"|"&amp;C2489&amp;"|"),"-"))</f>
        <v/>
      </c>
    </row>
    <row r="2490" spans="12:15" x14ac:dyDescent="0.35">
      <c r="L2490" s="81" t="str">
        <f t="shared" si="102"/>
        <v/>
      </c>
      <c r="M2490" s="82" t="str">
        <f>IF(EXACT(B2490,""),"",IF(COUNTIFS(B:B,B2490,J:J,"&gt;"&amp;J2490)=0,IFERROR(IF(MATCH(B2490&amp;"|*",M$3:M2489,0),"-",""),B2490&amp;"|"&amp;C2490&amp;"|"),"-"))</f>
        <v/>
      </c>
      <c r="N2490" s="183" t="str">
        <f t="shared" si="103"/>
        <v/>
      </c>
      <c r="O2490" s="81" t="str">
        <f>IF(EXACT(B2490,""),"",IF(COUNTIFS(B:B,B2490,J:J,"&gt;"&amp;J2490)=1,IFERROR(IF(MATCH(B2490&amp;"|*",M$3:M2489,0),"-",""),B2490&amp;"|"&amp;C2490&amp;"|"),"-"))</f>
        <v/>
      </c>
    </row>
    <row r="2491" spans="12:15" x14ac:dyDescent="0.35">
      <c r="L2491" s="81" t="str">
        <f t="shared" si="102"/>
        <v/>
      </c>
      <c r="M2491" s="82" t="str">
        <f>IF(EXACT(B2491,""),"",IF(COUNTIFS(B:B,B2491,J:J,"&gt;"&amp;J2491)=0,IFERROR(IF(MATCH(B2491&amp;"|*",M$3:M2490,0),"-",""),B2491&amp;"|"&amp;C2491&amp;"|"),"-"))</f>
        <v/>
      </c>
      <c r="N2491" s="183" t="str">
        <f t="shared" si="103"/>
        <v/>
      </c>
      <c r="O2491" s="81" t="str">
        <f>IF(EXACT(B2491,""),"",IF(COUNTIFS(B:B,B2491,J:J,"&gt;"&amp;J2491)=1,IFERROR(IF(MATCH(B2491&amp;"|*",M$3:M2490,0),"-",""),B2491&amp;"|"&amp;C2491&amp;"|"),"-"))</f>
        <v/>
      </c>
    </row>
    <row r="2492" spans="12:15" x14ac:dyDescent="0.35">
      <c r="L2492" s="81" t="str">
        <f t="shared" si="102"/>
        <v/>
      </c>
      <c r="M2492" s="82" t="str">
        <f>IF(EXACT(B2492,""),"",IF(COUNTIFS(B:B,B2492,J:J,"&gt;"&amp;J2492)=0,IFERROR(IF(MATCH(B2492&amp;"|*",M$3:M2491,0),"-",""),B2492&amp;"|"&amp;C2492&amp;"|"),"-"))</f>
        <v/>
      </c>
      <c r="N2492" s="183" t="str">
        <f t="shared" si="103"/>
        <v/>
      </c>
      <c r="O2492" s="81" t="str">
        <f>IF(EXACT(B2492,""),"",IF(COUNTIFS(B:B,B2492,J:J,"&gt;"&amp;J2492)=1,IFERROR(IF(MATCH(B2492&amp;"|*",M$3:M2491,0),"-",""),B2492&amp;"|"&amp;C2492&amp;"|"),"-"))</f>
        <v/>
      </c>
    </row>
    <row r="2493" spans="12:15" x14ac:dyDescent="0.35">
      <c r="L2493" s="81" t="str">
        <f t="shared" si="102"/>
        <v/>
      </c>
      <c r="M2493" s="82" t="str">
        <f>IF(EXACT(B2493,""),"",IF(COUNTIFS(B:B,B2493,J:J,"&gt;"&amp;J2493)=0,IFERROR(IF(MATCH(B2493&amp;"|*",M$3:M2492,0),"-",""),B2493&amp;"|"&amp;C2493&amp;"|"),"-"))</f>
        <v/>
      </c>
      <c r="N2493" s="183" t="str">
        <f t="shared" si="103"/>
        <v/>
      </c>
      <c r="O2493" s="81" t="str">
        <f>IF(EXACT(B2493,""),"",IF(COUNTIFS(B:B,B2493,J:J,"&gt;"&amp;J2493)=1,IFERROR(IF(MATCH(B2493&amp;"|*",M$3:M2492,0),"-",""),B2493&amp;"|"&amp;C2493&amp;"|"),"-"))</f>
        <v/>
      </c>
    </row>
    <row r="2494" spans="12:15" x14ac:dyDescent="0.35">
      <c r="L2494" s="81" t="str">
        <f t="shared" si="102"/>
        <v/>
      </c>
      <c r="M2494" s="82" t="str">
        <f>IF(EXACT(B2494,""),"",IF(COUNTIFS(B:B,B2494,J:J,"&gt;"&amp;J2494)=0,IFERROR(IF(MATCH(B2494&amp;"|*",M$3:M2493,0),"-",""),B2494&amp;"|"&amp;C2494&amp;"|"),"-"))</f>
        <v/>
      </c>
      <c r="N2494" s="183" t="str">
        <f t="shared" si="103"/>
        <v/>
      </c>
      <c r="O2494" s="81" t="str">
        <f>IF(EXACT(B2494,""),"",IF(COUNTIFS(B:B,B2494,J:J,"&gt;"&amp;J2494)=1,IFERROR(IF(MATCH(B2494&amp;"|*",M$3:M2493,0),"-",""),B2494&amp;"|"&amp;C2494&amp;"|"),"-"))</f>
        <v/>
      </c>
    </row>
    <row r="2495" spans="12:15" x14ac:dyDescent="0.35">
      <c r="L2495" s="81" t="str">
        <f t="shared" si="102"/>
        <v/>
      </c>
      <c r="M2495" s="82" t="str">
        <f>IF(EXACT(B2495,""),"",IF(COUNTIFS(B:B,B2495,J:J,"&gt;"&amp;J2495)=0,IFERROR(IF(MATCH(B2495&amp;"|*",M$3:M2494,0),"-",""),B2495&amp;"|"&amp;C2495&amp;"|"),"-"))</f>
        <v/>
      </c>
      <c r="N2495" s="183" t="str">
        <f t="shared" si="103"/>
        <v/>
      </c>
      <c r="O2495" s="81" t="str">
        <f>IF(EXACT(B2495,""),"",IF(COUNTIFS(B:B,B2495,J:J,"&gt;"&amp;J2495)=1,IFERROR(IF(MATCH(B2495&amp;"|*",M$3:M2494,0),"-",""),B2495&amp;"|"&amp;C2495&amp;"|"),"-"))</f>
        <v/>
      </c>
    </row>
    <row r="2496" spans="12:15" x14ac:dyDescent="0.35">
      <c r="L2496" s="81" t="str">
        <f t="shared" si="102"/>
        <v/>
      </c>
      <c r="M2496" s="82" t="str">
        <f>IF(EXACT(B2496,""),"",IF(COUNTIFS(B:B,B2496,J:J,"&gt;"&amp;J2496)=0,IFERROR(IF(MATCH(B2496&amp;"|*",M$3:M2495,0),"-",""),B2496&amp;"|"&amp;C2496&amp;"|"),"-"))</f>
        <v/>
      </c>
      <c r="N2496" s="183" t="str">
        <f t="shared" si="103"/>
        <v/>
      </c>
      <c r="O2496" s="81" t="str">
        <f>IF(EXACT(B2496,""),"",IF(COUNTIFS(B:B,B2496,J:J,"&gt;"&amp;J2496)=1,IFERROR(IF(MATCH(B2496&amp;"|*",M$3:M2495,0),"-",""),B2496&amp;"|"&amp;C2496&amp;"|"),"-"))</f>
        <v/>
      </c>
    </row>
    <row r="2497" spans="12:15" x14ac:dyDescent="0.35">
      <c r="L2497" s="81" t="str">
        <f t="shared" si="102"/>
        <v/>
      </c>
      <c r="M2497" s="82" t="str">
        <f>IF(EXACT(B2497,""),"",IF(COUNTIFS(B:B,B2497,J:J,"&gt;"&amp;J2497)=0,IFERROR(IF(MATCH(B2497&amp;"|*",M$3:M2496,0),"-",""),B2497&amp;"|"&amp;C2497&amp;"|"),"-"))</f>
        <v/>
      </c>
      <c r="N2497" s="183" t="str">
        <f t="shared" si="103"/>
        <v/>
      </c>
      <c r="O2497" s="81" t="str">
        <f>IF(EXACT(B2497,""),"",IF(COUNTIFS(B:B,B2497,J:J,"&gt;"&amp;J2497)=1,IFERROR(IF(MATCH(B2497&amp;"|*",M$3:M2496,0),"-",""),B2497&amp;"|"&amp;C2497&amp;"|"),"-"))</f>
        <v/>
      </c>
    </row>
    <row r="2498" spans="12:15" x14ac:dyDescent="0.35">
      <c r="L2498" s="81" t="str">
        <f t="shared" si="102"/>
        <v/>
      </c>
      <c r="M2498" s="82" t="str">
        <f>IF(EXACT(B2498,""),"",IF(COUNTIFS(B:B,B2498,J:J,"&gt;"&amp;J2498)=0,IFERROR(IF(MATCH(B2498&amp;"|*",M$3:M2497,0),"-",""),B2498&amp;"|"&amp;C2498&amp;"|"),"-"))</f>
        <v/>
      </c>
      <c r="N2498" s="183" t="str">
        <f t="shared" si="103"/>
        <v/>
      </c>
      <c r="O2498" s="81" t="str">
        <f>IF(EXACT(B2498,""),"",IF(COUNTIFS(B:B,B2498,J:J,"&gt;"&amp;J2498)=1,IFERROR(IF(MATCH(B2498&amp;"|*",M$3:M2497,0),"-",""),B2498&amp;"|"&amp;C2498&amp;"|"),"-"))</f>
        <v/>
      </c>
    </row>
    <row r="2499" spans="12:15" x14ac:dyDescent="0.35">
      <c r="L2499" s="81" t="str">
        <f t="shared" si="102"/>
        <v/>
      </c>
      <c r="M2499" s="82" t="str">
        <f>IF(EXACT(B2499,""),"",IF(COUNTIFS(B:B,B2499,J:J,"&gt;"&amp;J2499)=0,IFERROR(IF(MATCH(B2499&amp;"|*",M$3:M2498,0),"-",""),B2499&amp;"|"&amp;C2499&amp;"|"),"-"))</f>
        <v/>
      </c>
      <c r="N2499" s="183" t="str">
        <f t="shared" si="103"/>
        <v/>
      </c>
      <c r="O2499" s="81" t="str">
        <f>IF(EXACT(B2499,""),"",IF(COUNTIFS(B:B,B2499,J:J,"&gt;"&amp;J2499)=1,IFERROR(IF(MATCH(B2499&amp;"|*",M$3:M2498,0),"-",""),B2499&amp;"|"&amp;C2499&amp;"|"),"-"))</f>
        <v/>
      </c>
    </row>
    <row r="2500" spans="12:15" x14ac:dyDescent="0.35">
      <c r="L2500" s="81" t="str">
        <f t="shared" ref="L2500:L2563" si="104">IF(EXACT(B2500,""),"",IF(COUNTIFS(B:B,B2500,D:D,D2500,E:E,E2500,J:J,"&gt;"&amp;J2500)=0,B2500&amp;"|"&amp;D2500&amp;":"&amp;E2500&amp;"|","-"))</f>
        <v/>
      </c>
      <c r="M2500" s="82" t="str">
        <f>IF(EXACT(B2500,""),"",IF(COUNTIFS(B:B,B2500,J:J,"&gt;"&amp;J2500)=0,IFERROR(IF(MATCH(B2500&amp;"|*",M$3:M2499,0),"-",""),B2500&amp;"|"&amp;C2500&amp;"|"),"-"))</f>
        <v/>
      </c>
      <c r="N2500" s="183" t="str">
        <f t="shared" ref="N2500:N2563" si="105">IF(OR(EXACT(M2500,""),EXACT(M2500,"-")),"",COUNTIFS(M$4:M$4000,"&gt;-",M$4:M$4000,"&lt;="&amp;M2500))</f>
        <v/>
      </c>
      <c r="O2500" s="81" t="str">
        <f>IF(EXACT(B2500,""),"",IF(COUNTIFS(B:B,B2500,J:J,"&gt;"&amp;J2500)=1,IFERROR(IF(MATCH(B2500&amp;"|*",M$3:M2499,0),"-",""),B2500&amp;"|"&amp;C2500&amp;"|"),"-"))</f>
        <v/>
      </c>
    </row>
    <row r="2501" spans="12:15" x14ac:dyDescent="0.35">
      <c r="L2501" s="81" t="str">
        <f t="shared" si="104"/>
        <v/>
      </c>
      <c r="M2501" s="82" t="str">
        <f>IF(EXACT(B2501,""),"",IF(COUNTIFS(B:B,B2501,J:J,"&gt;"&amp;J2501)=0,IFERROR(IF(MATCH(B2501&amp;"|*",M$3:M2500,0),"-",""),B2501&amp;"|"&amp;C2501&amp;"|"),"-"))</f>
        <v/>
      </c>
      <c r="N2501" s="183" t="str">
        <f t="shared" si="105"/>
        <v/>
      </c>
      <c r="O2501" s="81" t="str">
        <f>IF(EXACT(B2501,""),"",IF(COUNTIFS(B:B,B2501,J:J,"&gt;"&amp;J2501)=1,IFERROR(IF(MATCH(B2501&amp;"|*",M$3:M2500,0),"-",""),B2501&amp;"|"&amp;C2501&amp;"|"),"-"))</f>
        <v/>
      </c>
    </row>
    <row r="2502" spans="12:15" x14ac:dyDescent="0.35">
      <c r="L2502" s="81" t="str">
        <f t="shared" si="104"/>
        <v/>
      </c>
      <c r="M2502" s="82" t="str">
        <f>IF(EXACT(B2502,""),"",IF(COUNTIFS(B:B,B2502,J:J,"&gt;"&amp;J2502)=0,IFERROR(IF(MATCH(B2502&amp;"|*",M$3:M2501,0),"-",""),B2502&amp;"|"&amp;C2502&amp;"|"),"-"))</f>
        <v/>
      </c>
      <c r="N2502" s="183" t="str">
        <f t="shared" si="105"/>
        <v/>
      </c>
      <c r="O2502" s="81" t="str">
        <f>IF(EXACT(B2502,""),"",IF(COUNTIFS(B:B,B2502,J:J,"&gt;"&amp;J2502)=1,IFERROR(IF(MATCH(B2502&amp;"|*",M$3:M2501,0),"-",""),B2502&amp;"|"&amp;C2502&amp;"|"),"-"))</f>
        <v/>
      </c>
    </row>
    <row r="2503" spans="12:15" x14ac:dyDescent="0.35">
      <c r="L2503" s="81" t="str">
        <f t="shared" si="104"/>
        <v/>
      </c>
      <c r="M2503" s="82" t="str">
        <f>IF(EXACT(B2503,""),"",IF(COUNTIFS(B:B,B2503,J:J,"&gt;"&amp;J2503)=0,IFERROR(IF(MATCH(B2503&amp;"|*",M$3:M2502,0),"-",""),B2503&amp;"|"&amp;C2503&amp;"|"),"-"))</f>
        <v/>
      </c>
      <c r="N2503" s="183" t="str">
        <f t="shared" si="105"/>
        <v/>
      </c>
      <c r="O2503" s="81" t="str">
        <f>IF(EXACT(B2503,""),"",IF(COUNTIFS(B:B,B2503,J:J,"&gt;"&amp;J2503)=1,IFERROR(IF(MATCH(B2503&amp;"|*",M$3:M2502,0),"-",""),B2503&amp;"|"&amp;C2503&amp;"|"),"-"))</f>
        <v/>
      </c>
    </row>
    <row r="2504" spans="12:15" x14ac:dyDescent="0.35">
      <c r="L2504" s="81" t="str">
        <f t="shared" si="104"/>
        <v/>
      </c>
      <c r="M2504" s="82" t="str">
        <f>IF(EXACT(B2504,""),"",IF(COUNTIFS(B:B,B2504,J:J,"&gt;"&amp;J2504)=0,IFERROR(IF(MATCH(B2504&amp;"|*",M$3:M2503,0),"-",""),B2504&amp;"|"&amp;C2504&amp;"|"),"-"))</f>
        <v/>
      </c>
      <c r="N2504" s="183" t="str">
        <f t="shared" si="105"/>
        <v/>
      </c>
      <c r="O2504" s="81" t="str">
        <f>IF(EXACT(B2504,""),"",IF(COUNTIFS(B:B,B2504,J:J,"&gt;"&amp;J2504)=1,IFERROR(IF(MATCH(B2504&amp;"|*",M$3:M2503,0),"-",""),B2504&amp;"|"&amp;C2504&amp;"|"),"-"))</f>
        <v/>
      </c>
    </row>
    <row r="2505" spans="12:15" x14ac:dyDescent="0.35">
      <c r="L2505" s="81" t="str">
        <f t="shared" si="104"/>
        <v/>
      </c>
      <c r="M2505" s="82" t="str">
        <f>IF(EXACT(B2505,""),"",IF(COUNTIFS(B:B,B2505,J:J,"&gt;"&amp;J2505)=0,IFERROR(IF(MATCH(B2505&amp;"|*",M$3:M2504,0),"-",""),B2505&amp;"|"&amp;C2505&amp;"|"),"-"))</f>
        <v/>
      </c>
      <c r="N2505" s="183" t="str">
        <f t="shared" si="105"/>
        <v/>
      </c>
      <c r="O2505" s="81" t="str">
        <f>IF(EXACT(B2505,""),"",IF(COUNTIFS(B:B,B2505,J:J,"&gt;"&amp;J2505)=1,IFERROR(IF(MATCH(B2505&amp;"|*",M$3:M2504,0),"-",""),B2505&amp;"|"&amp;C2505&amp;"|"),"-"))</f>
        <v/>
      </c>
    </row>
    <row r="2506" spans="12:15" x14ac:dyDescent="0.35">
      <c r="L2506" s="81" t="str">
        <f t="shared" si="104"/>
        <v/>
      </c>
      <c r="M2506" s="82" t="str">
        <f>IF(EXACT(B2506,""),"",IF(COUNTIFS(B:B,B2506,J:J,"&gt;"&amp;J2506)=0,IFERROR(IF(MATCH(B2506&amp;"|*",M$3:M2505,0),"-",""),B2506&amp;"|"&amp;C2506&amp;"|"),"-"))</f>
        <v/>
      </c>
      <c r="N2506" s="183" t="str">
        <f t="shared" si="105"/>
        <v/>
      </c>
      <c r="O2506" s="81" t="str">
        <f>IF(EXACT(B2506,""),"",IF(COUNTIFS(B:B,B2506,J:J,"&gt;"&amp;J2506)=1,IFERROR(IF(MATCH(B2506&amp;"|*",M$3:M2505,0),"-",""),B2506&amp;"|"&amp;C2506&amp;"|"),"-"))</f>
        <v/>
      </c>
    </row>
    <row r="2507" spans="12:15" x14ac:dyDescent="0.35">
      <c r="L2507" s="81" t="str">
        <f t="shared" si="104"/>
        <v/>
      </c>
      <c r="M2507" s="82" t="str">
        <f>IF(EXACT(B2507,""),"",IF(COUNTIFS(B:B,B2507,J:J,"&gt;"&amp;J2507)=0,IFERROR(IF(MATCH(B2507&amp;"|*",M$3:M2506,0),"-",""),B2507&amp;"|"&amp;C2507&amp;"|"),"-"))</f>
        <v/>
      </c>
      <c r="N2507" s="183" t="str">
        <f t="shared" si="105"/>
        <v/>
      </c>
      <c r="O2507" s="81" t="str">
        <f>IF(EXACT(B2507,""),"",IF(COUNTIFS(B:B,B2507,J:J,"&gt;"&amp;J2507)=1,IFERROR(IF(MATCH(B2507&amp;"|*",M$3:M2506,0),"-",""),B2507&amp;"|"&amp;C2507&amp;"|"),"-"))</f>
        <v/>
      </c>
    </row>
    <row r="2508" spans="12:15" x14ac:dyDescent="0.35">
      <c r="L2508" s="81" t="str">
        <f t="shared" si="104"/>
        <v/>
      </c>
      <c r="M2508" s="82" t="str">
        <f>IF(EXACT(B2508,""),"",IF(COUNTIFS(B:B,B2508,J:J,"&gt;"&amp;J2508)=0,IFERROR(IF(MATCH(B2508&amp;"|*",M$3:M2507,0),"-",""),B2508&amp;"|"&amp;C2508&amp;"|"),"-"))</f>
        <v/>
      </c>
      <c r="N2508" s="183" t="str">
        <f t="shared" si="105"/>
        <v/>
      </c>
      <c r="O2508" s="81" t="str">
        <f>IF(EXACT(B2508,""),"",IF(COUNTIFS(B:B,B2508,J:J,"&gt;"&amp;J2508)=1,IFERROR(IF(MATCH(B2508&amp;"|*",M$3:M2507,0),"-",""),B2508&amp;"|"&amp;C2508&amp;"|"),"-"))</f>
        <v/>
      </c>
    </row>
    <row r="2509" spans="12:15" x14ac:dyDescent="0.35">
      <c r="L2509" s="81" t="str">
        <f t="shared" si="104"/>
        <v/>
      </c>
      <c r="M2509" s="82" t="str">
        <f>IF(EXACT(B2509,""),"",IF(COUNTIFS(B:B,B2509,J:J,"&gt;"&amp;J2509)=0,IFERROR(IF(MATCH(B2509&amp;"|*",M$3:M2508,0),"-",""),B2509&amp;"|"&amp;C2509&amp;"|"),"-"))</f>
        <v/>
      </c>
      <c r="N2509" s="183" t="str">
        <f t="shared" si="105"/>
        <v/>
      </c>
      <c r="O2509" s="81" t="str">
        <f>IF(EXACT(B2509,""),"",IF(COUNTIFS(B:B,B2509,J:J,"&gt;"&amp;J2509)=1,IFERROR(IF(MATCH(B2509&amp;"|*",M$3:M2508,0),"-",""),B2509&amp;"|"&amp;C2509&amp;"|"),"-"))</f>
        <v/>
      </c>
    </row>
    <row r="2510" spans="12:15" x14ac:dyDescent="0.35">
      <c r="L2510" s="81" t="str">
        <f t="shared" si="104"/>
        <v/>
      </c>
      <c r="M2510" s="82" t="str">
        <f>IF(EXACT(B2510,""),"",IF(COUNTIFS(B:B,B2510,J:J,"&gt;"&amp;J2510)=0,IFERROR(IF(MATCH(B2510&amp;"|*",M$3:M2509,0),"-",""),B2510&amp;"|"&amp;C2510&amp;"|"),"-"))</f>
        <v/>
      </c>
      <c r="N2510" s="183" t="str">
        <f t="shared" si="105"/>
        <v/>
      </c>
      <c r="O2510" s="81" t="str">
        <f>IF(EXACT(B2510,""),"",IF(COUNTIFS(B:B,B2510,J:J,"&gt;"&amp;J2510)=1,IFERROR(IF(MATCH(B2510&amp;"|*",M$3:M2509,0),"-",""),B2510&amp;"|"&amp;C2510&amp;"|"),"-"))</f>
        <v/>
      </c>
    </row>
    <row r="2511" spans="12:15" x14ac:dyDescent="0.35">
      <c r="L2511" s="81" t="str">
        <f t="shared" si="104"/>
        <v/>
      </c>
      <c r="M2511" s="82" t="str">
        <f>IF(EXACT(B2511,""),"",IF(COUNTIFS(B:B,B2511,J:J,"&gt;"&amp;J2511)=0,IFERROR(IF(MATCH(B2511&amp;"|*",M$3:M2510,0),"-",""),B2511&amp;"|"&amp;C2511&amp;"|"),"-"))</f>
        <v/>
      </c>
      <c r="N2511" s="183" t="str">
        <f t="shared" si="105"/>
        <v/>
      </c>
      <c r="O2511" s="81" t="str">
        <f>IF(EXACT(B2511,""),"",IF(COUNTIFS(B:B,B2511,J:J,"&gt;"&amp;J2511)=1,IFERROR(IF(MATCH(B2511&amp;"|*",M$3:M2510,0),"-",""),B2511&amp;"|"&amp;C2511&amp;"|"),"-"))</f>
        <v/>
      </c>
    </row>
    <row r="2512" spans="12:15" x14ac:dyDescent="0.35">
      <c r="L2512" s="81" t="str">
        <f t="shared" si="104"/>
        <v/>
      </c>
      <c r="M2512" s="82" t="str">
        <f>IF(EXACT(B2512,""),"",IF(COUNTIFS(B:B,B2512,J:J,"&gt;"&amp;J2512)=0,IFERROR(IF(MATCH(B2512&amp;"|*",M$3:M2511,0),"-",""),B2512&amp;"|"&amp;C2512&amp;"|"),"-"))</f>
        <v/>
      </c>
      <c r="N2512" s="183" t="str">
        <f t="shared" si="105"/>
        <v/>
      </c>
      <c r="O2512" s="81" t="str">
        <f>IF(EXACT(B2512,""),"",IF(COUNTIFS(B:B,B2512,J:J,"&gt;"&amp;J2512)=1,IFERROR(IF(MATCH(B2512&amp;"|*",M$3:M2511,0),"-",""),B2512&amp;"|"&amp;C2512&amp;"|"),"-"))</f>
        <v/>
      </c>
    </row>
    <row r="2513" spans="12:15" x14ac:dyDescent="0.35">
      <c r="L2513" s="81" t="str">
        <f t="shared" si="104"/>
        <v/>
      </c>
      <c r="M2513" s="82" t="str">
        <f>IF(EXACT(B2513,""),"",IF(COUNTIFS(B:B,B2513,J:J,"&gt;"&amp;J2513)=0,IFERROR(IF(MATCH(B2513&amp;"|*",M$3:M2512,0),"-",""),B2513&amp;"|"&amp;C2513&amp;"|"),"-"))</f>
        <v/>
      </c>
      <c r="N2513" s="183" t="str">
        <f t="shared" si="105"/>
        <v/>
      </c>
      <c r="O2513" s="81" t="str">
        <f>IF(EXACT(B2513,""),"",IF(COUNTIFS(B:B,B2513,J:J,"&gt;"&amp;J2513)=1,IFERROR(IF(MATCH(B2513&amp;"|*",M$3:M2512,0),"-",""),B2513&amp;"|"&amp;C2513&amp;"|"),"-"))</f>
        <v/>
      </c>
    </row>
    <row r="2514" spans="12:15" x14ac:dyDescent="0.35">
      <c r="L2514" s="81" t="str">
        <f t="shared" si="104"/>
        <v/>
      </c>
      <c r="M2514" s="82" t="str">
        <f>IF(EXACT(B2514,""),"",IF(COUNTIFS(B:B,B2514,J:J,"&gt;"&amp;J2514)=0,IFERROR(IF(MATCH(B2514&amp;"|*",M$3:M2513,0),"-",""),B2514&amp;"|"&amp;C2514&amp;"|"),"-"))</f>
        <v/>
      </c>
      <c r="N2514" s="183" t="str">
        <f t="shared" si="105"/>
        <v/>
      </c>
      <c r="O2514" s="81" t="str">
        <f>IF(EXACT(B2514,""),"",IF(COUNTIFS(B:B,B2514,J:J,"&gt;"&amp;J2514)=1,IFERROR(IF(MATCH(B2514&amp;"|*",M$3:M2513,0),"-",""),B2514&amp;"|"&amp;C2514&amp;"|"),"-"))</f>
        <v/>
      </c>
    </row>
    <row r="2515" spans="12:15" x14ac:dyDescent="0.35">
      <c r="L2515" s="81" t="str">
        <f t="shared" si="104"/>
        <v/>
      </c>
      <c r="M2515" s="82" t="str">
        <f>IF(EXACT(B2515,""),"",IF(COUNTIFS(B:B,B2515,J:J,"&gt;"&amp;J2515)=0,IFERROR(IF(MATCH(B2515&amp;"|*",M$3:M2514,0),"-",""),B2515&amp;"|"&amp;C2515&amp;"|"),"-"))</f>
        <v/>
      </c>
      <c r="N2515" s="183" t="str">
        <f t="shared" si="105"/>
        <v/>
      </c>
      <c r="O2515" s="81" t="str">
        <f>IF(EXACT(B2515,""),"",IF(COUNTIFS(B:B,B2515,J:J,"&gt;"&amp;J2515)=1,IFERROR(IF(MATCH(B2515&amp;"|*",M$3:M2514,0),"-",""),B2515&amp;"|"&amp;C2515&amp;"|"),"-"))</f>
        <v/>
      </c>
    </row>
    <row r="2516" spans="12:15" x14ac:dyDescent="0.35">
      <c r="L2516" s="81" t="str">
        <f t="shared" si="104"/>
        <v/>
      </c>
      <c r="M2516" s="82" t="str">
        <f>IF(EXACT(B2516,""),"",IF(COUNTIFS(B:B,B2516,J:J,"&gt;"&amp;J2516)=0,IFERROR(IF(MATCH(B2516&amp;"|*",M$3:M2515,0),"-",""),B2516&amp;"|"&amp;C2516&amp;"|"),"-"))</f>
        <v/>
      </c>
      <c r="N2516" s="183" t="str">
        <f t="shared" si="105"/>
        <v/>
      </c>
      <c r="O2516" s="81" t="str">
        <f>IF(EXACT(B2516,""),"",IF(COUNTIFS(B:B,B2516,J:J,"&gt;"&amp;J2516)=1,IFERROR(IF(MATCH(B2516&amp;"|*",M$3:M2515,0),"-",""),B2516&amp;"|"&amp;C2516&amp;"|"),"-"))</f>
        <v/>
      </c>
    </row>
    <row r="2517" spans="12:15" x14ac:dyDescent="0.35">
      <c r="L2517" s="81" t="str">
        <f t="shared" si="104"/>
        <v/>
      </c>
      <c r="M2517" s="82" t="str">
        <f>IF(EXACT(B2517,""),"",IF(COUNTIFS(B:B,B2517,J:J,"&gt;"&amp;J2517)=0,IFERROR(IF(MATCH(B2517&amp;"|*",M$3:M2516,0),"-",""),B2517&amp;"|"&amp;C2517&amp;"|"),"-"))</f>
        <v/>
      </c>
      <c r="N2517" s="183" t="str">
        <f t="shared" si="105"/>
        <v/>
      </c>
      <c r="O2517" s="81" t="str">
        <f>IF(EXACT(B2517,""),"",IF(COUNTIFS(B:B,B2517,J:J,"&gt;"&amp;J2517)=1,IFERROR(IF(MATCH(B2517&amp;"|*",M$3:M2516,0),"-",""),B2517&amp;"|"&amp;C2517&amp;"|"),"-"))</f>
        <v/>
      </c>
    </row>
    <row r="2518" spans="12:15" x14ac:dyDescent="0.35">
      <c r="L2518" s="81" t="str">
        <f t="shared" si="104"/>
        <v/>
      </c>
      <c r="M2518" s="82" t="str">
        <f>IF(EXACT(B2518,""),"",IF(COUNTIFS(B:B,B2518,J:J,"&gt;"&amp;J2518)=0,IFERROR(IF(MATCH(B2518&amp;"|*",M$3:M2517,0),"-",""),B2518&amp;"|"&amp;C2518&amp;"|"),"-"))</f>
        <v/>
      </c>
      <c r="N2518" s="183" t="str">
        <f t="shared" si="105"/>
        <v/>
      </c>
      <c r="O2518" s="81" t="str">
        <f>IF(EXACT(B2518,""),"",IF(COUNTIFS(B:B,B2518,J:J,"&gt;"&amp;J2518)=1,IFERROR(IF(MATCH(B2518&amp;"|*",M$3:M2517,0),"-",""),B2518&amp;"|"&amp;C2518&amp;"|"),"-"))</f>
        <v/>
      </c>
    </row>
    <row r="2519" spans="12:15" x14ac:dyDescent="0.35">
      <c r="L2519" s="81" t="str">
        <f t="shared" si="104"/>
        <v/>
      </c>
      <c r="M2519" s="82" t="str">
        <f>IF(EXACT(B2519,""),"",IF(COUNTIFS(B:B,B2519,J:J,"&gt;"&amp;J2519)=0,IFERROR(IF(MATCH(B2519&amp;"|*",M$3:M2518,0),"-",""),B2519&amp;"|"&amp;C2519&amp;"|"),"-"))</f>
        <v/>
      </c>
      <c r="N2519" s="183" t="str">
        <f t="shared" si="105"/>
        <v/>
      </c>
      <c r="O2519" s="81" t="str">
        <f>IF(EXACT(B2519,""),"",IF(COUNTIFS(B:B,B2519,J:J,"&gt;"&amp;J2519)=1,IFERROR(IF(MATCH(B2519&amp;"|*",M$3:M2518,0),"-",""),B2519&amp;"|"&amp;C2519&amp;"|"),"-"))</f>
        <v/>
      </c>
    </row>
    <row r="2520" spans="12:15" x14ac:dyDescent="0.35">
      <c r="L2520" s="81" t="str">
        <f t="shared" si="104"/>
        <v/>
      </c>
      <c r="M2520" s="82" t="str">
        <f>IF(EXACT(B2520,""),"",IF(COUNTIFS(B:B,B2520,J:J,"&gt;"&amp;J2520)=0,IFERROR(IF(MATCH(B2520&amp;"|*",M$3:M2519,0),"-",""),B2520&amp;"|"&amp;C2520&amp;"|"),"-"))</f>
        <v/>
      </c>
      <c r="N2520" s="183" t="str">
        <f t="shared" si="105"/>
        <v/>
      </c>
      <c r="O2520" s="81" t="str">
        <f>IF(EXACT(B2520,""),"",IF(COUNTIFS(B:B,B2520,J:J,"&gt;"&amp;J2520)=1,IFERROR(IF(MATCH(B2520&amp;"|*",M$3:M2519,0),"-",""),B2520&amp;"|"&amp;C2520&amp;"|"),"-"))</f>
        <v/>
      </c>
    </row>
    <row r="2521" spans="12:15" x14ac:dyDescent="0.35">
      <c r="L2521" s="81" t="str">
        <f t="shared" si="104"/>
        <v/>
      </c>
      <c r="M2521" s="82" t="str">
        <f>IF(EXACT(B2521,""),"",IF(COUNTIFS(B:B,B2521,J:J,"&gt;"&amp;J2521)=0,IFERROR(IF(MATCH(B2521&amp;"|*",M$3:M2520,0),"-",""),B2521&amp;"|"&amp;C2521&amp;"|"),"-"))</f>
        <v/>
      </c>
      <c r="N2521" s="183" t="str">
        <f t="shared" si="105"/>
        <v/>
      </c>
      <c r="O2521" s="81" t="str">
        <f>IF(EXACT(B2521,""),"",IF(COUNTIFS(B:B,B2521,J:J,"&gt;"&amp;J2521)=1,IFERROR(IF(MATCH(B2521&amp;"|*",M$3:M2520,0),"-",""),B2521&amp;"|"&amp;C2521&amp;"|"),"-"))</f>
        <v/>
      </c>
    </row>
    <row r="2522" spans="12:15" x14ac:dyDescent="0.35">
      <c r="L2522" s="81" t="str">
        <f t="shared" si="104"/>
        <v/>
      </c>
      <c r="M2522" s="82" t="str">
        <f>IF(EXACT(B2522,""),"",IF(COUNTIFS(B:B,B2522,J:J,"&gt;"&amp;J2522)=0,IFERROR(IF(MATCH(B2522&amp;"|*",M$3:M2521,0),"-",""),B2522&amp;"|"&amp;C2522&amp;"|"),"-"))</f>
        <v/>
      </c>
      <c r="N2522" s="183" t="str">
        <f t="shared" si="105"/>
        <v/>
      </c>
      <c r="O2522" s="81" t="str">
        <f>IF(EXACT(B2522,""),"",IF(COUNTIFS(B:B,B2522,J:J,"&gt;"&amp;J2522)=1,IFERROR(IF(MATCH(B2522&amp;"|*",M$3:M2521,0),"-",""),B2522&amp;"|"&amp;C2522&amp;"|"),"-"))</f>
        <v/>
      </c>
    </row>
    <row r="2523" spans="12:15" x14ac:dyDescent="0.35">
      <c r="L2523" s="81" t="str">
        <f t="shared" si="104"/>
        <v/>
      </c>
      <c r="M2523" s="82" t="str">
        <f>IF(EXACT(B2523,""),"",IF(COUNTIFS(B:B,B2523,J:J,"&gt;"&amp;J2523)=0,IFERROR(IF(MATCH(B2523&amp;"|*",M$3:M2522,0),"-",""),B2523&amp;"|"&amp;C2523&amp;"|"),"-"))</f>
        <v/>
      </c>
      <c r="N2523" s="183" t="str">
        <f t="shared" si="105"/>
        <v/>
      </c>
      <c r="O2523" s="81" t="str">
        <f>IF(EXACT(B2523,""),"",IF(COUNTIFS(B:B,B2523,J:J,"&gt;"&amp;J2523)=1,IFERROR(IF(MATCH(B2523&amp;"|*",M$3:M2522,0),"-",""),B2523&amp;"|"&amp;C2523&amp;"|"),"-"))</f>
        <v/>
      </c>
    </row>
    <row r="2524" spans="12:15" x14ac:dyDescent="0.35">
      <c r="L2524" s="81" t="str">
        <f t="shared" si="104"/>
        <v/>
      </c>
      <c r="M2524" s="82" t="str">
        <f>IF(EXACT(B2524,""),"",IF(COUNTIFS(B:B,B2524,J:J,"&gt;"&amp;J2524)=0,IFERROR(IF(MATCH(B2524&amp;"|*",M$3:M2523,0),"-",""),B2524&amp;"|"&amp;C2524&amp;"|"),"-"))</f>
        <v/>
      </c>
      <c r="N2524" s="183" t="str">
        <f t="shared" si="105"/>
        <v/>
      </c>
      <c r="O2524" s="81" t="str">
        <f>IF(EXACT(B2524,""),"",IF(COUNTIFS(B:B,B2524,J:J,"&gt;"&amp;J2524)=1,IFERROR(IF(MATCH(B2524&amp;"|*",M$3:M2523,0),"-",""),B2524&amp;"|"&amp;C2524&amp;"|"),"-"))</f>
        <v/>
      </c>
    </row>
    <row r="2525" spans="12:15" x14ac:dyDescent="0.35">
      <c r="L2525" s="81" t="str">
        <f t="shared" si="104"/>
        <v/>
      </c>
      <c r="M2525" s="82" t="str">
        <f>IF(EXACT(B2525,""),"",IF(COUNTIFS(B:B,B2525,J:J,"&gt;"&amp;J2525)=0,IFERROR(IF(MATCH(B2525&amp;"|*",M$3:M2524,0),"-",""),B2525&amp;"|"&amp;C2525&amp;"|"),"-"))</f>
        <v/>
      </c>
      <c r="N2525" s="183" t="str">
        <f t="shared" si="105"/>
        <v/>
      </c>
      <c r="O2525" s="81" t="str">
        <f>IF(EXACT(B2525,""),"",IF(COUNTIFS(B:B,B2525,J:J,"&gt;"&amp;J2525)=1,IFERROR(IF(MATCH(B2525&amp;"|*",M$3:M2524,0),"-",""),B2525&amp;"|"&amp;C2525&amp;"|"),"-"))</f>
        <v/>
      </c>
    </row>
    <row r="2526" spans="12:15" x14ac:dyDescent="0.35">
      <c r="L2526" s="81" t="str">
        <f t="shared" si="104"/>
        <v/>
      </c>
      <c r="M2526" s="82" t="str">
        <f>IF(EXACT(B2526,""),"",IF(COUNTIFS(B:B,B2526,J:J,"&gt;"&amp;J2526)=0,IFERROR(IF(MATCH(B2526&amp;"|*",M$3:M2525,0),"-",""),B2526&amp;"|"&amp;C2526&amp;"|"),"-"))</f>
        <v/>
      </c>
      <c r="N2526" s="183" t="str">
        <f t="shared" si="105"/>
        <v/>
      </c>
      <c r="O2526" s="81" t="str">
        <f>IF(EXACT(B2526,""),"",IF(COUNTIFS(B:B,B2526,J:J,"&gt;"&amp;J2526)=1,IFERROR(IF(MATCH(B2526&amp;"|*",M$3:M2525,0),"-",""),B2526&amp;"|"&amp;C2526&amp;"|"),"-"))</f>
        <v/>
      </c>
    </row>
    <row r="2527" spans="12:15" x14ac:dyDescent="0.35">
      <c r="L2527" s="81" t="str">
        <f t="shared" si="104"/>
        <v/>
      </c>
      <c r="M2527" s="82" t="str">
        <f>IF(EXACT(B2527,""),"",IF(COUNTIFS(B:B,B2527,J:J,"&gt;"&amp;J2527)=0,IFERROR(IF(MATCH(B2527&amp;"|*",M$3:M2526,0),"-",""),B2527&amp;"|"&amp;C2527&amp;"|"),"-"))</f>
        <v/>
      </c>
      <c r="N2527" s="183" t="str">
        <f t="shared" si="105"/>
        <v/>
      </c>
      <c r="O2527" s="81" t="str">
        <f>IF(EXACT(B2527,""),"",IF(COUNTIFS(B:B,B2527,J:J,"&gt;"&amp;J2527)=1,IFERROR(IF(MATCH(B2527&amp;"|*",M$3:M2526,0),"-",""),B2527&amp;"|"&amp;C2527&amp;"|"),"-"))</f>
        <v/>
      </c>
    </row>
    <row r="2528" spans="12:15" x14ac:dyDescent="0.35">
      <c r="L2528" s="81" t="str">
        <f t="shared" si="104"/>
        <v/>
      </c>
      <c r="M2528" s="82" t="str">
        <f>IF(EXACT(B2528,""),"",IF(COUNTIFS(B:B,B2528,J:J,"&gt;"&amp;J2528)=0,IFERROR(IF(MATCH(B2528&amp;"|*",M$3:M2527,0),"-",""),B2528&amp;"|"&amp;C2528&amp;"|"),"-"))</f>
        <v/>
      </c>
      <c r="N2528" s="183" t="str">
        <f t="shared" si="105"/>
        <v/>
      </c>
      <c r="O2528" s="81" t="str">
        <f>IF(EXACT(B2528,""),"",IF(COUNTIFS(B:B,B2528,J:J,"&gt;"&amp;J2528)=1,IFERROR(IF(MATCH(B2528&amp;"|*",M$3:M2527,0),"-",""),B2528&amp;"|"&amp;C2528&amp;"|"),"-"))</f>
        <v/>
      </c>
    </row>
    <row r="2529" spans="12:15" x14ac:dyDescent="0.35">
      <c r="L2529" s="81" t="str">
        <f t="shared" si="104"/>
        <v/>
      </c>
      <c r="M2529" s="82" t="str">
        <f>IF(EXACT(B2529,""),"",IF(COUNTIFS(B:B,B2529,J:J,"&gt;"&amp;J2529)=0,IFERROR(IF(MATCH(B2529&amp;"|*",M$3:M2528,0),"-",""),B2529&amp;"|"&amp;C2529&amp;"|"),"-"))</f>
        <v/>
      </c>
      <c r="N2529" s="183" t="str">
        <f t="shared" si="105"/>
        <v/>
      </c>
      <c r="O2529" s="81" t="str">
        <f>IF(EXACT(B2529,""),"",IF(COUNTIFS(B:B,B2529,J:J,"&gt;"&amp;J2529)=1,IFERROR(IF(MATCH(B2529&amp;"|*",M$3:M2528,0),"-",""),B2529&amp;"|"&amp;C2529&amp;"|"),"-"))</f>
        <v/>
      </c>
    </row>
    <row r="2530" spans="12:15" x14ac:dyDescent="0.35">
      <c r="L2530" s="81" t="str">
        <f t="shared" si="104"/>
        <v/>
      </c>
      <c r="M2530" s="82" t="str">
        <f>IF(EXACT(B2530,""),"",IF(COUNTIFS(B:B,B2530,J:J,"&gt;"&amp;J2530)=0,IFERROR(IF(MATCH(B2530&amp;"|*",M$3:M2529,0),"-",""),B2530&amp;"|"&amp;C2530&amp;"|"),"-"))</f>
        <v/>
      </c>
      <c r="N2530" s="183" t="str">
        <f t="shared" si="105"/>
        <v/>
      </c>
      <c r="O2530" s="81" t="str">
        <f>IF(EXACT(B2530,""),"",IF(COUNTIFS(B:B,B2530,J:J,"&gt;"&amp;J2530)=1,IFERROR(IF(MATCH(B2530&amp;"|*",M$3:M2529,0),"-",""),B2530&amp;"|"&amp;C2530&amp;"|"),"-"))</f>
        <v/>
      </c>
    </row>
    <row r="2531" spans="12:15" x14ac:dyDescent="0.35">
      <c r="L2531" s="81" t="str">
        <f t="shared" si="104"/>
        <v/>
      </c>
      <c r="M2531" s="82" t="str">
        <f>IF(EXACT(B2531,""),"",IF(COUNTIFS(B:B,B2531,J:J,"&gt;"&amp;J2531)=0,IFERROR(IF(MATCH(B2531&amp;"|*",M$3:M2530,0),"-",""),B2531&amp;"|"&amp;C2531&amp;"|"),"-"))</f>
        <v/>
      </c>
      <c r="N2531" s="183" t="str">
        <f t="shared" si="105"/>
        <v/>
      </c>
      <c r="O2531" s="81" t="str">
        <f>IF(EXACT(B2531,""),"",IF(COUNTIFS(B:B,B2531,J:J,"&gt;"&amp;J2531)=1,IFERROR(IF(MATCH(B2531&amp;"|*",M$3:M2530,0),"-",""),B2531&amp;"|"&amp;C2531&amp;"|"),"-"))</f>
        <v/>
      </c>
    </row>
    <row r="2532" spans="12:15" x14ac:dyDescent="0.35">
      <c r="L2532" s="81" t="str">
        <f t="shared" si="104"/>
        <v/>
      </c>
      <c r="M2532" s="82" t="str">
        <f>IF(EXACT(B2532,""),"",IF(COUNTIFS(B:B,B2532,J:J,"&gt;"&amp;J2532)=0,IFERROR(IF(MATCH(B2532&amp;"|*",M$3:M2531,0),"-",""),B2532&amp;"|"&amp;C2532&amp;"|"),"-"))</f>
        <v/>
      </c>
      <c r="N2532" s="183" t="str">
        <f t="shared" si="105"/>
        <v/>
      </c>
      <c r="O2532" s="81" t="str">
        <f>IF(EXACT(B2532,""),"",IF(COUNTIFS(B:B,B2532,J:J,"&gt;"&amp;J2532)=1,IFERROR(IF(MATCH(B2532&amp;"|*",M$3:M2531,0),"-",""),B2532&amp;"|"&amp;C2532&amp;"|"),"-"))</f>
        <v/>
      </c>
    </row>
    <row r="2533" spans="12:15" x14ac:dyDescent="0.35">
      <c r="L2533" s="81" t="str">
        <f t="shared" si="104"/>
        <v/>
      </c>
      <c r="M2533" s="82" t="str">
        <f>IF(EXACT(B2533,""),"",IF(COUNTIFS(B:B,B2533,J:J,"&gt;"&amp;J2533)=0,IFERROR(IF(MATCH(B2533&amp;"|*",M$3:M2532,0),"-",""),B2533&amp;"|"&amp;C2533&amp;"|"),"-"))</f>
        <v/>
      </c>
      <c r="N2533" s="183" t="str">
        <f t="shared" si="105"/>
        <v/>
      </c>
      <c r="O2533" s="81" t="str">
        <f>IF(EXACT(B2533,""),"",IF(COUNTIFS(B:B,B2533,J:J,"&gt;"&amp;J2533)=1,IFERROR(IF(MATCH(B2533&amp;"|*",M$3:M2532,0),"-",""),B2533&amp;"|"&amp;C2533&amp;"|"),"-"))</f>
        <v/>
      </c>
    </row>
    <row r="2534" spans="12:15" x14ac:dyDescent="0.35">
      <c r="L2534" s="81" t="str">
        <f t="shared" si="104"/>
        <v/>
      </c>
      <c r="M2534" s="82" t="str">
        <f>IF(EXACT(B2534,""),"",IF(COUNTIFS(B:B,B2534,J:J,"&gt;"&amp;J2534)=0,IFERROR(IF(MATCH(B2534&amp;"|*",M$3:M2533,0),"-",""),B2534&amp;"|"&amp;C2534&amp;"|"),"-"))</f>
        <v/>
      </c>
      <c r="N2534" s="183" t="str">
        <f t="shared" si="105"/>
        <v/>
      </c>
      <c r="O2534" s="81" t="str">
        <f>IF(EXACT(B2534,""),"",IF(COUNTIFS(B:B,B2534,J:J,"&gt;"&amp;J2534)=1,IFERROR(IF(MATCH(B2534&amp;"|*",M$3:M2533,0),"-",""),B2534&amp;"|"&amp;C2534&amp;"|"),"-"))</f>
        <v/>
      </c>
    </row>
    <row r="2535" spans="12:15" x14ac:dyDescent="0.35">
      <c r="L2535" s="81" t="str">
        <f t="shared" si="104"/>
        <v/>
      </c>
      <c r="M2535" s="82" t="str">
        <f>IF(EXACT(B2535,""),"",IF(COUNTIFS(B:B,B2535,J:J,"&gt;"&amp;J2535)=0,IFERROR(IF(MATCH(B2535&amp;"|*",M$3:M2534,0),"-",""),B2535&amp;"|"&amp;C2535&amp;"|"),"-"))</f>
        <v/>
      </c>
      <c r="N2535" s="183" t="str">
        <f t="shared" si="105"/>
        <v/>
      </c>
      <c r="O2535" s="81" t="str">
        <f>IF(EXACT(B2535,""),"",IF(COUNTIFS(B:B,B2535,J:J,"&gt;"&amp;J2535)=1,IFERROR(IF(MATCH(B2535&amp;"|*",M$3:M2534,0),"-",""),B2535&amp;"|"&amp;C2535&amp;"|"),"-"))</f>
        <v/>
      </c>
    </row>
    <row r="2536" spans="12:15" x14ac:dyDescent="0.35">
      <c r="L2536" s="81" t="str">
        <f t="shared" si="104"/>
        <v/>
      </c>
      <c r="M2536" s="82" t="str">
        <f>IF(EXACT(B2536,""),"",IF(COUNTIFS(B:B,B2536,J:J,"&gt;"&amp;J2536)=0,IFERROR(IF(MATCH(B2536&amp;"|*",M$3:M2535,0),"-",""),B2536&amp;"|"&amp;C2536&amp;"|"),"-"))</f>
        <v/>
      </c>
      <c r="N2536" s="183" t="str">
        <f t="shared" si="105"/>
        <v/>
      </c>
      <c r="O2536" s="81" t="str">
        <f>IF(EXACT(B2536,""),"",IF(COUNTIFS(B:B,B2536,J:J,"&gt;"&amp;J2536)=1,IFERROR(IF(MATCH(B2536&amp;"|*",M$3:M2535,0),"-",""),B2536&amp;"|"&amp;C2536&amp;"|"),"-"))</f>
        <v/>
      </c>
    </row>
    <row r="2537" spans="12:15" x14ac:dyDescent="0.35">
      <c r="L2537" s="81" t="str">
        <f t="shared" si="104"/>
        <v/>
      </c>
      <c r="M2537" s="82" t="str">
        <f>IF(EXACT(B2537,""),"",IF(COUNTIFS(B:B,B2537,J:J,"&gt;"&amp;J2537)=0,IFERROR(IF(MATCH(B2537&amp;"|*",M$3:M2536,0),"-",""),B2537&amp;"|"&amp;C2537&amp;"|"),"-"))</f>
        <v/>
      </c>
      <c r="N2537" s="183" t="str">
        <f t="shared" si="105"/>
        <v/>
      </c>
      <c r="O2537" s="81" t="str">
        <f>IF(EXACT(B2537,""),"",IF(COUNTIFS(B:B,B2537,J:J,"&gt;"&amp;J2537)=1,IFERROR(IF(MATCH(B2537&amp;"|*",M$3:M2536,0),"-",""),B2537&amp;"|"&amp;C2537&amp;"|"),"-"))</f>
        <v/>
      </c>
    </row>
    <row r="2538" spans="12:15" x14ac:dyDescent="0.35">
      <c r="L2538" s="81" t="str">
        <f t="shared" si="104"/>
        <v/>
      </c>
      <c r="M2538" s="82" t="str">
        <f>IF(EXACT(B2538,""),"",IF(COUNTIFS(B:B,B2538,J:J,"&gt;"&amp;J2538)=0,IFERROR(IF(MATCH(B2538&amp;"|*",M$3:M2537,0),"-",""),B2538&amp;"|"&amp;C2538&amp;"|"),"-"))</f>
        <v/>
      </c>
      <c r="N2538" s="183" t="str">
        <f t="shared" si="105"/>
        <v/>
      </c>
      <c r="O2538" s="81" t="str">
        <f>IF(EXACT(B2538,""),"",IF(COUNTIFS(B:B,B2538,J:J,"&gt;"&amp;J2538)=1,IFERROR(IF(MATCH(B2538&amp;"|*",M$3:M2537,0),"-",""),B2538&amp;"|"&amp;C2538&amp;"|"),"-"))</f>
        <v/>
      </c>
    </row>
    <row r="2539" spans="12:15" x14ac:dyDescent="0.35">
      <c r="L2539" s="81" t="str">
        <f t="shared" si="104"/>
        <v/>
      </c>
      <c r="M2539" s="82" t="str">
        <f>IF(EXACT(B2539,""),"",IF(COUNTIFS(B:B,B2539,J:J,"&gt;"&amp;J2539)=0,IFERROR(IF(MATCH(B2539&amp;"|*",M$3:M2538,0),"-",""),B2539&amp;"|"&amp;C2539&amp;"|"),"-"))</f>
        <v/>
      </c>
      <c r="N2539" s="183" t="str">
        <f t="shared" si="105"/>
        <v/>
      </c>
      <c r="O2539" s="81" t="str">
        <f>IF(EXACT(B2539,""),"",IF(COUNTIFS(B:B,B2539,J:J,"&gt;"&amp;J2539)=1,IFERROR(IF(MATCH(B2539&amp;"|*",M$3:M2538,0),"-",""),B2539&amp;"|"&amp;C2539&amp;"|"),"-"))</f>
        <v/>
      </c>
    </row>
    <row r="2540" spans="12:15" x14ac:dyDescent="0.35">
      <c r="L2540" s="81" t="str">
        <f t="shared" si="104"/>
        <v/>
      </c>
      <c r="M2540" s="82" t="str">
        <f>IF(EXACT(B2540,""),"",IF(COUNTIFS(B:B,B2540,J:J,"&gt;"&amp;J2540)=0,IFERROR(IF(MATCH(B2540&amp;"|*",M$3:M2539,0),"-",""),B2540&amp;"|"&amp;C2540&amp;"|"),"-"))</f>
        <v/>
      </c>
      <c r="N2540" s="183" t="str">
        <f t="shared" si="105"/>
        <v/>
      </c>
      <c r="O2540" s="81" t="str">
        <f>IF(EXACT(B2540,""),"",IF(COUNTIFS(B:B,B2540,J:J,"&gt;"&amp;J2540)=1,IFERROR(IF(MATCH(B2540&amp;"|*",M$3:M2539,0),"-",""),B2540&amp;"|"&amp;C2540&amp;"|"),"-"))</f>
        <v/>
      </c>
    </row>
    <row r="2541" spans="12:15" x14ac:dyDescent="0.35">
      <c r="L2541" s="81" t="str">
        <f t="shared" si="104"/>
        <v/>
      </c>
      <c r="M2541" s="82" t="str">
        <f>IF(EXACT(B2541,""),"",IF(COUNTIFS(B:B,B2541,J:J,"&gt;"&amp;J2541)=0,IFERROR(IF(MATCH(B2541&amp;"|*",M$3:M2540,0),"-",""),B2541&amp;"|"&amp;C2541&amp;"|"),"-"))</f>
        <v/>
      </c>
      <c r="N2541" s="183" t="str">
        <f t="shared" si="105"/>
        <v/>
      </c>
      <c r="O2541" s="81" t="str">
        <f>IF(EXACT(B2541,""),"",IF(COUNTIFS(B:B,B2541,J:J,"&gt;"&amp;J2541)=1,IFERROR(IF(MATCH(B2541&amp;"|*",M$3:M2540,0),"-",""),B2541&amp;"|"&amp;C2541&amp;"|"),"-"))</f>
        <v/>
      </c>
    </row>
    <row r="2542" spans="12:15" x14ac:dyDescent="0.35">
      <c r="L2542" s="81" t="str">
        <f t="shared" si="104"/>
        <v/>
      </c>
      <c r="M2542" s="82" t="str">
        <f>IF(EXACT(B2542,""),"",IF(COUNTIFS(B:B,B2542,J:J,"&gt;"&amp;J2542)=0,IFERROR(IF(MATCH(B2542&amp;"|*",M$3:M2541,0),"-",""),B2542&amp;"|"&amp;C2542&amp;"|"),"-"))</f>
        <v/>
      </c>
      <c r="N2542" s="183" t="str">
        <f t="shared" si="105"/>
        <v/>
      </c>
      <c r="O2542" s="81" t="str">
        <f>IF(EXACT(B2542,""),"",IF(COUNTIFS(B:B,B2542,J:J,"&gt;"&amp;J2542)=1,IFERROR(IF(MATCH(B2542&amp;"|*",M$3:M2541,0),"-",""),B2542&amp;"|"&amp;C2542&amp;"|"),"-"))</f>
        <v/>
      </c>
    </row>
    <row r="2543" spans="12:15" x14ac:dyDescent="0.35">
      <c r="L2543" s="81" t="str">
        <f t="shared" si="104"/>
        <v/>
      </c>
      <c r="M2543" s="82" t="str">
        <f>IF(EXACT(B2543,""),"",IF(COUNTIFS(B:B,B2543,J:J,"&gt;"&amp;J2543)=0,IFERROR(IF(MATCH(B2543&amp;"|*",M$3:M2542,0),"-",""),B2543&amp;"|"&amp;C2543&amp;"|"),"-"))</f>
        <v/>
      </c>
      <c r="N2543" s="183" t="str">
        <f t="shared" si="105"/>
        <v/>
      </c>
      <c r="O2543" s="81" t="str">
        <f>IF(EXACT(B2543,""),"",IF(COUNTIFS(B:B,B2543,J:J,"&gt;"&amp;J2543)=1,IFERROR(IF(MATCH(B2543&amp;"|*",M$3:M2542,0),"-",""),B2543&amp;"|"&amp;C2543&amp;"|"),"-"))</f>
        <v/>
      </c>
    </row>
    <row r="2544" spans="12:15" x14ac:dyDescent="0.35">
      <c r="L2544" s="81" t="str">
        <f t="shared" si="104"/>
        <v/>
      </c>
      <c r="M2544" s="82" t="str">
        <f>IF(EXACT(B2544,""),"",IF(COUNTIFS(B:B,B2544,J:J,"&gt;"&amp;J2544)=0,IFERROR(IF(MATCH(B2544&amp;"|*",M$3:M2543,0),"-",""),B2544&amp;"|"&amp;C2544&amp;"|"),"-"))</f>
        <v/>
      </c>
      <c r="N2544" s="183" t="str">
        <f t="shared" si="105"/>
        <v/>
      </c>
      <c r="O2544" s="81" t="str">
        <f>IF(EXACT(B2544,""),"",IF(COUNTIFS(B:B,B2544,J:J,"&gt;"&amp;J2544)=1,IFERROR(IF(MATCH(B2544&amp;"|*",M$3:M2543,0),"-",""),B2544&amp;"|"&amp;C2544&amp;"|"),"-"))</f>
        <v/>
      </c>
    </row>
    <row r="2545" spans="12:15" x14ac:dyDescent="0.35">
      <c r="L2545" s="81" t="str">
        <f t="shared" si="104"/>
        <v/>
      </c>
      <c r="M2545" s="82" t="str">
        <f>IF(EXACT(B2545,""),"",IF(COUNTIFS(B:B,B2545,J:J,"&gt;"&amp;J2545)=0,IFERROR(IF(MATCH(B2545&amp;"|*",M$3:M2544,0),"-",""),B2545&amp;"|"&amp;C2545&amp;"|"),"-"))</f>
        <v/>
      </c>
      <c r="N2545" s="183" t="str">
        <f t="shared" si="105"/>
        <v/>
      </c>
      <c r="O2545" s="81" t="str">
        <f>IF(EXACT(B2545,""),"",IF(COUNTIFS(B:B,B2545,J:J,"&gt;"&amp;J2545)=1,IFERROR(IF(MATCH(B2545&amp;"|*",M$3:M2544,0),"-",""),B2545&amp;"|"&amp;C2545&amp;"|"),"-"))</f>
        <v/>
      </c>
    </row>
    <row r="2546" spans="12:15" x14ac:dyDescent="0.35">
      <c r="L2546" s="81" t="str">
        <f t="shared" si="104"/>
        <v/>
      </c>
      <c r="M2546" s="82" t="str">
        <f>IF(EXACT(B2546,""),"",IF(COUNTIFS(B:B,B2546,J:J,"&gt;"&amp;J2546)=0,IFERROR(IF(MATCH(B2546&amp;"|*",M$3:M2545,0),"-",""),B2546&amp;"|"&amp;C2546&amp;"|"),"-"))</f>
        <v/>
      </c>
      <c r="N2546" s="183" t="str">
        <f t="shared" si="105"/>
        <v/>
      </c>
      <c r="O2546" s="81" t="str">
        <f>IF(EXACT(B2546,""),"",IF(COUNTIFS(B:B,B2546,J:J,"&gt;"&amp;J2546)=1,IFERROR(IF(MATCH(B2546&amp;"|*",M$3:M2545,0),"-",""),B2546&amp;"|"&amp;C2546&amp;"|"),"-"))</f>
        <v/>
      </c>
    </row>
    <row r="2547" spans="12:15" x14ac:dyDescent="0.35">
      <c r="L2547" s="81" t="str">
        <f t="shared" si="104"/>
        <v/>
      </c>
      <c r="M2547" s="82" t="str">
        <f>IF(EXACT(B2547,""),"",IF(COUNTIFS(B:B,B2547,J:J,"&gt;"&amp;J2547)=0,IFERROR(IF(MATCH(B2547&amp;"|*",M$3:M2546,0),"-",""),B2547&amp;"|"&amp;C2547&amp;"|"),"-"))</f>
        <v/>
      </c>
      <c r="N2547" s="183" t="str">
        <f t="shared" si="105"/>
        <v/>
      </c>
      <c r="O2547" s="81" t="str">
        <f>IF(EXACT(B2547,""),"",IF(COUNTIFS(B:B,B2547,J:J,"&gt;"&amp;J2547)=1,IFERROR(IF(MATCH(B2547&amp;"|*",M$3:M2546,0),"-",""),B2547&amp;"|"&amp;C2547&amp;"|"),"-"))</f>
        <v/>
      </c>
    </row>
    <row r="2548" spans="12:15" x14ac:dyDescent="0.35">
      <c r="L2548" s="81" t="str">
        <f t="shared" si="104"/>
        <v/>
      </c>
      <c r="M2548" s="82" t="str">
        <f>IF(EXACT(B2548,""),"",IF(COUNTIFS(B:B,B2548,J:J,"&gt;"&amp;J2548)=0,IFERROR(IF(MATCH(B2548&amp;"|*",M$3:M2547,0),"-",""),B2548&amp;"|"&amp;C2548&amp;"|"),"-"))</f>
        <v/>
      </c>
      <c r="N2548" s="183" t="str">
        <f t="shared" si="105"/>
        <v/>
      </c>
      <c r="O2548" s="81" t="str">
        <f>IF(EXACT(B2548,""),"",IF(COUNTIFS(B:B,B2548,J:J,"&gt;"&amp;J2548)=1,IFERROR(IF(MATCH(B2548&amp;"|*",M$3:M2547,0),"-",""),B2548&amp;"|"&amp;C2548&amp;"|"),"-"))</f>
        <v/>
      </c>
    </row>
    <row r="2549" spans="12:15" x14ac:dyDescent="0.35">
      <c r="L2549" s="81" t="str">
        <f t="shared" si="104"/>
        <v/>
      </c>
      <c r="M2549" s="82" t="str">
        <f>IF(EXACT(B2549,""),"",IF(COUNTIFS(B:B,B2549,J:J,"&gt;"&amp;J2549)=0,IFERROR(IF(MATCH(B2549&amp;"|*",M$3:M2548,0),"-",""),B2549&amp;"|"&amp;C2549&amp;"|"),"-"))</f>
        <v/>
      </c>
      <c r="N2549" s="183" t="str">
        <f t="shared" si="105"/>
        <v/>
      </c>
      <c r="O2549" s="81" t="str">
        <f>IF(EXACT(B2549,""),"",IF(COUNTIFS(B:B,B2549,J:J,"&gt;"&amp;J2549)=1,IFERROR(IF(MATCH(B2549&amp;"|*",M$3:M2548,0),"-",""),B2549&amp;"|"&amp;C2549&amp;"|"),"-"))</f>
        <v/>
      </c>
    </row>
    <row r="2550" spans="12:15" x14ac:dyDescent="0.35">
      <c r="L2550" s="81" t="str">
        <f t="shared" si="104"/>
        <v/>
      </c>
      <c r="M2550" s="82" t="str">
        <f>IF(EXACT(B2550,""),"",IF(COUNTIFS(B:B,B2550,J:J,"&gt;"&amp;J2550)=0,IFERROR(IF(MATCH(B2550&amp;"|*",M$3:M2549,0),"-",""),B2550&amp;"|"&amp;C2550&amp;"|"),"-"))</f>
        <v/>
      </c>
      <c r="N2550" s="183" t="str">
        <f t="shared" si="105"/>
        <v/>
      </c>
      <c r="O2550" s="81" t="str">
        <f>IF(EXACT(B2550,""),"",IF(COUNTIFS(B:B,B2550,J:J,"&gt;"&amp;J2550)=1,IFERROR(IF(MATCH(B2550&amp;"|*",M$3:M2549,0),"-",""),B2550&amp;"|"&amp;C2550&amp;"|"),"-"))</f>
        <v/>
      </c>
    </row>
    <row r="2551" spans="12:15" x14ac:dyDescent="0.35">
      <c r="L2551" s="81" t="str">
        <f t="shared" si="104"/>
        <v/>
      </c>
      <c r="M2551" s="82" t="str">
        <f>IF(EXACT(B2551,""),"",IF(COUNTIFS(B:B,B2551,J:J,"&gt;"&amp;J2551)=0,IFERROR(IF(MATCH(B2551&amp;"|*",M$3:M2550,0),"-",""),B2551&amp;"|"&amp;C2551&amp;"|"),"-"))</f>
        <v/>
      </c>
      <c r="N2551" s="183" t="str">
        <f t="shared" si="105"/>
        <v/>
      </c>
      <c r="O2551" s="81" t="str">
        <f>IF(EXACT(B2551,""),"",IF(COUNTIFS(B:B,B2551,J:J,"&gt;"&amp;J2551)=1,IFERROR(IF(MATCH(B2551&amp;"|*",M$3:M2550,0),"-",""),B2551&amp;"|"&amp;C2551&amp;"|"),"-"))</f>
        <v/>
      </c>
    </row>
    <row r="2552" spans="12:15" x14ac:dyDescent="0.35">
      <c r="L2552" s="81" t="str">
        <f t="shared" si="104"/>
        <v/>
      </c>
      <c r="M2552" s="82" t="str">
        <f>IF(EXACT(B2552,""),"",IF(COUNTIFS(B:B,B2552,J:J,"&gt;"&amp;J2552)=0,IFERROR(IF(MATCH(B2552&amp;"|*",M$3:M2551,0),"-",""),B2552&amp;"|"&amp;C2552&amp;"|"),"-"))</f>
        <v/>
      </c>
      <c r="N2552" s="183" t="str">
        <f t="shared" si="105"/>
        <v/>
      </c>
      <c r="O2552" s="81" t="str">
        <f>IF(EXACT(B2552,""),"",IF(COUNTIFS(B:B,B2552,J:J,"&gt;"&amp;J2552)=1,IFERROR(IF(MATCH(B2552&amp;"|*",M$3:M2551,0),"-",""),B2552&amp;"|"&amp;C2552&amp;"|"),"-"))</f>
        <v/>
      </c>
    </row>
    <row r="2553" spans="12:15" x14ac:dyDescent="0.35">
      <c r="L2553" s="81" t="str">
        <f t="shared" si="104"/>
        <v/>
      </c>
      <c r="M2553" s="82" t="str">
        <f>IF(EXACT(B2553,""),"",IF(COUNTIFS(B:B,B2553,J:J,"&gt;"&amp;J2553)=0,IFERROR(IF(MATCH(B2553&amp;"|*",M$3:M2552,0),"-",""),B2553&amp;"|"&amp;C2553&amp;"|"),"-"))</f>
        <v/>
      </c>
      <c r="N2553" s="183" t="str">
        <f t="shared" si="105"/>
        <v/>
      </c>
      <c r="O2553" s="81" t="str">
        <f>IF(EXACT(B2553,""),"",IF(COUNTIFS(B:B,B2553,J:J,"&gt;"&amp;J2553)=1,IFERROR(IF(MATCH(B2553&amp;"|*",M$3:M2552,0),"-",""),B2553&amp;"|"&amp;C2553&amp;"|"),"-"))</f>
        <v/>
      </c>
    </row>
    <row r="2554" spans="12:15" x14ac:dyDescent="0.35">
      <c r="L2554" s="81" t="str">
        <f t="shared" si="104"/>
        <v/>
      </c>
      <c r="M2554" s="82" t="str">
        <f>IF(EXACT(B2554,""),"",IF(COUNTIFS(B:B,B2554,J:J,"&gt;"&amp;J2554)=0,IFERROR(IF(MATCH(B2554&amp;"|*",M$3:M2553,0),"-",""),B2554&amp;"|"&amp;C2554&amp;"|"),"-"))</f>
        <v/>
      </c>
      <c r="N2554" s="183" t="str">
        <f t="shared" si="105"/>
        <v/>
      </c>
      <c r="O2554" s="81" t="str">
        <f>IF(EXACT(B2554,""),"",IF(COUNTIFS(B:B,B2554,J:J,"&gt;"&amp;J2554)=1,IFERROR(IF(MATCH(B2554&amp;"|*",M$3:M2553,0),"-",""),B2554&amp;"|"&amp;C2554&amp;"|"),"-"))</f>
        <v/>
      </c>
    </row>
    <row r="2555" spans="12:15" x14ac:dyDescent="0.35">
      <c r="L2555" s="81" t="str">
        <f t="shared" si="104"/>
        <v/>
      </c>
      <c r="M2555" s="82" t="str">
        <f>IF(EXACT(B2555,""),"",IF(COUNTIFS(B:B,B2555,J:J,"&gt;"&amp;J2555)=0,IFERROR(IF(MATCH(B2555&amp;"|*",M$3:M2554,0),"-",""),B2555&amp;"|"&amp;C2555&amp;"|"),"-"))</f>
        <v/>
      </c>
      <c r="N2555" s="183" t="str">
        <f t="shared" si="105"/>
        <v/>
      </c>
      <c r="O2555" s="81" t="str">
        <f>IF(EXACT(B2555,""),"",IF(COUNTIFS(B:B,B2555,J:J,"&gt;"&amp;J2555)=1,IFERROR(IF(MATCH(B2555&amp;"|*",M$3:M2554,0),"-",""),B2555&amp;"|"&amp;C2555&amp;"|"),"-"))</f>
        <v/>
      </c>
    </row>
    <row r="2556" spans="12:15" x14ac:dyDescent="0.35">
      <c r="L2556" s="81" t="str">
        <f t="shared" si="104"/>
        <v/>
      </c>
      <c r="M2556" s="82" t="str">
        <f>IF(EXACT(B2556,""),"",IF(COUNTIFS(B:B,B2556,J:J,"&gt;"&amp;J2556)=0,IFERROR(IF(MATCH(B2556&amp;"|*",M$3:M2555,0),"-",""),B2556&amp;"|"&amp;C2556&amp;"|"),"-"))</f>
        <v/>
      </c>
      <c r="N2556" s="183" t="str">
        <f t="shared" si="105"/>
        <v/>
      </c>
      <c r="O2556" s="81" t="str">
        <f>IF(EXACT(B2556,""),"",IF(COUNTIFS(B:B,B2556,J:J,"&gt;"&amp;J2556)=1,IFERROR(IF(MATCH(B2556&amp;"|*",M$3:M2555,0),"-",""),B2556&amp;"|"&amp;C2556&amp;"|"),"-"))</f>
        <v/>
      </c>
    </row>
    <row r="2557" spans="12:15" x14ac:dyDescent="0.35">
      <c r="L2557" s="81" t="str">
        <f t="shared" si="104"/>
        <v/>
      </c>
      <c r="M2557" s="82" t="str">
        <f>IF(EXACT(B2557,""),"",IF(COUNTIFS(B:B,B2557,J:J,"&gt;"&amp;J2557)=0,IFERROR(IF(MATCH(B2557&amp;"|*",M$3:M2556,0),"-",""),B2557&amp;"|"&amp;C2557&amp;"|"),"-"))</f>
        <v/>
      </c>
      <c r="N2557" s="183" t="str">
        <f t="shared" si="105"/>
        <v/>
      </c>
      <c r="O2557" s="81" t="str">
        <f>IF(EXACT(B2557,""),"",IF(COUNTIFS(B:B,B2557,J:J,"&gt;"&amp;J2557)=1,IFERROR(IF(MATCH(B2557&amp;"|*",M$3:M2556,0),"-",""),B2557&amp;"|"&amp;C2557&amp;"|"),"-"))</f>
        <v/>
      </c>
    </row>
    <row r="2558" spans="12:15" x14ac:dyDescent="0.35">
      <c r="L2558" s="81" t="str">
        <f t="shared" si="104"/>
        <v/>
      </c>
      <c r="M2558" s="82" t="str">
        <f>IF(EXACT(B2558,""),"",IF(COUNTIFS(B:B,B2558,J:J,"&gt;"&amp;J2558)=0,IFERROR(IF(MATCH(B2558&amp;"|*",M$3:M2557,0),"-",""),B2558&amp;"|"&amp;C2558&amp;"|"),"-"))</f>
        <v/>
      </c>
      <c r="N2558" s="183" t="str">
        <f t="shared" si="105"/>
        <v/>
      </c>
      <c r="O2558" s="81" t="str">
        <f>IF(EXACT(B2558,""),"",IF(COUNTIFS(B:B,B2558,J:J,"&gt;"&amp;J2558)=1,IFERROR(IF(MATCH(B2558&amp;"|*",M$3:M2557,0),"-",""),B2558&amp;"|"&amp;C2558&amp;"|"),"-"))</f>
        <v/>
      </c>
    </row>
    <row r="2559" spans="12:15" x14ac:dyDescent="0.35">
      <c r="L2559" s="81" t="str">
        <f t="shared" si="104"/>
        <v/>
      </c>
      <c r="M2559" s="82" t="str">
        <f>IF(EXACT(B2559,""),"",IF(COUNTIFS(B:B,B2559,J:J,"&gt;"&amp;J2559)=0,IFERROR(IF(MATCH(B2559&amp;"|*",M$3:M2558,0),"-",""),B2559&amp;"|"&amp;C2559&amp;"|"),"-"))</f>
        <v/>
      </c>
      <c r="N2559" s="183" t="str">
        <f t="shared" si="105"/>
        <v/>
      </c>
      <c r="O2559" s="81" t="str">
        <f>IF(EXACT(B2559,""),"",IF(COUNTIFS(B:B,B2559,J:J,"&gt;"&amp;J2559)=1,IFERROR(IF(MATCH(B2559&amp;"|*",M$3:M2558,0),"-",""),B2559&amp;"|"&amp;C2559&amp;"|"),"-"))</f>
        <v/>
      </c>
    </row>
    <row r="2560" spans="12:15" x14ac:dyDescent="0.35">
      <c r="L2560" s="81" t="str">
        <f t="shared" si="104"/>
        <v/>
      </c>
      <c r="M2560" s="82" t="str">
        <f>IF(EXACT(B2560,""),"",IF(COUNTIFS(B:B,B2560,J:J,"&gt;"&amp;J2560)=0,IFERROR(IF(MATCH(B2560&amp;"|*",M$3:M2559,0),"-",""),B2560&amp;"|"&amp;C2560&amp;"|"),"-"))</f>
        <v/>
      </c>
      <c r="N2560" s="183" t="str">
        <f t="shared" si="105"/>
        <v/>
      </c>
      <c r="O2560" s="81" t="str">
        <f>IF(EXACT(B2560,""),"",IF(COUNTIFS(B:B,B2560,J:J,"&gt;"&amp;J2560)=1,IFERROR(IF(MATCH(B2560&amp;"|*",M$3:M2559,0),"-",""),B2560&amp;"|"&amp;C2560&amp;"|"),"-"))</f>
        <v/>
      </c>
    </row>
    <row r="2561" spans="12:15" x14ac:dyDescent="0.35">
      <c r="L2561" s="81" t="str">
        <f t="shared" si="104"/>
        <v/>
      </c>
      <c r="M2561" s="82" t="str">
        <f>IF(EXACT(B2561,""),"",IF(COUNTIFS(B:B,B2561,J:J,"&gt;"&amp;J2561)=0,IFERROR(IF(MATCH(B2561&amp;"|*",M$3:M2560,0),"-",""),B2561&amp;"|"&amp;C2561&amp;"|"),"-"))</f>
        <v/>
      </c>
      <c r="N2561" s="183" t="str">
        <f t="shared" si="105"/>
        <v/>
      </c>
      <c r="O2561" s="81" t="str">
        <f>IF(EXACT(B2561,""),"",IF(COUNTIFS(B:B,B2561,J:J,"&gt;"&amp;J2561)=1,IFERROR(IF(MATCH(B2561&amp;"|*",M$3:M2560,0),"-",""),B2561&amp;"|"&amp;C2561&amp;"|"),"-"))</f>
        <v/>
      </c>
    </row>
    <row r="2562" spans="12:15" x14ac:dyDescent="0.35">
      <c r="L2562" s="81" t="str">
        <f t="shared" si="104"/>
        <v/>
      </c>
      <c r="M2562" s="82" t="str">
        <f>IF(EXACT(B2562,""),"",IF(COUNTIFS(B:B,B2562,J:J,"&gt;"&amp;J2562)=0,IFERROR(IF(MATCH(B2562&amp;"|*",M$3:M2561,0),"-",""),B2562&amp;"|"&amp;C2562&amp;"|"),"-"))</f>
        <v/>
      </c>
      <c r="N2562" s="183" t="str">
        <f t="shared" si="105"/>
        <v/>
      </c>
      <c r="O2562" s="81" t="str">
        <f>IF(EXACT(B2562,""),"",IF(COUNTIFS(B:B,B2562,J:J,"&gt;"&amp;J2562)=1,IFERROR(IF(MATCH(B2562&amp;"|*",M$3:M2561,0),"-",""),B2562&amp;"|"&amp;C2562&amp;"|"),"-"))</f>
        <v/>
      </c>
    </row>
    <row r="2563" spans="12:15" x14ac:dyDescent="0.35">
      <c r="L2563" s="81" t="str">
        <f t="shared" si="104"/>
        <v/>
      </c>
      <c r="M2563" s="82" t="str">
        <f>IF(EXACT(B2563,""),"",IF(COUNTIFS(B:B,B2563,J:J,"&gt;"&amp;J2563)=0,IFERROR(IF(MATCH(B2563&amp;"|*",M$3:M2562,0),"-",""),B2563&amp;"|"&amp;C2563&amp;"|"),"-"))</f>
        <v/>
      </c>
      <c r="N2563" s="183" t="str">
        <f t="shared" si="105"/>
        <v/>
      </c>
      <c r="O2563" s="81" t="str">
        <f>IF(EXACT(B2563,""),"",IF(COUNTIFS(B:B,B2563,J:J,"&gt;"&amp;J2563)=1,IFERROR(IF(MATCH(B2563&amp;"|*",M$3:M2562,0),"-",""),B2563&amp;"|"&amp;C2563&amp;"|"),"-"))</f>
        <v/>
      </c>
    </row>
    <row r="2564" spans="12:15" x14ac:dyDescent="0.35">
      <c r="L2564" s="81" t="str">
        <f t="shared" ref="L2564:L2627" si="106">IF(EXACT(B2564,""),"",IF(COUNTIFS(B:B,B2564,D:D,D2564,E:E,E2564,J:J,"&gt;"&amp;J2564)=0,B2564&amp;"|"&amp;D2564&amp;":"&amp;E2564&amp;"|","-"))</f>
        <v/>
      </c>
      <c r="M2564" s="82" t="str">
        <f>IF(EXACT(B2564,""),"",IF(COUNTIFS(B:B,B2564,J:J,"&gt;"&amp;J2564)=0,IFERROR(IF(MATCH(B2564&amp;"|*",M$3:M2563,0),"-",""),B2564&amp;"|"&amp;C2564&amp;"|"),"-"))</f>
        <v/>
      </c>
      <c r="N2564" s="183" t="str">
        <f t="shared" ref="N2564:N2627" si="107">IF(OR(EXACT(M2564,""),EXACT(M2564,"-")),"",COUNTIFS(M$4:M$4000,"&gt;-",M$4:M$4000,"&lt;="&amp;M2564))</f>
        <v/>
      </c>
      <c r="O2564" s="81" t="str">
        <f>IF(EXACT(B2564,""),"",IF(COUNTIFS(B:B,B2564,J:J,"&gt;"&amp;J2564)=1,IFERROR(IF(MATCH(B2564&amp;"|*",M$3:M2563,0),"-",""),B2564&amp;"|"&amp;C2564&amp;"|"),"-"))</f>
        <v/>
      </c>
    </row>
    <row r="2565" spans="12:15" x14ac:dyDescent="0.35">
      <c r="L2565" s="81" t="str">
        <f t="shared" si="106"/>
        <v/>
      </c>
      <c r="M2565" s="82" t="str">
        <f>IF(EXACT(B2565,""),"",IF(COUNTIFS(B:B,B2565,J:J,"&gt;"&amp;J2565)=0,IFERROR(IF(MATCH(B2565&amp;"|*",M$3:M2564,0),"-",""),B2565&amp;"|"&amp;C2565&amp;"|"),"-"))</f>
        <v/>
      </c>
      <c r="N2565" s="183" t="str">
        <f t="shared" si="107"/>
        <v/>
      </c>
      <c r="O2565" s="81" t="str">
        <f>IF(EXACT(B2565,""),"",IF(COUNTIFS(B:B,B2565,J:J,"&gt;"&amp;J2565)=1,IFERROR(IF(MATCH(B2565&amp;"|*",M$3:M2564,0),"-",""),B2565&amp;"|"&amp;C2565&amp;"|"),"-"))</f>
        <v/>
      </c>
    </row>
    <row r="2566" spans="12:15" x14ac:dyDescent="0.35">
      <c r="L2566" s="81" t="str">
        <f t="shared" si="106"/>
        <v/>
      </c>
      <c r="M2566" s="82" t="str">
        <f>IF(EXACT(B2566,""),"",IF(COUNTIFS(B:B,B2566,J:J,"&gt;"&amp;J2566)=0,IFERROR(IF(MATCH(B2566&amp;"|*",M$3:M2565,0),"-",""),B2566&amp;"|"&amp;C2566&amp;"|"),"-"))</f>
        <v/>
      </c>
      <c r="N2566" s="183" t="str">
        <f t="shared" si="107"/>
        <v/>
      </c>
      <c r="O2566" s="81" t="str">
        <f>IF(EXACT(B2566,""),"",IF(COUNTIFS(B:B,B2566,J:J,"&gt;"&amp;J2566)=1,IFERROR(IF(MATCH(B2566&amp;"|*",M$3:M2565,0),"-",""),B2566&amp;"|"&amp;C2566&amp;"|"),"-"))</f>
        <v/>
      </c>
    </row>
    <row r="2567" spans="12:15" x14ac:dyDescent="0.35">
      <c r="L2567" s="81" t="str">
        <f t="shared" si="106"/>
        <v/>
      </c>
      <c r="M2567" s="82" t="str">
        <f>IF(EXACT(B2567,""),"",IF(COUNTIFS(B:B,B2567,J:J,"&gt;"&amp;J2567)=0,IFERROR(IF(MATCH(B2567&amp;"|*",M$3:M2566,0),"-",""),B2567&amp;"|"&amp;C2567&amp;"|"),"-"))</f>
        <v/>
      </c>
      <c r="N2567" s="183" t="str">
        <f t="shared" si="107"/>
        <v/>
      </c>
      <c r="O2567" s="81" t="str">
        <f>IF(EXACT(B2567,""),"",IF(COUNTIFS(B:B,B2567,J:J,"&gt;"&amp;J2567)=1,IFERROR(IF(MATCH(B2567&amp;"|*",M$3:M2566,0),"-",""),B2567&amp;"|"&amp;C2567&amp;"|"),"-"))</f>
        <v/>
      </c>
    </row>
    <row r="2568" spans="12:15" x14ac:dyDescent="0.35">
      <c r="L2568" s="81" t="str">
        <f t="shared" si="106"/>
        <v/>
      </c>
      <c r="M2568" s="82" t="str">
        <f>IF(EXACT(B2568,""),"",IF(COUNTIFS(B:B,B2568,J:J,"&gt;"&amp;J2568)=0,IFERROR(IF(MATCH(B2568&amp;"|*",M$3:M2567,0),"-",""),B2568&amp;"|"&amp;C2568&amp;"|"),"-"))</f>
        <v/>
      </c>
      <c r="N2568" s="183" t="str">
        <f t="shared" si="107"/>
        <v/>
      </c>
      <c r="O2568" s="81" t="str">
        <f>IF(EXACT(B2568,""),"",IF(COUNTIFS(B:B,B2568,J:J,"&gt;"&amp;J2568)=1,IFERROR(IF(MATCH(B2568&amp;"|*",M$3:M2567,0),"-",""),B2568&amp;"|"&amp;C2568&amp;"|"),"-"))</f>
        <v/>
      </c>
    </row>
    <row r="2569" spans="12:15" x14ac:dyDescent="0.35">
      <c r="L2569" s="81" t="str">
        <f t="shared" si="106"/>
        <v/>
      </c>
      <c r="M2569" s="82" t="str">
        <f>IF(EXACT(B2569,""),"",IF(COUNTIFS(B:B,B2569,J:J,"&gt;"&amp;J2569)=0,IFERROR(IF(MATCH(B2569&amp;"|*",M$3:M2568,0),"-",""),B2569&amp;"|"&amp;C2569&amp;"|"),"-"))</f>
        <v/>
      </c>
      <c r="N2569" s="183" t="str">
        <f t="shared" si="107"/>
        <v/>
      </c>
      <c r="O2569" s="81" t="str">
        <f>IF(EXACT(B2569,""),"",IF(COUNTIFS(B:B,B2569,J:J,"&gt;"&amp;J2569)=1,IFERROR(IF(MATCH(B2569&amp;"|*",M$3:M2568,0),"-",""),B2569&amp;"|"&amp;C2569&amp;"|"),"-"))</f>
        <v/>
      </c>
    </row>
    <row r="2570" spans="12:15" x14ac:dyDescent="0.35">
      <c r="L2570" s="81" t="str">
        <f t="shared" si="106"/>
        <v/>
      </c>
      <c r="M2570" s="82" t="str">
        <f>IF(EXACT(B2570,""),"",IF(COUNTIFS(B:B,B2570,J:J,"&gt;"&amp;J2570)=0,IFERROR(IF(MATCH(B2570&amp;"|*",M$3:M2569,0),"-",""),B2570&amp;"|"&amp;C2570&amp;"|"),"-"))</f>
        <v/>
      </c>
      <c r="N2570" s="183" t="str">
        <f t="shared" si="107"/>
        <v/>
      </c>
      <c r="O2570" s="81" t="str">
        <f>IF(EXACT(B2570,""),"",IF(COUNTIFS(B:B,B2570,J:J,"&gt;"&amp;J2570)=1,IFERROR(IF(MATCH(B2570&amp;"|*",M$3:M2569,0),"-",""),B2570&amp;"|"&amp;C2570&amp;"|"),"-"))</f>
        <v/>
      </c>
    </row>
    <row r="2571" spans="12:15" x14ac:dyDescent="0.35">
      <c r="L2571" s="81" t="str">
        <f t="shared" si="106"/>
        <v/>
      </c>
      <c r="M2571" s="82" t="str">
        <f>IF(EXACT(B2571,""),"",IF(COUNTIFS(B:B,B2571,J:J,"&gt;"&amp;J2571)=0,IFERROR(IF(MATCH(B2571&amp;"|*",M$3:M2570,0),"-",""),B2571&amp;"|"&amp;C2571&amp;"|"),"-"))</f>
        <v/>
      </c>
      <c r="N2571" s="183" t="str">
        <f t="shared" si="107"/>
        <v/>
      </c>
      <c r="O2571" s="81" t="str">
        <f>IF(EXACT(B2571,""),"",IF(COUNTIFS(B:B,B2571,J:J,"&gt;"&amp;J2571)=1,IFERROR(IF(MATCH(B2571&amp;"|*",M$3:M2570,0),"-",""),B2571&amp;"|"&amp;C2571&amp;"|"),"-"))</f>
        <v/>
      </c>
    </row>
    <row r="2572" spans="12:15" x14ac:dyDescent="0.35">
      <c r="L2572" s="81" t="str">
        <f t="shared" si="106"/>
        <v/>
      </c>
      <c r="M2572" s="82" t="str">
        <f>IF(EXACT(B2572,""),"",IF(COUNTIFS(B:B,B2572,J:J,"&gt;"&amp;J2572)=0,IFERROR(IF(MATCH(B2572&amp;"|*",M$3:M2571,0),"-",""),B2572&amp;"|"&amp;C2572&amp;"|"),"-"))</f>
        <v/>
      </c>
      <c r="N2572" s="183" t="str">
        <f t="shared" si="107"/>
        <v/>
      </c>
      <c r="O2572" s="81" t="str">
        <f>IF(EXACT(B2572,""),"",IF(COUNTIFS(B:B,B2572,J:J,"&gt;"&amp;J2572)=1,IFERROR(IF(MATCH(B2572&amp;"|*",M$3:M2571,0),"-",""),B2572&amp;"|"&amp;C2572&amp;"|"),"-"))</f>
        <v/>
      </c>
    </row>
    <row r="2573" spans="12:15" x14ac:dyDescent="0.35">
      <c r="L2573" s="81" t="str">
        <f t="shared" si="106"/>
        <v/>
      </c>
      <c r="M2573" s="82" t="str">
        <f>IF(EXACT(B2573,""),"",IF(COUNTIFS(B:B,B2573,J:J,"&gt;"&amp;J2573)=0,IFERROR(IF(MATCH(B2573&amp;"|*",M$3:M2572,0),"-",""),B2573&amp;"|"&amp;C2573&amp;"|"),"-"))</f>
        <v/>
      </c>
      <c r="N2573" s="183" t="str">
        <f t="shared" si="107"/>
        <v/>
      </c>
      <c r="O2573" s="81" t="str">
        <f>IF(EXACT(B2573,""),"",IF(COUNTIFS(B:B,B2573,J:J,"&gt;"&amp;J2573)=1,IFERROR(IF(MATCH(B2573&amp;"|*",M$3:M2572,0),"-",""),B2573&amp;"|"&amp;C2573&amp;"|"),"-"))</f>
        <v/>
      </c>
    </row>
    <row r="2574" spans="12:15" x14ac:dyDescent="0.35">
      <c r="L2574" s="81" t="str">
        <f t="shared" si="106"/>
        <v/>
      </c>
      <c r="M2574" s="82" t="str">
        <f>IF(EXACT(B2574,""),"",IF(COUNTIFS(B:B,B2574,J:J,"&gt;"&amp;J2574)=0,IFERROR(IF(MATCH(B2574&amp;"|*",M$3:M2573,0),"-",""),B2574&amp;"|"&amp;C2574&amp;"|"),"-"))</f>
        <v/>
      </c>
      <c r="N2574" s="183" t="str">
        <f t="shared" si="107"/>
        <v/>
      </c>
      <c r="O2574" s="81" t="str">
        <f>IF(EXACT(B2574,""),"",IF(COUNTIFS(B:B,B2574,J:J,"&gt;"&amp;J2574)=1,IFERROR(IF(MATCH(B2574&amp;"|*",M$3:M2573,0),"-",""),B2574&amp;"|"&amp;C2574&amp;"|"),"-"))</f>
        <v/>
      </c>
    </row>
    <row r="2575" spans="12:15" x14ac:dyDescent="0.35">
      <c r="L2575" s="81" t="str">
        <f t="shared" si="106"/>
        <v/>
      </c>
      <c r="M2575" s="82" t="str">
        <f>IF(EXACT(B2575,""),"",IF(COUNTIFS(B:B,B2575,J:J,"&gt;"&amp;J2575)=0,IFERROR(IF(MATCH(B2575&amp;"|*",M$3:M2574,0),"-",""),B2575&amp;"|"&amp;C2575&amp;"|"),"-"))</f>
        <v/>
      </c>
      <c r="N2575" s="183" t="str">
        <f t="shared" si="107"/>
        <v/>
      </c>
      <c r="O2575" s="81" t="str">
        <f>IF(EXACT(B2575,""),"",IF(COUNTIFS(B:B,B2575,J:J,"&gt;"&amp;J2575)=1,IFERROR(IF(MATCH(B2575&amp;"|*",M$3:M2574,0),"-",""),B2575&amp;"|"&amp;C2575&amp;"|"),"-"))</f>
        <v/>
      </c>
    </row>
    <row r="2576" spans="12:15" x14ac:dyDescent="0.35">
      <c r="L2576" s="81" t="str">
        <f t="shared" si="106"/>
        <v/>
      </c>
      <c r="M2576" s="82" t="str">
        <f>IF(EXACT(B2576,""),"",IF(COUNTIFS(B:B,B2576,J:J,"&gt;"&amp;J2576)=0,IFERROR(IF(MATCH(B2576&amp;"|*",M$3:M2575,0),"-",""),B2576&amp;"|"&amp;C2576&amp;"|"),"-"))</f>
        <v/>
      </c>
      <c r="N2576" s="183" t="str">
        <f t="shared" si="107"/>
        <v/>
      </c>
      <c r="O2576" s="81" t="str">
        <f>IF(EXACT(B2576,""),"",IF(COUNTIFS(B:B,B2576,J:J,"&gt;"&amp;J2576)=1,IFERROR(IF(MATCH(B2576&amp;"|*",M$3:M2575,0),"-",""),B2576&amp;"|"&amp;C2576&amp;"|"),"-"))</f>
        <v/>
      </c>
    </row>
    <row r="2577" spans="12:15" x14ac:dyDescent="0.35">
      <c r="L2577" s="81" t="str">
        <f t="shared" si="106"/>
        <v/>
      </c>
      <c r="M2577" s="82" t="str">
        <f>IF(EXACT(B2577,""),"",IF(COUNTIFS(B:B,B2577,J:J,"&gt;"&amp;J2577)=0,IFERROR(IF(MATCH(B2577&amp;"|*",M$3:M2576,0),"-",""),B2577&amp;"|"&amp;C2577&amp;"|"),"-"))</f>
        <v/>
      </c>
      <c r="N2577" s="183" t="str">
        <f t="shared" si="107"/>
        <v/>
      </c>
      <c r="O2577" s="81" t="str">
        <f>IF(EXACT(B2577,""),"",IF(COUNTIFS(B:B,B2577,J:J,"&gt;"&amp;J2577)=1,IFERROR(IF(MATCH(B2577&amp;"|*",M$3:M2576,0),"-",""),B2577&amp;"|"&amp;C2577&amp;"|"),"-"))</f>
        <v/>
      </c>
    </row>
    <row r="2578" spans="12:15" x14ac:dyDescent="0.35">
      <c r="L2578" s="81" t="str">
        <f t="shared" si="106"/>
        <v/>
      </c>
      <c r="M2578" s="82" t="str">
        <f>IF(EXACT(B2578,""),"",IF(COUNTIFS(B:B,B2578,J:J,"&gt;"&amp;J2578)=0,IFERROR(IF(MATCH(B2578&amp;"|*",M$3:M2577,0),"-",""),B2578&amp;"|"&amp;C2578&amp;"|"),"-"))</f>
        <v/>
      </c>
      <c r="N2578" s="183" t="str">
        <f t="shared" si="107"/>
        <v/>
      </c>
      <c r="O2578" s="81" t="str">
        <f>IF(EXACT(B2578,""),"",IF(COUNTIFS(B:B,B2578,J:J,"&gt;"&amp;J2578)=1,IFERROR(IF(MATCH(B2578&amp;"|*",M$3:M2577,0),"-",""),B2578&amp;"|"&amp;C2578&amp;"|"),"-"))</f>
        <v/>
      </c>
    </row>
    <row r="2579" spans="12:15" x14ac:dyDescent="0.35">
      <c r="L2579" s="81" t="str">
        <f t="shared" si="106"/>
        <v/>
      </c>
      <c r="M2579" s="82" t="str">
        <f>IF(EXACT(B2579,""),"",IF(COUNTIFS(B:B,B2579,J:J,"&gt;"&amp;J2579)=0,IFERROR(IF(MATCH(B2579&amp;"|*",M$3:M2578,0),"-",""),B2579&amp;"|"&amp;C2579&amp;"|"),"-"))</f>
        <v/>
      </c>
      <c r="N2579" s="183" t="str">
        <f t="shared" si="107"/>
        <v/>
      </c>
      <c r="O2579" s="81" t="str">
        <f>IF(EXACT(B2579,""),"",IF(COUNTIFS(B:B,B2579,J:J,"&gt;"&amp;J2579)=1,IFERROR(IF(MATCH(B2579&amp;"|*",M$3:M2578,0),"-",""),B2579&amp;"|"&amp;C2579&amp;"|"),"-"))</f>
        <v/>
      </c>
    </row>
    <row r="2580" spans="12:15" x14ac:dyDescent="0.35">
      <c r="L2580" s="81" t="str">
        <f t="shared" si="106"/>
        <v/>
      </c>
      <c r="M2580" s="82" t="str">
        <f>IF(EXACT(B2580,""),"",IF(COUNTIFS(B:B,B2580,J:J,"&gt;"&amp;J2580)=0,IFERROR(IF(MATCH(B2580&amp;"|*",M$3:M2579,0),"-",""),B2580&amp;"|"&amp;C2580&amp;"|"),"-"))</f>
        <v/>
      </c>
      <c r="N2580" s="183" t="str">
        <f t="shared" si="107"/>
        <v/>
      </c>
      <c r="O2580" s="81" t="str">
        <f>IF(EXACT(B2580,""),"",IF(COUNTIFS(B:B,B2580,J:J,"&gt;"&amp;J2580)=1,IFERROR(IF(MATCH(B2580&amp;"|*",M$3:M2579,0),"-",""),B2580&amp;"|"&amp;C2580&amp;"|"),"-"))</f>
        <v/>
      </c>
    </row>
    <row r="2581" spans="12:15" x14ac:dyDescent="0.35">
      <c r="L2581" s="81" t="str">
        <f t="shared" si="106"/>
        <v/>
      </c>
      <c r="M2581" s="82" t="str">
        <f>IF(EXACT(B2581,""),"",IF(COUNTIFS(B:B,B2581,J:J,"&gt;"&amp;J2581)=0,IFERROR(IF(MATCH(B2581&amp;"|*",M$3:M2580,0),"-",""),B2581&amp;"|"&amp;C2581&amp;"|"),"-"))</f>
        <v/>
      </c>
      <c r="N2581" s="183" t="str">
        <f t="shared" si="107"/>
        <v/>
      </c>
      <c r="O2581" s="81" t="str">
        <f>IF(EXACT(B2581,""),"",IF(COUNTIFS(B:B,B2581,J:J,"&gt;"&amp;J2581)=1,IFERROR(IF(MATCH(B2581&amp;"|*",M$3:M2580,0),"-",""),B2581&amp;"|"&amp;C2581&amp;"|"),"-"))</f>
        <v/>
      </c>
    </row>
    <row r="2582" spans="12:15" x14ac:dyDescent="0.35">
      <c r="L2582" s="81" t="str">
        <f t="shared" si="106"/>
        <v/>
      </c>
      <c r="M2582" s="82" t="str">
        <f>IF(EXACT(B2582,""),"",IF(COUNTIFS(B:B,B2582,J:J,"&gt;"&amp;J2582)=0,IFERROR(IF(MATCH(B2582&amp;"|*",M$3:M2581,0),"-",""),B2582&amp;"|"&amp;C2582&amp;"|"),"-"))</f>
        <v/>
      </c>
      <c r="N2582" s="183" t="str">
        <f t="shared" si="107"/>
        <v/>
      </c>
      <c r="O2582" s="81" t="str">
        <f>IF(EXACT(B2582,""),"",IF(COUNTIFS(B:B,B2582,J:J,"&gt;"&amp;J2582)=1,IFERROR(IF(MATCH(B2582&amp;"|*",M$3:M2581,0),"-",""),B2582&amp;"|"&amp;C2582&amp;"|"),"-"))</f>
        <v/>
      </c>
    </row>
    <row r="2583" spans="12:15" x14ac:dyDescent="0.35">
      <c r="L2583" s="81" t="str">
        <f t="shared" si="106"/>
        <v/>
      </c>
      <c r="M2583" s="82" t="str">
        <f>IF(EXACT(B2583,""),"",IF(COUNTIFS(B:B,B2583,J:J,"&gt;"&amp;J2583)=0,IFERROR(IF(MATCH(B2583&amp;"|*",M$3:M2582,0),"-",""),B2583&amp;"|"&amp;C2583&amp;"|"),"-"))</f>
        <v/>
      </c>
      <c r="N2583" s="183" t="str">
        <f t="shared" si="107"/>
        <v/>
      </c>
      <c r="O2583" s="81" t="str">
        <f>IF(EXACT(B2583,""),"",IF(COUNTIFS(B:B,B2583,J:J,"&gt;"&amp;J2583)=1,IFERROR(IF(MATCH(B2583&amp;"|*",M$3:M2582,0),"-",""),B2583&amp;"|"&amp;C2583&amp;"|"),"-"))</f>
        <v/>
      </c>
    </row>
    <row r="2584" spans="12:15" x14ac:dyDescent="0.35">
      <c r="L2584" s="81" t="str">
        <f t="shared" si="106"/>
        <v/>
      </c>
      <c r="M2584" s="82" t="str">
        <f>IF(EXACT(B2584,""),"",IF(COUNTIFS(B:B,B2584,J:J,"&gt;"&amp;J2584)=0,IFERROR(IF(MATCH(B2584&amp;"|*",M$3:M2583,0),"-",""),B2584&amp;"|"&amp;C2584&amp;"|"),"-"))</f>
        <v/>
      </c>
      <c r="N2584" s="183" t="str">
        <f t="shared" si="107"/>
        <v/>
      </c>
      <c r="O2584" s="81" t="str">
        <f>IF(EXACT(B2584,""),"",IF(COUNTIFS(B:B,B2584,J:J,"&gt;"&amp;J2584)=1,IFERROR(IF(MATCH(B2584&amp;"|*",M$3:M2583,0),"-",""),B2584&amp;"|"&amp;C2584&amp;"|"),"-"))</f>
        <v/>
      </c>
    </row>
    <row r="2585" spans="12:15" x14ac:dyDescent="0.35">
      <c r="L2585" s="81" t="str">
        <f t="shared" si="106"/>
        <v/>
      </c>
      <c r="M2585" s="82" t="str">
        <f>IF(EXACT(B2585,""),"",IF(COUNTIFS(B:B,B2585,J:J,"&gt;"&amp;J2585)=0,IFERROR(IF(MATCH(B2585&amp;"|*",M$3:M2584,0),"-",""),B2585&amp;"|"&amp;C2585&amp;"|"),"-"))</f>
        <v/>
      </c>
      <c r="N2585" s="183" t="str">
        <f t="shared" si="107"/>
        <v/>
      </c>
      <c r="O2585" s="81" t="str">
        <f>IF(EXACT(B2585,""),"",IF(COUNTIFS(B:B,B2585,J:J,"&gt;"&amp;J2585)=1,IFERROR(IF(MATCH(B2585&amp;"|*",M$3:M2584,0),"-",""),B2585&amp;"|"&amp;C2585&amp;"|"),"-"))</f>
        <v/>
      </c>
    </row>
    <row r="2586" spans="12:15" x14ac:dyDescent="0.35">
      <c r="L2586" s="81" t="str">
        <f t="shared" si="106"/>
        <v/>
      </c>
      <c r="M2586" s="82" t="str">
        <f>IF(EXACT(B2586,""),"",IF(COUNTIFS(B:B,B2586,J:J,"&gt;"&amp;J2586)=0,IFERROR(IF(MATCH(B2586&amp;"|*",M$3:M2585,0),"-",""),B2586&amp;"|"&amp;C2586&amp;"|"),"-"))</f>
        <v/>
      </c>
      <c r="N2586" s="183" t="str">
        <f t="shared" si="107"/>
        <v/>
      </c>
      <c r="O2586" s="81" t="str">
        <f>IF(EXACT(B2586,""),"",IF(COUNTIFS(B:B,B2586,J:J,"&gt;"&amp;J2586)=1,IFERROR(IF(MATCH(B2586&amp;"|*",M$3:M2585,0),"-",""),B2586&amp;"|"&amp;C2586&amp;"|"),"-"))</f>
        <v/>
      </c>
    </row>
    <row r="2587" spans="12:15" x14ac:dyDescent="0.35">
      <c r="L2587" s="81" t="str">
        <f t="shared" si="106"/>
        <v/>
      </c>
      <c r="M2587" s="82" t="str">
        <f>IF(EXACT(B2587,""),"",IF(COUNTIFS(B:B,B2587,J:J,"&gt;"&amp;J2587)=0,IFERROR(IF(MATCH(B2587&amp;"|*",M$3:M2586,0),"-",""),B2587&amp;"|"&amp;C2587&amp;"|"),"-"))</f>
        <v/>
      </c>
      <c r="N2587" s="183" t="str">
        <f t="shared" si="107"/>
        <v/>
      </c>
      <c r="O2587" s="81" t="str">
        <f>IF(EXACT(B2587,""),"",IF(COUNTIFS(B:B,B2587,J:J,"&gt;"&amp;J2587)=1,IFERROR(IF(MATCH(B2587&amp;"|*",M$3:M2586,0),"-",""),B2587&amp;"|"&amp;C2587&amp;"|"),"-"))</f>
        <v/>
      </c>
    </row>
    <row r="2588" spans="12:15" x14ac:dyDescent="0.35">
      <c r="L2588" s="81" t="str">
        <f t="shared" si="106"/>
        <v/>
      </c>
      <c r="M2588" s="82" t="str">
        <f>IF(EXACT(B2588,""),"",IF(COUNTIFS(B:B,B2588,J:J,"&gt;"&amp;J2588)=0,IFERROR(IF(MATCH(B2588&amp;"|*",M$3:M2587,0),"-",""),B2588&amp;"|"&amp;C2588&amp;"|"),"-"))</f>
        <v/>
      </c>
      <c r="N2588" s="183" t="str">
        <f t="shared" si="107"/>
        <v/>
      </c>
      <c r="O2588" s="81" t="str">
        <f>IF(EXACT(B2588,""),"",IF(COUNTIFS(B:B,B2588,J:J,"&gt;"&amp;J2588)=1,IFERROR(IF(MATCH(B2588&amp;"|*",M$3:M2587,0),"-",""),B2588&amp;"|"&amp;C2588&amp;"|"),"-"))</f>
        <v/>
      </c>
    </row>
    <row r="2589" spans="12:15" x14ac:dyDescent="0.35">
      <c r="L2589" s="81" t="str">
        <f t="shared" si="106"/>
        <v/>
      </c>
      <c r="M2589" s="82" t="str">
        <f>IF(EXACT(B2589,""),"",IF(COUNTIFS(B:B,B2589,J:J,"&gt;"&amp;J2589)=0,IFERROR(IF(MATCH(B2589&amp;"|*",M$3:M2588,0),"-",""),B2589&amp;"|"&amp;C2589&amp;"|"),"-"))</f>
        <v/>
      </c>
      <c r="N2589" s="183" t="str">
        <f t="shared" si="107"/>
        <v/>
      </c>
      <c r="O2589" s="81" t="str">
        <f>IF(EXACT(B2589,""),"",IF(COUNTIFS(B:B,B2589,J:J,"&gt;"&amp;J2589)=1,IFERROR(IF(MATCH(B2589&amp;"|*",M$3:M2588,0),"-",""),B2589&amp;"|"&amp;C2589&amp;"|"),"-"))</f>
        <v/>
      </c>
    </row>
    <row r="2590" spans="12:15" x14ac:dyDescent="0.35">
      <c r="L2590" s="81" t="str">
        <f t="shared" si="106"/>
        <v/>
      </c>
      <c r="M2590" s="82" t="str">
        <f>IF(EXACT(B2590,""),"",IF(COUNTIFS(B:B,B2590,J:J,"&gt;"&amp;J2590)=0,IFERROR(IF(MATCH(B2590&amp;"|*",M$3:M2589,0),"-",""),B2590&amp;"|"&amp;C2590&amp;"|"),"-"))</f>
        <v/>
      </c>
      <c r="N2590" s="183" t="str">
        <f t="shared" si="107"/>
        <v/>
      </c>
      <c r="O2590" s="81" t="str">
        <f>IF(EXACT(B2590,""),"",IF(COUNTIFS(B:B,B2590,J:J,"&gt;"&amp;J2590)=1,IFERROR(IF(MATCH(B2590&amp;"|*",M$3:M2589,0),"-",""),B2590&amp;"|"&amp;C2590&amp;"|"),"-"))</f>
        <v/>
      </c>
    </row>
    <row r="2591" spans="12:15" x14ac:dyDescent="0.35">
      <c r="L2591" s="81" t="str">
        <f t="shared" si="106"/>
        <v/>
      </c>
      <c r="M2591" s="82" t="str">
        <f>IF(EXACT(B2591,""),"",IF(COUNTIFS(B:B,B2591,J:J,"&gt;"&amp;J2591)=0,IFERROR(IF(MATCH(B2591&amp;"|*",M$3:M2590,0),"-",""),B2591&amp;"|"&amp;C2591&amp;"|"),"-"))</f>
        <v/>
      </c>
      <c r="N2591" s="183" t="str">
        <f t="shared" si="107"/>
        <v/>
      </c>
      <c r="O2591" s="81" t="str">
        <f>IF(EXACT(B2591,""),"",IF(COUNTIFS(B:B,B2591,J:J,"&gt;"&amp;J2591)=1,IFERROR(IF(MATCH(B2591&amp;"|*",M$3:M2590,0),"-",""),B2591&amp;"|"&amp;C2591&amp;"|"),"-"))</f>
        <v/>
      </c>
    </row>
    <row r="2592" spans="12:15" x14ac:dyDescent="0.35">
      <c r="L2592" s="81" t="str">
        <f t="shared" si="106"/>
        <v/>
      </c>
      <c r="M2592" s="82" t="str">
        <f>IF(EXACT(B2592,""),"",IF(COUNTIFS(B:B,B2592,J:J,"&gt;"&amp;J2592)=0,IFERROR(IF(MATCH(B2592&amp;"|*",M$3:M2591,0),"-",""),B2592&amp;"|"&amp;C2592&amp;"|"),"-"))</f>
        <v/>
      </c>
      <c r="N2592" s="183" t="str">
        <f t="shared" si="107"/>
        <v/>
      </c>
      <c r="O2592" s="81" t="str">
        <f>IF(EXACT(B2592,""),"",IF(COUNTIFS(B:B,B2592,J:J,"&gt;"&amp;J2592)=1,IFERROR(IF(MATCH(B2592&amp;"|*",M$3:M2591,0),"-",""),B2592&amp;"|"&amp;C2592&amp;"|"),"-"))</f>
        <v/>
      </c>
    </row>
    <row r="2593" spans="12:15" x14ac:dyDescent="0.35">
      <c r="L2593" s="81" t="str">
        <f t="shared" si="106"/>
        <v/>
      </c>
      <c r="M2593" s="82" t="str">
        <f>IF(EXACT(B2593,""),"",IF(COUNTIFS(B:B,B2593,J:J,"&gt;"&amp;J2593)=0,IFERROR(IF(MATCH(B2593&amp;"|*",M$3:M2592,0),"-",""),B2593&amp;"|"&amp;C2593&amp;"|"),"-"))</f>
        <v/>
      </c>
      <c r="N2593" s="183" t="str">
        <f t="shared" si="107"/>
        <v/>
      </c>
      <c r="O2593" s="81" t="str">
        <f>IF(EXACT(B2593,""),"",IF(COUNTIFS(B:B,B2593,J:J,"&gt;"&amp;J2593)=1,IFERROR(IF(MATCH(B2593&amp;"|*",M$3:M2592,0),"-",""),B2593&amp;"|"&amp;C2593&amp;"|"),"-"))</f>
        <v/>
      </c>
    </row>
    <row r="2594" spans="12:15" x14ac:dyDescent="0.35">
      <c r="L2594" s="81" t="str">
        <f t="shared" si="106"/>
        <v/>
      </c>
      <c r="M2594" s="82" t="str">
        <f>IF(EXACT(B2594,""),"",IF(COUNTIFS(B:B,B2594,J:J,"&gt;"&amp;J2594)=0,IFERROR(IF(MATCH(B2594&amp;"|*",M$3:M2593,0),"-",""),B2594&amp;"|"&amp;C2594&amp;"|"),"-"))</f>
        <v/>
      </c>
      <c r="N2594" s="183" t="str">
        <f t="shared" si="107"/>
        <v/>
      </c>
      <c r="O2594" s="81" t="str">
        <f>IF(EXACT(B2594,""),"",IF(COUNTIFS(B:B,B2594,J:J,"&gt;"&amp;J2594)=1,IFERROR(IF(MATCH(B2594&amp;"|*",M$3:M2593,0),"-",""),B2594&amp;"|"&amp;C2594&amp;"|"),"-"))</f>
        <v/>
      </c>
    </row>
    <row r="2595" spans="12:15" x14ac:dyDescent="0.35">
      <c r="L2595" s="81" t="str">
        <f t="shared" si="106"/>
        <v/>
      </c>
      <c r="M2595" s="82" t="str">
        <f>IF(EXACT(B2595,""),"",IF(COUNTIFS(B:B,B2595,J:J,"&gt;"&amp;J2595)=0,IFERROR(IF(MATCH(B2595&amp;"|*",M$3:M2594,0),"-",""),B2595&amp;"|"&amp;C2595&amp;"|"),"-"))</f>
        <v/>
      </c>
      <c r="N2595" s="183" t="str">
        <f t="shared" si="107"/>
        <v/>
      </c>
      <c r="O2595" s="81" t="str">
        <f>IF(EXACT(B2595,""),"",IF(COUNTIFS(B:B,B2595,J:J,"&gt;"&amp;J2595)=1,IFERROR(IF(MATCH(B2595&amp;"|*",M$3:M2594,0),"-",""),B2595&amp;"|"&amp;C2595&amp;"|"),"-"))</f>
        <v/>
      </c>
    </row>
    <row r="2596" spans="12:15" x14ac:dyDescent="0.35">
      <c r="L2596" s="81" t="str">
        <f t="shared" si="106"/>
        <v/>
      </c>
      <c r="M2596" s="82" t="str">
        <f>IF(EXACT(B2596,""),"",IF(COUNTIFS(B:B,B2596,J:J,"&gt;"&amp;J2596)=0,IFERROR(IF(MATCH(B2596&amp;"|*",M$3:M2595,0),"-",""),B2596&amp;"|"&amp;C2596&amp;"|"),"-"))</f>
        <v/>
      </c>
      <c r="N2596" s="183" t="str">
        <f t="shared" si="107"/>
        <v/>
      </c>
      <c r="O2596" s="81" t="str">
        <f>IF(EXACT(B2596,""),"",IF(COUNTIFS(B:B,B2596,J:J,"&gt;"&amp;J2596)=1,IFERROR(IF(MATCH(B2596&amp;"|*",M$3:M2595,0),"-",""),B2596&amp;"|"&amp;C2596&amp;"|"),"-"))</f>
        <v/>
      </c>
    </row>
    <row r="2597" spans="12:15" x14ac:dyDescent="0.35">
      <c r="L2597" s="81" t="str">
        <f t="shared" si="106"/>
        <v/>
      </c>
      <c r="M2597" s="82" t="str">
        <f>IF(EXACT(B2597,""),"",IF(COUNTIFS(B:B,B2597,J:J,"&gt;"&amp;J2597)=0,IFERROR(IF(MATCH(B2597&amp;"|*",M$3:M2596,0),"-",""),B2597&amp;"|"&amp;C2597&amp;"|"),"-"))</f>
        <v/>
      </c>
      <c r="N2597" s="183" t="str">
        <f t="shared" si="107"/>
        <v/>
      </c>
      <c r="O2597" s="81" t="str">
        <f>IF(EXACT(B2597,""),"",IF(COUNTIFS(B:B,B2597,J:J,"&gt;"&amp;J2597)=1,IFERROR(IF(MATCH(B2597&amp;"|*",M$3:M2596,0),"-",""),B2597&amp;"|"&amp;C2597&amp;"|"),"-"))</f>
        <v/>
      </c>
    </row>
    <row r="2598" spans="12:15" x14ac:dyDescent="0.35">
      <c r="L2598" s="81" t="str">
        <f t="shared" si="106"/>
        <v/>
      </c>
      <c r="M2598" s="82" t="str">
        <f>IF(EXACT(B2598,""),"",IF(COUNTIFS(B:B,B2598,J:J,"&gt;"&amp;J2598)=0,IFERROR(IF(MATCH(B2598&amp;"|*",M$3:M2597,0),"-",""),B2598&amp;"|"&amp;C2598&amp;"|"),"-"))</f>
        <v/>
      </c>
      <c r="N2598" s="183" t="str">
        <f t="shared" si="107"/>
        <v/>
      </c>
      <c r="O2598" s="81" t="str">
        <f>IF(EXACT(B2598,""),"",IF(COUNTIFS(B:B,B2598,J:J,"&gt;"&amp;J2598)=1,IFERROR(IF(MATCH(B2598&amp;"|*",M$3:M2597,0),"-",""),B2598&amp;"|"&amp;C2598&amp;"|"),"-"))</f>
        <v/>
      </c>
    </row>
    <row r="2599" spans="12:15" x14ac:dyDescent="0.35">
      <c r="L2599" s="81" t="str">
        <f t="shared" si="106"/>
        <v/>
      </c>
      <c r="M2599" s="82" t="str">
        <f>IF(EXACT(B2599,""),"",IF(COUNTIFS(B:B,B2599,J:J,"&gt;"&amp;J2599)=0,IFERROR(IF(MATCH(B2599&amp;"|*",M$3:M2598,0),"-",""),B2599&amp;"|"&amp;C2599&amp;"|"),"-"))</f>
        <v/>
      </c>
      <c r="N2599" s="183" t="str">
        <f t="shared" si="107"/>
        <v/>
      </c>
      <c r="O2599" s="81" t="str">
        <f>IF(EXACT(B2599,""),"",IF(COUNTIFS(B:B,B2599,J:J,"&gt;"&amp;J2599)=1,IFERROR(IF(MATCH(B2599&amp;"|*",M$3:M2598,0),"-",""),B2599&amp;"|"&amp;C2599&amp;"|"),"-"))</f>
        <v/>
      </c>
    </row>
    <row r="2600" spans="12:15" x14ac:dyDescent="0.35">
      <c r="L2600" s="81" t="str">
        <f t="shared" si="106"/>
        <v/>
      </c>
      <c r="M2600" s="82" t="str">
        <f>IF(EXACT(B2600,""),"",IF(COUNTIFS(B:B,B2600,J:J,"&gt;"&amp;J2600)=0,IFERROR(IF(MATCH(B2600&amp;"|*",M$3:M2599,0),"-",""),B2600&amp;"|"&amp;C2600&amp;"|"),"-"))</f>
        <v/>
      </c>
      <c r="N2600" s="183" t="str">
        <f t="shared" si="107"/>
        <v/>
      </c>
      <c r="O2600" s="81" t="str">
        <f>IF(EXACT(B2600,""),"",IF(COUNTIFS(B:B,B2600,J:J,"&gt;"&amp;J2600)=1,IFERROR(IF(MATCH(B2600&amp;"|*",M$3:M2599,0),"-",""),B2600&amp;"|"&amp;C2600&amp;"|"),"-"))</f>
        <v/>
      </c>
    </row>
    <row r="2601" spans="12:15" x14ac:dyDescent="0.35">
      <c r="L2601" s="81" t="str">
        <f t="shared" si="106"/>
        <v/>
      </c>
      <c r="M2601" s="82" t="str">
        <f>IF(EXACT(B2601,""),"",IF(COUNTIFS(B:B,B2601,J:J,"&gt;"&amp;J2601)=0,IFERROR(IF(MATCH(B2601&amp;"|*",M$3:M2600,0),"-",""),B2601&amp;"|"&amp;C2601&amp;"|"),"-"))</f>
        <v/>
      </c>
      <c r="N2601" s="183" t="str">
        <f t="shared" si="107"/>
        <v/>
      </c>
      <c r="O2601" s="81" t="str">
        <f>IF(EXACT(B2601,""),"",IF(COUNTIFS(B:B,B2601,J:J,"&gt;"&amp;J2601)=1,IFERROR(IF(MATCH(B2601&amp;"|*",M$3:M2600,0),"-",""),B2601&amp;"|"&amp;C2601&amp;"|"),"-"))</f>
        <v/>
      </c>
    </row>
    <row r="2602" spans="12:15" x14ac:dyDescent="0.35">
      <c r="L2602" s="81" t="str">
        <f t="shared" si="106"/>
        <v/>
      </c>
      <c r="M2602" s="82" t="str">
        <f>IF(EXACT(B2602,""),"",IF(COUNTIFS(B:B,B2602,J:J,"&gt;"&amp;J2602)=0,IFERROR(IF(MATCH(B2602&amp;"|*",M$3:M2601,0),"-",""),B2602&amp;"|"&amp;C2602&amp;"|"),"-"))</f>
        <v/>
      </c>
      <c r="N2602" s="183" t="str">
        <f t="shared" si="107"/>
        <v/>
      </c>
      <c r="O2602" s="81" t="str">
        <f>IF(EXACT(B2602,""),"",IF(COUNTIFS(B:B,B2602,J:J,"&gt;"&amp;J2602)=1,IFERROR(IF(MATCH(B2602&amp;"|*",M$3:M2601,0),"-",""),B2602&amp;"|"&amp;C2602&amp;"|"),"-"))</f>
        <v/>
      </c>
    </row>
    <row r="2603" spans="12:15" x14ac:dyDescent="0.35">
      <c r="L2603" s="81" t="str">
        <f t="shared" si="106"/>
        <v/>
      </c>
      <c r="M2603" s="82" t="str">
        <f>IF(EXACT(B2603,""),"",IF(COUNTIFS(B:B,B2603,J:J,"&gt;"&amp;J2603)=0,IFERROR(IF(MATCH(B2603&amp;"|*",M$3:M2602,0),"-",""),B2603&amp;"|"&amp;C2603&amp;"|"),"-"))</f>
        <v/>
      </c>
      <c r="N2603" s="183" t="str">
        <f t="shared" si="107"/>
        <v/>
      </c>
      <c r="O2603" s="81" t="str">
        <f>IF(EXACT(B2603,""),"",IF(COUNTIFS(B:B,B2603,J:J,"&gt;"&amp;J2603)=1,IFERROR(IF(MATCH(B2603&amp;"|*",M$3:M2602,0),"-",""),B2603&amp;"|"&amp;C2603&amp;"|"),"-"))</f>
        <v/>
      </c>
    </row>
    <row r="2604" spans="12:15" x14ac:dyDescent="0.35">
      <c r="L2604" s="81" t="str">
        <f t="shared" si="106"/>
        <v/>
      </c>
      <c r="M2604" s="82" t="str">
        <f>IF(EXACT(B2604,""),"",IF(COUNTIFS(B:B,B2604,J:J,"&gt;"&amp;J2604)=0,IFERROR(IF(MATCH(B2604&amp;"|*",M$3:M2603,0),"-",""),B2604&amp;"|"&amp;C2604&amp;"|"),"-"))</f>
        <v/>
      </c>
      <c r="N2604" s="183" t="str">
        <f t="shared" si="107"/>
        <v/>
      </c>
      <c r="O2604" s="81" t="str">
        <f>IF(EXACT(B2604,""),"",IF(COUNTIFS(B:B,B2604,J:J,"&gt;"&amp;J2604)=1,IFERROR(IF(MATCH(B2604&amp;"|*",M$3:M2603,0),"-",""),B2604&amp;"|"&amp;C2604&amp;"|"),"-"))</f>
        <v/>
      </c>
    </row>
    <row r="2605" spans="12:15" x14ac:dyDescent="0.35">
      <c r="L2605" s="81" t="str">
        <f t="shared" si="106"/>
        <v/>
      </c>
      <c r="M2605" s="82" t="str">
        <f>IF(EXACT(B2605,""),"",IF(COUNTIFS(B:B,B2605,J:J,"&gt;"&amp;J2605)=0,IFERROR(IF(MATCH(B2605&amp;"|*",M$3:M2604,0),"-",""),B2605&amp;"|"&amp;C2605&amp;"|"),"-"))</f>
        <v/>
      </c>
      <c r="N2605" s="183" t="str">
        <f t="shared" si="107"/>
        <v/>
      </c>
      <c r="O2605" s="81" t="str">
        <f>IF(EXACT(B2605,""),"",IF(COUNTIFS(B:B,B2605,J:J,"&gt;"&amp;J2605)=1,IFERROR(IF(MATCH(B2605&amp;"|*",M$3:M2604,0),"-",""),B2605&amp;"|"&amp;C2605&amp;"|"),"-"))</f>
        <v/>
      </c>
    </row>
    <row r="2606" spans="12:15" x14ac:dyDescent="0.35">
      <c r="L2606" s="81" t="str">
        <f t="shared" si="106"/>
        <v/>
      </c>
      <c r="M2606" s="82" t="str">
        <f>IF(EXACT(B2606,""),"",IF(COUNTIFS(B:B,B2606,J:J,"&gt;"&amp;J2606)=0,IFERROR(IF(MATCH(B2606&amp;"|*",M$3:M2605,0),"-",""),B2606&amp;"|"&amp;C2606&amp;"|"),"-"))</f>
        <v/>
      </c>
      <c r="N2606" s="183" t="str">
        <f t="shared" si="107"/>
        <v/>
      </c>
      <c r="O2606" s="81" t="str">
        <f>IF(EXACT(B2606,""),"",IF(COUNTIFS(B:B,B2606,J:J,"&gt;"&amp;J2606)=1,IFERROR(IF(MATCH(B2606&amp;"|*",M$3:M2605,0),"-",""),B2606&amp;"|"&amp;C2606&amp;"|"),"-"))</f>
        <v/>
      </c>
    </row>
    <row r="2607" spans="12:15" x14ac:dyDescent="0.35">
      <c r="L2607" s="81" t="str">
        <f t="shared" si="106"/>
        <v/>
      </c>
      <c r="M2607" s="82" t="str">
        <f>IF(EXACT(B2607,""),"",IF(COUNTIFS(B:B,B2607,J:J,"&gt;"&amp;J2607)=0,IFERROR(IF(MATCH(B2607&amp;"|*",M$3:M2606,0),"-",""),B2607&amp;"|"&amp;C2607&amp;"|"),"-"))</f>
        <v/>
      </c>
      <c r="N2607" s="183" t="str">
        <f t="shared" si="107"/>
        <v/>
      </c>
      <c r="O2607" s="81" t="str">
        <f>IF(EXACT(B2607,""),"",IF(COUNTIFS(B:B,B2607,J:J,"&gt;"&amp;J2607)=1,IFERROR(IF(MATCH(B2607&amp;"|*",M$3:M2606,0),"-",""),B2607&amp;"|"&amp;C2607&amp;"|"),"-"))</f>
        <v/>
      </c>
    </row>
    <row r="2608" spans="12:15" x14ac:dyDescent="0.35">
      <c r="L2608" s="81" t="str">
        <f t="shared" si="106"/>
        <v/>
      </c>
      <c r="M2608" s="82" t="str">
        <f>IF(EXACT(B2608,""),"",IF(COUNTIFS(B:B,B2608,J:J,"&gt;"&amp;J2608)=0,IFERROR(IF(MATCH(B2608&amp;"|*",M$3:M2607,0),"-",""),B2608&amp;"|"&amp;C2608&amp;"|"),"-"))</f>
        <v/>
      </c>
      <c r="N2608" s="183" t="str">
        <f t="shared" si="107"/>
        <v/>
      </c>
      <c r="O2608" s="81" t="str">
        <f>IF(EXACT(B2608,""),"",IF(COUNTIFS(B:B,B2608,J:J,"&gt;"&amp;J2608)=1,IFERROR(IF(MATCH(B2608&amp;"|*",M$3:M2607,0),"-",""),B2608&amp;"|"&amp;C2608&amp;"|"),"-"))</f>
        <v/>
      </c>
    </row>
    <row r="2609" spans="12:15" x14ac:dyDescent="0.35">
      <c r="L2609" s="81" t="str">
        <f t="shared" si="106"/>
        <v/>
      </c>
      <c r="M2609" s="82" t="str">
        <f>IF(EXACT(B2609,""),"",IF(COUNTIFS(B:B,B2609,J:J,"&gt;"&amp;J2609)=0,IFERROR(IF(MATCH(B2609&amp;"|*",M$3:M2608,0),"-",""),B2609&amp;"|"&amp;C2609&amp;"|"),"-"))</f>
        <v/>
      </c>
      <c r="N2609" s="183" t="str">
        <f t="shared" si="107"/>
        <v/>
      </c>
      <c r="O2609" s="81" t="str">
        <f>IF(EXACT(B2609,""),"",IF(COUNTIFS(B:B,B2609,J:J,"&gt;"&amp;J2609)=1,IFERROR(IF(MATCH(B2609&amp;"|*",M$3:M2608,0),"-",""),B2609&amp;"|"&amp;C2609&amp;"|"),"-"))</f>
        <v/>
      </c>
    </row>
    <row r="2610" spans="12:15" x14ac:dyDescent="0.35">
      <c r="L2610" s="81" t="str">
        <f t="shared" si="106"/>
        <v/>
      </c>
      <c r="M2610" s="82" t="str">
        <f>IF(EXACT(B2610,""),"",IF(COUNTIFS(B:B,B2610,J:J,"&gt;"&amp;J2610)=0,IFERROR(IF(MATCH(B2610&amp;"|*",M$3:M2609,0),"-",""),B2610&amp;"|"&amp;C2610&amp;"|"),"-"))</f>
        <v/>
      </c>
      <c r="N2610" s="183" t="str">
        <f t="shared" si="107"/>
        <v/>
      </c>
      <c r="O2610" s="81" t="str">
        <f>IF(EXACT(B2610,""),"",IF(COUNTIFS(B:B,B2610,J:J,"&gt;"&amp;J2610)=1,IFERROR(IF(MATCH(B2610&amp;"|*",M$3:M2609,0),"-",""),B2610&amp;"|"&amp;C2610&amp;"|"),"-"))</f>
        <v/>
      </c>
    </row>
    <row r="2611" spans="12:15" x14ac:dyDescent="0.35">
      <c r="L2611" s="81" t="str">
        <f t="shared" si="106"/>
        <v/>
      </c>
      <c r="M2611" s="82" t="str">
        <f>IF(EXACT(B2611,""),"",IF(COUNTIFS(B:B,B2611,J:J,"&gt;"&amp;J2611)=0,IFERROR(IF(MATCH(B2611&amp;"|*",M$3:M2610,0),"-",""),B2611&amp;"|"&amp;C2611&amp;"|"),"-"))</f>
        <v/>
      </c>
      <c r="N2611" s="183" t="str">
        <f t="shared" si="107"/>
        <v/>
      </c>
      <c r="O2611" s="81" t="str">
        <f>IF(EXACT(B2611,""),"",IF(COUNTIFS(B:B,B2611,J:J,"&gt;"&amp;J2611)=1,IFERROR(IF(MATCH(B2611&amp;"|*",M$3:M2610,0),"-",""),B2611&amp;"|"&amp;C2611&amp;"|"),"-"))</f>
        <v/>
      </c>
    </row>
    <row r="2612" spans="12:15" x14ac:dyDescent="0.35">
      <c r="L2612" s="81" t="str">
        <f t="shared" si="106"/>
        <v/>
      </c>
      <c r="M2612" s="82" t="str">
        <f>IF(EXACT(B2612,""),"",IF(COUNTIFS(B:B,B2612,J:J,"&gt;"&amp;J2612)=0,IFERROR(IF(MATCH(B2612&amp;"|*",M$3:M2611,0),"-",""),B2612&amp;"|"&amp;C2612&amp;"|"),"-"))</f>
        <v/>
      </c>
      <c r="N2612" s="183" t="str">
        <f t="shared" si="107"/>
        <v/>
      </c>
      <c r="O2612" s="81" t="str">
        <f>IF(EXACT(B2612,""),"",IF(COUNTIFS(B:B,B2612,J:J,"&gt;"&amp;J2612)=1,IFERROR(IF(MATCH(B2612&amp;"|*",M$3:M2611,0),"-",""),B2612&amp;"|"&amp;C2612&amp;"|"),"-"))</f>
        <v/>
      </c>
    </row>
    <row r="2613" spans="12:15" x14ac:dyDescent="0.35">
      <c r="L2613" s="81" t="str">
        <f t="shared" si="106"/>
        <v/>
      </c>
      <c r="M2613" s="82" t="str">
        <f>IF(EXACT(B2613,""),"",IF(COUNTIFS(B:B,B2613,J:J,"&gt;"&amp;J2613)=0,IFERROR(IF(MATCH(B2613&amp;"|*",M$3:M2612,0),"-",""),B2613&amp;"|"&amp;C2613&amp;"|"),"-"))</f>
        <v/>
      </c>
      <c r="N2613" s="183" t="str">
        <f t="shared" si="107"/>
        <v/>
      </c>
      <c r="O2613" s="81" t="str">
        <f>IF(EXACT(B2613,""),"",IF(COUNTIFS(B:B,B2613,J:J,"&gt;"&amp;J2613)=1,IFERROR(IF(MATCH(B2613&amp;"|*",M$3:M2612,0),"-",""),B2613&amp;"|"&amp;C2613&amp;"|"),"-"))</f>
        <v/>
      </c>
    </row>
    <row r="2614" spans="12:15" x14ac:dyDescent="0.35">
      <c r="L2614" s="81" t="str">
        <f t="shared" si="106"/>
        <v/>
      </c>
      <c r="M2614" s="82" t="str">
        <f>IF(EXACT(B2614,""),"",IF(COUNTIFS(B:B,B2614,J:J,"&gt;"&amp;J2614)=0,IFERROR(IF(MATCH(B2614&amp;"|*",M$3:M2613,0),"-",""),B2614&amp;"|"&amp;C2614&amp;"|"),"-"))</f>
        <v/>
      </c>
      <c r="N2614" s="183" t="str">
        <f t="shared" si="107"/>
        <v/>
      </c>
      <c r="O2614" s="81" t="str">
        <f>IF(EXACT(B2614,""),"",IF(COUNTIFS(B:B,B2614,J:J,"&gt;"&amp;J2614)=1,IFERROR(IF(MATCH(B2614&amp;"|*",M$3:M2613,0),"-",""),B2614&amp;"|"&amp;C2614&amp;"|"),"-"))</f>
        <v/>
      </c>
    </row>
    <row r="2615" spans="12:15" x14ac:dyDescent="0.35">
      <c r="L2615" s="81" t="str">
        <f t="shared" si="106"/>
        <v/>
      </c>
      <c r="M2615" s="82" t="str">
        <f>IF(EXACT(B2615,""),"",IF(COUNTIFS(B:B,B2615,J:J,"&gt;"&amp;J2615)=0,IFERROR(IF(MATCH(B2615&amp;"|*",M$3:M2614,0),"-",""),B2615&amp;"|"&amp;C2615&amp;"|"),"-"))</f>
        <v/>
      </c>
      <c r="N2615" s="183" t="str">
        <f t="shared" si="107"/>
        <v/>
      </c>
      <c r="O2615" s="81" t="str">
        <f>IF(EXACT(B2615,""),"",IF(COUNTIFS(B:B,B2615,J:J,"&gt;"&amp;J2615)=1,IFERROR(IF(MATCH(B2615&amp;"|*",M$3:M2614,0),"-",""),B2615&amp;"|"&amp;C2615&amp;"|"),"-"))</f>
        <v/>
      </c>
    </row>
    <row r="2616" spans="12:15" x14ac:dyDescent="0.35">
      <c r="L2616" s="81" t="str">
        <f t="shared" si="106"/>
        <v/>
      </c>
      <c r="M2616" s="82" t="str">
        <f>IF(EXACT(B2616,""),"",IF(COUNTIFS(B:B,B2616,J:J,"&gt;"&amp;J2616)=0,IFERROR(IF(MATCH(B2616&amp;"|*",M$3:M2615,0),"-",""),B2616&amp;"|"&amp;C2616&amp;"|"),"-"))</f>
        <v/>
      </c>
      <c r="N2616" s="183" t="str">
        <f t="shared" si="107"/>
        <v/>
      </c>
      <c r="O2616" s="81" t="str">
        <f>IF(EXACT(B2616,""),"",IF(COUNTIFS(B:B,B2616,J:J,"&gt;"&amp;J2616)=1,IFERROR(IF(MATCH(B2616&amp;"|*",M$3:M2615,0),"-",""),B2616&amp;"|"&amp;C2616&amp;"|"),"-"))</f>
        <v/>
      </c>
    </row>
    <row r="2617" spans="12:15" x14ac:dyDescent="0.35">
      <c r="L2617" s="81" t="str">
        <f t="shared" si="106"/>
        <v/>
      </c>
      <c r="M2617" s="82" t="str">
        <f>IF(EXACT(B2617,""),"",IF(COUNTIFS(B:B,B2617,J:J,"&gt;"&amp;J2617)=0,IFERROR(IF(MATCH(B2617&amp;"|*",M$3:M2616,0),"-",""),B2617&amp;"|"&amp;C2617&amp;"|"),"-"))</f>
        <v/>
      </c>
      <c r="N2617" s="183" t="str">
        <f t="shared" si="107"/>
        <v/>
      </c>
      <c r="O2617" s="81" t="str">
        <f>IF(EXACT(B2617,""),"",IF(COUNTIFS(B:B,B2617,J:J,"&gt;"&amp;J2617)=1,IFERROR(IF(MATCH(B2617&amp;"|*",M$3:M2616,0),"-",""),B2617&amp;"|"&amp;C2617&amp;"|"),"-"))</f>
        <v/>
      </c>
    </row>
    <row r="2618" spans="12:15" x14ac:dyDescent="0.35">
      <c r="L2618" s="81" t="str">
        <f t="shared" si="106"/>
        <v/>
      </c>
      <c r="M2618" s="82" t="str">
        <f>IF(EXACT(B2618,""),"",IF(COUNTIFS(B:B,B2618,J:J,"&gt;"&amp;J2618)=0,IFERROR(IF(MATCH(B2618&amp;"|*",M$3:M2617,0),"-",""),B2618&amp;"|"&amp;C2618&amp;"|"),"-"))</f>
        <v/>
      </c>
      <c r="N2618" s="183" t="str">
        <f t="shared" si="107"/>
        <v/>
      </c>
      <c r="O2618" s="81" t="str">
        <f>IF(EXACT(B2618,""),"",IF(COUNTIFS(B:B,B2618,J:J,"&gt;"&amp;J2618)=1,IFERROR(IF(MATCH(B2618&amp;"|*",M$3:M2617,0),"-",""),B2618&amp;"|"&amp;C2618&amp;"|"),"-"))</f>
        <v/>
      </c>
    </row>
    <row r="2619" spans="12:15" x14ac:dyDescent="0.35">
      <c r="L2619" s="81" t="str">
        <f t="shared" si="106"/>
        <v/>
      </c>
      <c r="M2619" s="82" t="str">
        <f>IF(EXACT(B2619,""),"",IF(COUNTIFS(B:B,B2619,J:J,"&gt;"&amp;J2619)=0,IFERROR(IF(MATCH(B2619&amp;"|*",M$3:M2618,0),"-",""),B2619&amp;"|"&amp;C2619&amp;"|"),"-"))</f>
        <v/>
      </c>
      <c r="N2619" s="183" t="str">
        <f t="shared" si="107"/>
        <v/>
      </c>
      <c r="O2619" s="81" t="str">
        <f>IF(EXACT(B2619,""),"",IF(COUNTIFS(B:B,B2619,J:J,"&gt;"&amp;J2619)=1,IFERROR(IF(MATCH(B2619&amp;"|*",M$3:M2618,0),"-",""),B2619&amp;"|"&amp;C2619&amp;"|"),"-"))</f>
        <v/>
      </c>
    </row>
    <row r="2620" spans="12:15" x14ac:dyDescent="0.35">
      <c r="L2620" s="81" t="str">
        <f t="shared" si="106"/>
        <v/>
      </c>
      <c r="M2620" s="82" t="str">
        <f>IF(EXACT(B2620,""),"",IF(COUNTIFS(B:B,B2620,J:J,"&gt;"&amp;J2620)=0,IFERROR(IF(MATCH(B2620&amp;"|*",M$3:M2619,0),"-",""),B2620&amp;"|"&amp;C2620&amp;"|"),"-"))</f>
        <v/>
      </c>
      <c r="N2620" s="183" t="str">
        <f t="shared" si="107"/>
        <v/>
      </c>
      <c r="O2620" s="81" t="str">
        <f>IF(EXACT(B2620,""),"",IF(COUNTIFS(B:B,B2620,J:J,"&gt;"&amp;J2620)=1,IFERROR(IF(MATCH(B2620&amp;"|*",M$3:M2619,0),"-",""),B2620&amp;"|"&amp;C2620&amp;"|"),"-"))</f>
        <v/>
      </c>
    </row>
    <row r="2621" spans="12:15" x14ac:dyDescent="0.35">
      <c r="L2621" s="81" t="str">
        <f t="shared" si="106"/>
        <v/>
      </c>
      <c r="M2621" s="82" t="str">
        <f>IF(EXACT(B2621,""),"",IF(COUNTIFS(B:B,B2621,J:J,"&gt;"&amp;J2621)=0,IFERROR(IF(MATCH(B2621&amp;"|*",M$3:M2620,0),"-",""),B2621&amp;"|"&amp;C2621&amp;"|"),"-"))</f>
        <v/>
      </c>
      <c r="N2621" s="183" t="str">
        <f t="shared" si="107"/>
        <v/>
      </c>
      <c r="O2621" s="81" t="str">
        <f>IF(EXACT(B2621,""),"",IF(COUNTIFS(B:B,B2621,J:J,"&gt;"&amp;J2621)=1,IFERROR(IF(MATCH(B2621&amp;"|*",M$3:M2620,0),"-",""),B2621&amp;"|"&amp;C2621&amp;"|"),"-"))</f>
        <v/>
      </c>
    </row>
    <row r="2622" spans="12:15" x14ac:dyDescent="0.35">
      <c r="L2622" s="81" t="str">
        <f t="shared" si="106"/>
        <v/>
      </c>
      <c r="M2622" s="82" t="str">
        <f>IF(EXACT(B2622,""),"",IF(COUNTIFS(B:B,B2622,J:J,"&gt;"&amp;J2622)=0,IFERROR(IF(MATCH(B2622&amp;"|*",M$3:M2621,0),"-",""),B2622&amp;"|"&amp;C2622&amp;"|"),"-"))</f>
        <v/>
      </c>
      <c r="N2622" s="183" t="str">
        <f t="shared" si="107"/>
        <v/>
      </c>
      <c r="O2622" s="81" t="str">
        <f>IF(EXACT(B2622,""),"",IF(COUNTIFS(B:B,B2622,J:J,"&gt;"&amp;J2622)=1,IFERROR(IF(MATCH(B2622&amp;"|*",M$3:M2621,0),"-",""),B2622&amp;"|"&amp;C2622&amp;"|"),"-"))</f>
        <v/>
      </c>
    </row>
    <row r="2623" spans="12:15" x14ac:dyDescent="0.35">
      <c r="L2623" s="81" t="str">
        <f t="shared" si="106"/>
        <v/>
      </c>
      <c r="M2623" s="82" t="str">
        <f>IF(EXACT(B2623,""),"",IF(COUNTIFS(B:B,B2623,J:J,"&gt;"&amp;J2623)=0,IFERROR(IF(MATCH(B2623&amp;"|*",M$3:M2622,0),"-",""),B2623&amp;"|"&amp;C2623&amp;"|"),"-"))</f>
        <v/>
      </c>
      <c r="N2623" s="183" t="str">
        <f t="shared" si="107"/>
        <v/>
      </c>
      <c r="O2623" s="81" t="str">
        <f>IF(EXACT(B2623,""),"",IF(COUNTIFS(B:B,B2623,J:J,"&gt;"&amp;J2623)=1,IFERROR(IF(MATCH(B2623&amp;"|*",M$3:M2622,0),"-",""),B2623&amp;"|"&amp;C2623&amp;"|"),"-"))</f>
        <v/>
      </c>
    </row>
    <row r="2624" spans="12:15" x14ac:dyDescent="0.35">
      <c r="L2624" s="81" t="str">
        <f t="shared" si="106"/>
        <v/>
      </c>
      <c r="M2624" s="82" t="str">
        <f>IF(EXACT(B2624,""),"",IF(COUNTIFS(B:B,B2624,J:J,"&gt;"&amp;J2624)=0,IFERROR(IF(MATCH(B2624&amp;"|*",M$3:M2623,0),"-",""),B2624&amp;"|"&amp;C2624&amp;"|"),"-"))</f>
        <v/>
      </c>
      <c r="N2624" s="183" t="str">
        <f t="shared" si="107"/>
        <v/>
      </c>
      <c r="O2624" s="81" t="str">
        <f>IF(EXACT(B2624,""),"",IF(COUNTIFS(B:B,B2624,J:J,"&gt;"&amp;J2624)=1,IFERROR(IF(MATCH(B2624&amp;"|*",M$3:M2623,0),"-",""),B2624&amp;"|"&amp;C2624&amp;"|"),"-"))</f>
        <v/>
      </c>
    </row>
    <row r="2625" spans="12:15" x14ac:dyDescent="0.35">
      <c r="L2625" s="81" t="str">
        <f t="shared" si="106"/>
        <v/>
      </c>
      <c r="M2625" s="82" t="str">
        <f>IF(EXACT(B2625,""),"",IF(COUNTIFS(B:B,B2625,J:J,"&gt;"&amp;J2625)=0,IFERROR(IF(MATCH(B2625&amp;"|*",M$3:M2624,0),"-",""),B2625&amp;"|"&amp;C2625&amp;"|"),"-"))</f>
        <v/>
      </c>
      <c r="N2625" s="183" t="str">
        <f t="shared" si="107"/>
        <v/>
      </c>
      <c r="O2625" s="81" t="str">
        <f>IF(EXACT(B2625,""),"",IF(COUNTIFS(B:B,B2625,J:J,"&gt;"&amp;J2625)=1,IFERROR(IF(MATCH(B2625&amp;"|*",M$3:M2624,0),"-",""),B2625&amp;"|"&amp;C2625&amp;"|"),"-"))</f>
        <v/>
      </c>
    </row>
    <row r="2626" spans="12:15" x14ac:dyDescent="0.35">
      <c r="L2626" s="81" t="str">
        <f t="shared" si="106"/>
        <v/>
      </c>
      <c r="M2626" s="82" t="str">
        <f>IF(EXACT(B2626,""),"",IF(COUNTIFS(B:B,B2626,J:J,"&gt;"&amp;J2626)=0,IFERROR(IF(MATCH(B2626&amp;"|*",M$3:M2625,0),"-",""),B2626&amp;"|"&amp;C2626&amp;"|"),"-"))</f>
        <v/>
      </c>
      <c r="N2626" s="183" t="str">
        <f t="shared" si="107"/>
        <v/>
      </c>
      <c r="O2626" s="81" t="str">
        <f>IF(EXACT(B2626,""),"",IF(COUNTIFS(B:B,B2626,J:J,"&gt;"&amp;J2626)=1,IFERROR(IF(MATCH(B2626&amp;"|*",M$3:M2625,0),"-",""),B2626&amp;"|"&amp;C2626&amp;"|"),"-"))</f>
        <v/>
      </c>
    </row>
    <row r="2627" spans="12:15" x14ac:dyDescent="0.35">
      <c r="L2627" s="81" t="str">
        <f t="shared" si="106"/>
        <v/>
      </c>
      <c r="M2627" s="82" t="str">
        <f>IF(EXACT(B2627,""),"",IF(COUNTIFS(B:B,B2627,J:J,"&gt;"&amp;J2627)=0,IFERROR(IF(MATCH(B2627&amp;"|*",M$3:M2626,0),"-",""),B2627&amp;"|"&amp;C2627&amp;"|"),"-"))</f>
        <v/>
      </c>
      <c r="N2627" s="183" t="str">
        <f t="shared" si="107"/>
        <v/>
      </c>
      <c r="O2627" s="81" t="str">
        <f>IF(EXACT(B2627,""),"",IF(COUNTIFS(B:B,B2627,J:J,"&gt;"&amp;J2627)=1,IFERROR(IF(MATCH(B2627&amp;"|*",M$3:M2626,0),"-",""),B2627&amp;"|"&amp;C2627&amp;"|"),"-"))</f>
        <v/>
      </c>
    </row>
    <row r="2628" spans="12:15" x14ac:dyDescent="0.35">
      <c r="L2628" s="81" t="str">
        <f t="shared" ref="L2628:L2691" si="108">IF(EXACT(B2628,""),"",IF(COUNTIFS(B:B,B2628,D:D,D2628,E:E,E2628,J:J,"&gt;"&amp;J2628)=0,B2628&amp;"|"&amp;D2628&amp;":"&amp;E2628&amp;"|","-"))</f>
        <v/>
      </c>
      <c r="M2628" s="82" t="str">
        <f>IF(EXACT(B2628,""),"",IF(COUNTIFS(B:B,B2628,J:J,"&gt;"&amp;J2628)=0,IFERROR(IF(MATCH(B2628&amp;"|*",M$3:M2627,0),"-",""),B2628&amp;"|"&amp;C2628&amp;"|"),"-"))</f>
        <v/>
      </c>
      <c r="N2628" s="183" t="str">
        <f t="shared" ref="N2628:N2691" si="109">IF(OR(EXACT(M2628,""),EXACT(M2628,"-")),"",COUNTIFS(M$4:M$4000,"&gt;-",M$4:M$4000,"&lt;="&amp;M2628))</f>
        <v/>
      </c>
      <c r="O2628" s="81" t="str">
        <f>IF(EXACT(B2628,""),"",IF(COUNTIFS(B:B,B2628,J:J,"&gt;"&amp;J2628)=1,IFERROR(IF(MATCH(B2628&amp;"|*",M$3:M2627,0),"-",""),B2628&amp;"|"&amp;C2628&amp;"|"),"-"))</f>
        <v/>
      </c>
    </row>
    <row r="2629" spans="12:15" x14ac:dyDescent="0.35">
      <c r="L2629" s="81" t="str">
        <f t="shared" si="108"/>
        <v/>
      </c>
      <c r="M2629" s="82" t="str">
        <f>IF(EXACT(B2629,""),"",IF(COUNTIFS(B:B,B2629,J:J,"&gt;"&amp;J2629)=0,IFERROR(IF(MATCH(B2629&amp;"|*",M$3:M2628,0),"-",""),B2629&amp;"|"&amp;C2629&amp;"|"),"-"))</f>
        <v/>
      </c>
      <c r="N2629" s="183" t="str">
        <f t="shared" si="109"/>
        <v/>
      </c>
      <c r="O2629" s="81" t="str">
        <f>IF(EXACT(B2629,""),"",IF(COUNTIFS(B:B,B2629,J:J,"&gt;"&amp;J2629)=1,IFERROR(IF(MATCH(B2629&amp;"|*",M$3:M2628,0),"-",""),B2629&amp;"|"&amp;C2629&amp;"|"),"-"))</f>
        <v/>
      </c>
    </row>
    <row r="2630" spans="12:15" x14ac:dyDescent="0.35">
      <c r="L2630" s="81" t="str">
        <f t="shared" si="108"/>
        <v/>
      </c>
      <c r="M2630" s="82" t="str">
        <f>IF(EXACT(B2630,""),"",IF(COUNTIFS(B:B,B2630,J:J,"&gt;"&amp;J2630)=0,IFERROR(IF(MATCH(B2630&amp;"|*",M$3:M2629,0),"-",""),B2630&amp;"|"&amp;C2630&amp;"|"),"-"))</f>
        <v/>
      </c>
      <c r="N2630" s="183" t="str">
        <f t="shared" si="109"/>
        <v/>
      </c>
      <c r="O2630" s="81" t="str">
        <f>IF(EXACT(B2630,""),"",IF(COUNTIFS(B:B,B2630,J:J,"&gt;"&amp;J2630)=1,IFERROR(IF(MATCH(B2630&amp;"|*",M$3:M2629,0),"-",""),B2630&amp;"|"&amp;C2630&amp;"|"),"-"))</f>
        <v/>
      </c>
    </row>
    <row r="2631" spans="12:15" x14ac:dyDescent="0.35">
      <c r="L2631" s="81" t="str">
        <f t="shared" si="108"/>
        <v/>
      </c>
      <c r="M2631" s="82" t="str">
        <f>IF(EXACT(B2631,""),"",IF(COUNTIFS(B:B,B2631,J:J,"&gt;"&amp;J2631)=0,IFERROR(IF(MATCH(B2631&amp;"|*",M$3:M2630,0),"-",""),B2631&amp;"|"&amp;C2631&amp;"|"),"-"))</f>
        <v/>
      </c>
      <c r="N2631" s="183" t="str">
        <f t="shared" si="109"/>
        <v/>
      </c>
      <c r="O2631" s="81" t="str">
        <f>IF(EXACT(B2631,""),"",IF(COUNTIFS(B:B,B2631,J:J,"&gt;"&amp;J2631)=1,IFERROR(IF(MATCH(B2631&amp;"|*",M$3:M2630,0),"-",""),B2631&amp;"|"&amp;C2631&amp;"|"),"-"))</f>
        <v/>
      </c>
    </row>
    <row r="2632" spans="12:15" x14ac:dyDescent="0.35">
      <c r="L2632" s="81" t="str">
        <f t="shared" si="108"/>
        <v/>
      </c>
      <c r="M2632" s="82" t="str">
        <f>IF(EXACT(B2632,""),"",IF(COUNTIFS(B:B,B2632,J:J,"&gt;"&amp;J2632)=0,IFERROR(IF(MATCH(B2632&amp;"|*",M$3:M2631,0),"-",""),B2632&amp;"|"&amp;C2632&amp;"|"),"-"))</f>
        <v/>
      </c>
      <c r="N2632" s="183" t="str">
        <f t="shared" si="109"/>
        <v/>
      </c>
      <c r="O2632" s="81" t="str">
        <f>IF(EXACT(B2632,""),"",IF(COUNTIFS(B:B,B2632,J:J,"&gt;"&amp;J2632)=1,IFERROR(IF(MATCH(B2632&amp;"|*",M$3:M2631,0),"-",""),B2632&amp;"|"&amp;C2632&amp;"|"),"-"))</f>
        <v/>
      </c>
    </row>
    <row r="2633" spans="12:15" x14ac:dyDescent="0.35">
      <c r="L2633" s="81" t="str">
        <f t="shared" si="108"/>
        <v/>
      </c>
      <c r="M2633" s="82" t="str">
        <f>IF(EXACT(B2633,""),"",IF(COUNTIFS(B:B,B2633,J:J,"&gt;"&amp;J2633)=0,IFERROR(IF(MATCH(B2633&amp;"|*",M$3:M2632,0),"-",""),B2633&amp;"|"&amp;C2633&amp;"|"),"-"))</f>
        <v/>
      </c>
      <c r="N2633" s="183" t="str">
        <f t="shared" si="109"/>
        <v/>
      </c>
      <c r="O2633" s="81" t="str">
        <f>IF(EXACT(B2633,""),"",IF(COUNTIFS(B:B,B2633,J:J,"&gt;"&amp;J2633)=1,IFERROR(IF(MATCH(B2633&amp;"|*",M$3:M2632,0),"-",""),B2633&amp;"|"&amp;C2633&amp;"|"),"-"))</f>
        <v/>
      </c>
    </row>
    <row r="2634" spans="12:15" x14ac:dyDescent="0.35">
      <c r="L2634" s="81" t="str">
        <f t="shared" si="108"/>
        <v/>
      </c>
      <c r="M2634" s="82" t="str">
        <f>IF(EXACT(B2634,""),"",IF(COUNTIFS(B:B,B2634,J:J,"&gt;"&amp;J2634)=0,IFERROR(IF(MATCH(B2634&amp;"|*",M$3:M2633,0),"-",""),B2634&amp;"|"&amp;C2634&amp;"|"),"-"))</f>
        <v/>
      </c>
      <c r="N2634" s="183" t="str">
        <f t="shared" si="109"/>
        <v/>
      </c>
      <c r="O2634" s="81" t="str">
        <f>IF(EXACT(B2634,""),"",IF(COUNTIFS(B:B,B2634,J:J,"&gt;"&amp;J2634)=1,IFERROR(IF(MATCH(B2634&amp;"|*",M$3:M2633,0),"-",""),B2634&amp;"|"&amp;C2634&amp;"|"),"-"))</f>
        <v/>
      </c>
    </row>
    <row r="2635" spans="12:15" x14ac:dyDescent="0.35">
      <c r="L2635" s="81" t="str">
        <f t="shared" si="108"/>
        <v/>
      </c>
      <c r="M2635" s="82" t="str">
        <f>IF(EXACT(B2635,""),"",IF(COUNTIFS(B:B,B2635,J:J,"&gt;"&amp;J2635)=0,IFERROR(IF(MATCH(B2635&amp;"|*",M$3:M2634,0),"-",""),B2635&amp;"|"&amp;C2635&amp;"|"),"-"))</f>
        <v/>
      </c>
      <c r="N2635" s="183" t="str">
        <f t="shared" si="109"/>
        <v/>
      </c>
      <c r="O2635" s="81" t="str">
        <f>IF(EXACT(B2635,""),"",IF(COUNTIFS(B:B,B2635,J:J,"&gt;"&amp;J2635)=1,IFERROR(IF(MATCH(B2635&amp;"|*",M$3:M2634,0),"-",""),B2635&amp;"|"&amp;C2635&amp;"|"),"-"))</f>
        <v/>
      </c>
    </row>
    <row r="2636" spans="12:15" x14ac:dyDescent="0.35">
      <c r="L2636" s="81" t="str">
        <f t="shared" si="108"/>
        <v/>
      </c>
      <c r="M2636" s="82" t="str">
        <f>IF(EXACT(B2636,""),"",IF(COUNTIFS(B:B,B2636,J:J,"&gt;"&amp;J2636)=0,IFERROR(IF(MATCH(B2636&amp;"|*",M$3:M2635,0),"-",""),B2636&amp;"|"&amp;C2636&amp;"|"),"-"))</f>
        <v/>
      </c>
      <c r="N2636" s="183" t="str">
        <f t="shared" si="109"/>
        <v/>
      </c>
      <c r="O2636" s="81" t="str">
        <f>IF(EXACT(B2636,""),"",IF(COUNTIFS(B:B,B2636,J:J,"&gt;"&amp;J2636)=1,IFERROR(IF(MATCH(B2636&amp;"|*",M$3:M2635,0),"-",""),B2636&amp;"|"&amp;C2636&amp;"|"),"-"))</f>
        <v/>
      </c>
    </row>
    <row r="2637" spans="12:15" x14ac:dyDescent="0.35">
      <c r="L2637" s="81" t="str">
        <f t="shared" si="108"/>
        <v/>
      </c>
      <c r="M2637" s="82" t="str">
        <f>IF(EXACT(B2637,""),"",IF(COUNTIFS(B:B,B2637,J:J,"&gt;"&amp;J2637)=0,IFERROR(IF(MATCH(B2637&amp;"|*",M$3:M2636,0),"-",""),B2637&amp;"|"&amp;C2637&amp;"|"),"-"))</f>
        <v/>
      </c>
      <c r="N2637" s="183" t="str">
        <f t="shared" si="109"/>
        <v/>
      </c>
      <c r="O2637" s="81" t="str">
        <f>IF(EXACT(B2637,""),"",IF(COUNTIFS(B:B,B2637,J:J,"&gt;"&amp;J2637)=1,IFERROR(IF(MATCH(B2637&amp;"|*",M$3:M2636,0),"-",""),B2637&amp;"|"&amp;C2637&amp;"|"),"-"))</f>
        <v/>
      </c>
    </row>
    <row r="2638" spans="12:15" x14ac:dyDescent="0.35">
      <c r="L2638" s="81" t="str">
        <f t="shared" si="108"/>
        <v/>
      </c>
      <c r="M2638" s="82" t="str">
        <f>IF(EXACT(B2638,""),"",IF(COUNTIFS(B:B,B2638,J:J,"&gt;"&amp;J2638)=0,IFERROR(IF(MATCH(B2638&amp;"|*",M$3:M2637,0),"-",""),B2638&amp;"|"&amp;C2638&amp;"|"),"-"))</f>
        <v/>
      </c>
      <c r="N2638" s="183" t="str">
        <f t="shared" si="109"/>
        <v/>
      </c>
      <c r="O2638" s="81" t="str">
        <f>IF(EXACT(B2638,""),"",IF(COUNTIFS(B:B,B2638,J:J,"&gt;"&amp;J2638)=1,IFERROR(IF(MATCH(B2638&amp;"|*",M$3:M2637,0),"-",""),B2638&amp;"|"&amp;C2638&amp;"|"),"-"))</f>
        <v/>
      </c>
    </row>
    <row r="2639" spans="12:15" x14ac:dyDescent="0.35">
      <c r="L2639" s="81" t="str">
        <f t="shared" si="108"/>
        <v/>
      </c>
      <c r="M2639" s="82" t="str">
        <f>IF(EXACT(B2639,""),"",IF(COUNTIFS(B:B,B2639,J:J,"&gt;"&amp;J2639)=0,IFERROR(IF(MATCH(B2639&amp;"|*",M$3:M2638,0),"-",""),B2639&amp;"|"&amp;C2639&amp;"|"),"-"))</f>
        <v/>
      </c>
      <c r="N2639" s="183" t="str">
        <f t="shared" si="109"/>
        <v/>
      </c>
      <c r="O2639" s="81" t="str">
        <f>IF(EXACT(B2639,""),"",IF(COUNTIFS(B:B,B2639,J:J,"&gt;"&amp;J2639)=1,IFERROR(IF(MATCH(B2639&amp;"|*",M$3:M2638,0),"-",""),B2639&amp;"|"&amp;C2639&amp;"|"),"-"))</f>
        <v/>
      </c>
    </row>
    <row r="2640" spans="12:15" x14ac:dyDescent="0.35">
      <c r="L2640" s="81" t="str">
        <f t="shared" si="108"/>
        <v/>
      </c>
      <c r="M2640" s="82" t="str">
        <f>IF(EXACT(B2640,""),"",IF(COUNTIFS(B:B,B2640,J:J,"&gt;"&amp;J2640)=0,IFERROR(IF(MATCH(B2640&amp;"|*",M$3:M2639,0),"-",""),B2640&amp;"|"&amp;C2640&amp;"|"),"-"))</f>
        <v/>
      </c>
      <c r="N2640" s="183" t="str">
        <f t="shared" si="109"/>
        <v/>
      </c>
      <c r="O2640" s="81" t="str">
        <f>IF(EXACT(B2640,""),"",IF(COUNTIFS(B:B,B2640,J:J,"&gt;"&amp;J2640)=1,IFERROR(IF(MATCH(B2640&amp;"|*",M$3:M2639,0),"-",""),B2640&amp;"|"&amp;C2640&amp;"|"),"-"))</f>
        <v/>
      </c>
    </row>
    <row r="2641" spans="12:15" x14ac:dyDescent="0.35">
      <c r="L2641" s="81" t="str">
        <f t="shared" si="108"/>
        <v/>
      </c>
      <c r="M2641" s="82" t="str">
        <f>IF(EXACT(B2641,""),"",IF(COUNTIFS(B:B,B2641,J:J,"&gt;"&amp;J2641)=0,IFERROR(IF(MATCH(B2641&amp;"|*",M$3:M2640,0),"-",""),B2641&amp;"|"&amp;C2641&amp;"|"),"-"))</f>
        <v/>
      </c>
      <c r="N2641" s="183" t="str">
        <f t="shared" si="109"/>
        <v/>
      </c>
      <c r="O2641" s="81" t="str">
        <f>IF(EXACT(B2641,""),"",IF(COUNTIFS(B:B,B2641,J:J,"&gt;"&amp;J2641)=1,IFERROR(IF(MATCH(B2641&amp;"|*",M$3:M2640,0),"-",""),B2641&amp;"|"&amp;C2641&amp;"|"),"-"))</f>
        <v/>
      </c>
    </row>
    <row r="2642" spans="12:15" x14ac:dyDescent="0.35">
      <c r="L2642" s="81" t="str">
        <f t="shared" si="108"/>
        <v/>
      </c>
      <c r="M2642" s="82" t="str">
        <f>IF(EXACT(B2642,""),"",IF(COUNTIFS(B:B,B2642,J:J,"&gt;"&amp;J2642)=0,IFERROR(IF(MATCH(B2642&amp;"|*",M$3:M2641,0),"-",""),B2642&amp;"|"&amp;C2642&amp;"|"),"-"))</f>
        <v/>
      </c>
      <c r="N2642" s="183" t="str">
        <f t="shared" si="109"/>
        <v/>
      </c>
      <c r="O2642" s="81" t="str">
        <f>IF(EXACT(B2642,""),"",IF(COUNTIFS(B:B,B2642,J:J,"&gt;"&amp;J2642)=1,IFERROR(IF(MATCH(B2642&amp;"|*",M$3:M2641,0),"-",""),B2642&amp;"|"&amp;C2642&amp;"|"),"-"))</f>
        <v/>
      </c>
    </row>
    <row r="2643" spans="12:15" x14ac:dyDescent="0.35">
      <c r="L2643" s="81" t="str">
        <f t="shared" si="108"/>
        <v/>
      </c>
      <c r="M2643" s="82" t="str">
        <f>IF(EXACT(B2643,""),"",IF(COUNTIFS(B:B,B2643,J:J,"&gt;"&amp;J2643)=0,IFERROR(IF(MATCH(B2643&amp;"|*",M$3:M2642,0),"-",""),B2643&amp;"|"&amp;C2643&amp;"|"),"-"))</f>
        <v/>
      </c>
      <c r="N2643" s="183" t="str">
        <f t="shared" si="109"/>
        <v/>
      </c>
      <c r="O2643" s="81" t="str">
        <f>IF(EXACT(B2643,""),"",IF(COUNTIFS(B:B,B2643,J:J,"&gt;"&amp;J2643)=1,IFERROR(IF(MATCH(B2643&amp;"|*",M$3:M2642,0),"-",""),B2643&amp;"|"&amp;C2643&amp;"|"),"-"))</f>
        <v/>
      </c>
    </row>
    <row r="2644" spans="12:15" x14ac:dyDescent="0.35">
      <c r="L2644" s="81" t="str">
        <f t="shared" si="108"/>
        <v/>
      </c>
      <c r="M2644" s="82" t="str">
        <f>IF(EXACT(B2644,""),"",IF(COUNTIFS(B:B,B2644,J:J,"&gt;"&amp;J2644)=0,IFERROR(IF(MATCH(B2644&amp;"|*",M$3:M2643,0),"-",""),B2644&amp;"|"&amp;C2644&amp;"|"),"-"))</f>
        <v/>
      </c>
      <c r="N2644" s="183" t="str">
        <f t="shared" si="109"/>
        <v/>
      </c>
      <c r="O2644" s="81" t="str">
        <f>IF(EXACT(B2644,""),"",IF(COUNTIFS(B:B,B2644,J:J,"&gt;"&amp;J2644)=1,IFERROR(IF(MATCH(B2644&amp;"|*",M$3:M2643,0),"-",""),B2644&amp;"|"&amp;C2644&amp;"|"),"-"))</f>
        <v/>
      </c>
    </row>
    <row r="2645" spans="12:15" x14ac:dyDescent="0.35">
      <c r="L2645" s="81" t="str">
        <f t="shared" si="108"/>
        <v/>
      </c>
      <c r="M2645" s="82" t="str">
        <f>IF(EXACT(B2645,""),"",IF(COUNTIFS(B:B,B2645,J:J,"&gt;"&amp;J2645)=0,IFERROR(IF(MATCH(B2645&amp;"|*",M$3:M2644,0),"-",""),B2645&amp;"|"&amp;C2645&amp;"|"),"-"))</f>
        <v/>
      </c>
      <c r="N2645" s="183" t="str">
        <f t="shared" si="109"/>
        <v/>
      </c>
      <c r="O2645" s="81" t="str">
        <f>IF(EXACT(B2645,""),"",IF(COUNTIFS(B:B,B2645,J:J,"&gt;"&amp;J2645)=1,IFERROR(IF(MATCH(B2645&amp;"|*",M$3:M2644,0),"-",""),B2645&amp;"|"&amp;C2645&amp;"|"),"-"))</f>
        <v/>
      </c>
    </row>
    <row r="2646" spans="12:15" x14ac:dyDescent="0.35">
      <c r="L2646" s="81" t="str">
        <f t="shared" si="108"/>
        <v/>
      </c>
      <c r="M2646" s="82" t="str">
        <f>IF(EXACT(B2646,""),"",IF(COUNTIFS(B:B,B2646,J:J,"&gt;"&amp;J2646)=0,IFERROR(IF(MATCH(B2646&amp;"|*",M$3:M2645,0),"-",""),B2646&amp;"|"&amp;C2646&amp;"|"),"-"))</f>
        <v/>
      </c>
      <c r="N2646" s="183" t="str">
        <f t="shared" si="109"/>
        <v/>
      </c>
      <c r="O2646" s="81" t="str">
        <f>IF(EXACT(B2646,""),"",IF(COUNTIFS(B:B,B2646,J:J,"&gt;"&amp;J2646)=1,IFERROR(IF(MATCH(B2646&amp;"|*",M$3:M2645,0),"-",""),B2646&amp;"|"&amp;C2646&amp;"|"),"-"))</f>
        <v/>
      </c>
    </row>
    <row r="2647" spans="12:15" x14ac:dyDescent="0.35">
      <c r="L2647" s="81" t="str">
        <f t="shared" si="108"/>
        <v/>
      </c>
      <c r="M2647" s="82" t="str">
        <f>IF(EXACT(B2647,""),"",IF(COUNTIFS(B:B,B2647,J:J,"&gt;"&amp;J2647)=0,IFERROR(IF(MATCH(B2647&amp;"|*",M$3:M2646,0),"-",""),B2647&amp;"|"&amp;C2647&amp;"|"),"-"))</f>
        <v/>
      </c>
      <c r="N2647" s="183" t="str">
        <f t="shared" si="109"/>
        <v/>
      </c>
      <c r="O2647" s="81" t="str">
        <f>IF(EXACT(B2647,""),"",IF(COUNTIFS(B:B,B2647,J:J,"&gt;"&amp;J2647)=1,IFERROR(IF(MATCH(B2647&amp;"|*",M$3:M2646,0),"-",""),B2647&amp;"|"&amp;C2647&amp;"|"),"-"))</f>
        <v/>
      </c>
    </row>
    <row r="2648" spans="12:15" x14ac:dyDescent="0.35">
      <c r="L2648" s="81" t="str">
        <f t="shared" si="108"/>
        <v/>
      </c>
      <c r="M2648" s="82" t="str">
        <f>IF(EXACT(B2648,""),"",IF(COUNTIFS(B:B,B2648,J:J,"&gt;"&amp;J2648)=0,IFERROR(IF(MATCH(B2648&amp;"|*",M$3:M2647,0),"-",""),B2648&amp;"|"&amp;C2648&amp;"|"),"-"))</f>
        <v/>
      </c>
      <c r="N2648" s="183" t="str">
        <f t="shared" si="109"/>
        <v/>
      </c>
      <c r="O2648" s="81" t="str">
        <f>IF(EXACT(B2648,""),"",IF(COUNTIFS(B:B,B2648,J:J,"&gt;"&amp;J2648)=1,IFERROR(IF(MATCH(B2648&amp;"|*",M$3:M2647,0),"-",""),B2648&amp;"|"&amp;C2648&amp;"|"),"-"))</f>
        <v/>
      </c>
    </row>
    <row r="2649" spans="12:15" x14ac:dyDescent="0.35">
      <c r="L2649" s="81" t="str">
        <f t="shared" si="108"/>
        <v/>
      </c>
      <c r="M2649" s="82" t="str">
        <f>IF(EXACT(B2649,""),"",IF(COUNTIFS(B:B,B2649,J:J,"&gt;"&amp;J2649)=0,IFERROR(IF(MATCH(B2649&amp;"|*",M$3:M2648,0),"-",""),B2649&amp;"|"&amp;C2649&amp;"|"),"-"))</f>
        <v/>
      </c>
      <c r="N2649" s="183" t="str">
        <f t="shared" si="109"/>
        <v/>
      </c>
      <c r="O2649" s="81" t="str">
        <f>IF(EXACT(B2649,""),"",IF(COUNTIFS(B:B,B2649,J:J,"&gt;"&amp;J2649)=1,IFERROR(IF(MATCH(B2649&amp;"|*",M$3:M2648,0),"-",""),B2649&amp;"|"&amp;C2649&amp;"|"),"-"))</f>
        <v/>
      </c>
    </row>
    <row r="2650" spans="12:15" x14ac:dyDescent="0.35">
      <c r="L2650" s="81" t="str">
        <f t="shared" si="108"/>
        <v/>
      </c>
      <c r="M2650" s="82" t="str">
        <f>IF(EXACT(B2650,""),"",IF(COUNTIFS(B:B,B2650,J:J,"&gt;"&amp;J2650)=0,IFERROR(IF(MATCH(B2650&amp;"|*",M$3:M2649,0),"-",""),B2650&amp;"|"&amp;C2650&amp;"|"),"-"))</f>
        <v/>
      </c>
      <c r="N2650" s="183" t="str">
        <f t="shared" si="109"/>
        <v/>
      </c>
      <c r="O2650" s="81" t="str">
        <f>IF(EXACT(B2650,""),"",IF(COUNTIFS(B:B,B2650,J:J,"&gt;"&amp;J2650)=1,IFERROR(IF(MATCH(B2650&amp;"|*",M$3:M2649,0),"-",""),B2650&amp;"|"&amp;C2650&amp;"|"),"-"))</f>
        <v/>
      </c>
    </row>
    <row r="2651" spans="12:15" x14ac:dyDescent="0.35">
      <c r="L2651" s="81" t="str">
        <f t="shared" si="108"/>
        <v/>
      </c>
      <c r="M2651" s="82" t="str">
        <f>IF(EXACT(B2651,""),"",IF(COUNTIFS(B:B,B2651,J:J,"&gt;"&amp;J2651)=0,IFERROR(IF(MATCH(B2651&amp;"|*",M$3:M2650,0),"-",""),B2651&amp;"|"&amp;C2651&amp;"|"),"-"))</f>
        <v/>
      </c>
      <c r="N2651" s="183" t="str">
        <f t="shared" si="109"/>
        <v/>
      </c>
      <c r="O2651" s="81" t="str">
        <f>IF(EXACT(B2651,""),"",IF(COUNTIFS(B:B,B2651,J:J,"&gt;"&amp;J2651)=1,IFERROR(IF(MATCH(B2651&amp;"|*",M$3:M2650,0),"-",""),B2651&amp;"|"&amp;C2651&amp;"|"),"-"))</f>
        <v/>
      </c>
    </row>
    <row r="2652" spans="12:15" x14ac:dyDescent="0.35">
      <c r="L2652" s="81" t="str">
        <f t="shared" si="108"/>
        <v/>
      </c>
      <c r="M2652" s="82" t="str">
        <f>IF(EXACT(B2652,""),"",IF(COUNTIFS(B:B,B2652,J:J,"&gt;"&amp;J2652)=0,IFERROR(IF(MATCH(B2652&amp;"|*",M$3:M2651,0),"-",""),B2652&amp;"|"&amp;C2652&amp;"|"),"-"))</f>
        <v/>
      </c>
      <c r="N2652" s="183" t="str">
        <f t="shared" si="109"/>
        <v/>
      </c>
      <c r="O2652" s="81" t="str">
        <f>IF(EXACT(B2652,""),"",IF(COUNTIFS(B:B,B2652,J:J,"&gt;"&amp;J2652)=1,IFERROR(IF(MATCH(B2652&amp;"|*",M$3:M2651,0),"-",""),B2652&amp;"|"&amp;C2652&amp;"|"),"-"))</f>
        <v/>
      </c>
    </row>
    <row r="2653" spans="12:15" x14ac:dyDescent="0.35">
      <c r="L2653" s="81" t="str">
        <f t="shared" si="108"/>
        <v/>
      </c>
      <c r="M2653" s="82" t="str">
        <f>IF(EXACT(B2653,""),"",IF(COUNTIFS(B:B,B2653,J:J,"&gt;"&amp;J2653)=0,IFERROR(IF(MATCH(B2653&amp;"|*",M$3:M2652,0),"-",""),B2653&amp;"|"&amp;C2653&amp;"|"),"-"))</f>
        <v/>
      </c>
      <c r="N2653" s="183" t="str">
        <f t="shared" si="109"/>
        <v/>
      </c>
      <c r="O2653" s="81" t="str">
        <f>IF(EXACT(B2653,""),"",IF(COUNTIFS(B:B,B2653,J:J,"&gt;"&amp;J2653)=1,IFERROR(IF(MATCH(B2653&amp;"|*",M$3:M2652,0),"-",""),B2653&amp;"|"&amp;C2653&amp;"|"),"-"))</f>
        <v/>
      </c>
    </row>
    <row r="2654" spans="12:15" x14ac:dyDescent="0.35">
      <c r="L2654" s="81" t="str">
        <f t="shared" si="108"/>
        <v/>
      </c>
      <c r="M2654" s="82" t="str">
        <f>IF(EXACT(B2654,""),"",IF(COUNTIFS(B:B,B2654,J:J,"&gt;"&amp;J2654)=0,IFERROR(IF(MATCH(B2654&amp;"|*",M$3:M2653,0),"-",""),B2654&amp;"|"&amp;C2654&amp;"|"),"-"))</f>
        <v/>
      </c>
      <c r="N2654" s="183" t="str">
        <f t="shared" si="109"/>
        <v/>
      </c>
      <c r="O2654" s="81" t="str">
        <f>IF(EXACT(B2654,""),"",IF(COUNTIFS(B:B,B2654,J:J,"&gt;"&amp;J2654)=1,IFERROR(IF(MATCH(B2654&amp;"|*",M$3:M2653,0),"-",""),B2654&amp;"|"&amp;C2654&amp;"|"),"-"))</f>
        <v/>
      </c>
    </row>
    <row r="2655" spans="12:15" x14ac:dyDescent="0.35">
      <c r="L2655" s="81" t="str">
        <f t="shared" si="108"/>
        <v/>
      </c>
      <c r="M2655" s="82" t="str">
        <f>IF(EXACT(B2655,""),"",IF(COUNTIFS(B:B,B2655,J:J,"&gt;"&amp;J2655)=0,IFERROR(IF(MATCH(B2655&amp;"|*",M$3:M2654,0),"-",""),B2655&amp;"|"&amp;C2655&amp;"|"),"-"))</f>
        <v/>
      </c>
      <c r="N2655" s="183" t="str">
        <f t="shared" si="109"/>
        <v/>
      </c>
      <c r="O2655" s="81" t="str">
        <f>IF(EXACT(B2655,""),"",IF(COUNTIFS(B:B,B2655,J:J,"&gt;"&amp;J2655)=1,IFERROR(IF(MATCH(B2655&amp;"|*",M$3:M2654,0),"-",""),B2655&amp;"|"&amp;C2655&amp;"|"),"-"))</f>
        <v/>
      </c>
    </row>
    <row r="2656" spans="12:15" x14ac:dyDescent="0.35">
      <c r="L2656" s="81" t="str">
        <f t="shared" si="108"/>
        <v/>
      </c>
      <c r="M2656" s="82" t="str">
        <f>IF(EXACT(B2656,""),"",IF(COUNTIFS(B:B,B2656,J:J,"&gt;"&amp;J2656)=0,IFERROR(IF(MATCH(B2656&amp;"|*",M$3:M2655,0),"-",""),B2656&amp;"|"&amp;C2656&amp;"|"),"-"))</f>
        <v/>
      </c>
      <c r="N2656" s="183" t="str">
        <f t="shared" si="109"/>
        <v/>
      </c>
      <c r="O2656" s="81" t="str">
        <f>IF(EXACT(B2656,""),"",IF(COUNTIFS(B:B,B2656,J:J,"&gt;"&amp;J2656)=1,IFERROR(IF(MATCH(B2656&amp;"|*",M$3:M2655,0),"-",""),B2656&amp;"|"&amp;C2656&amp;"|"),"-"))</f>
        <v/>
      </c>
    </row>
    <row r="2657" spans="12:15" x14ac:dyDescent="0.35">
      <c r="L2657" s="81" t="str">
        <f t="shared" si="108"/>
        <v/>
      </c>
      <c r="M2657" s="82" t="str">
        <f>IF(EXACT(B2657,""),"",IF(COUNTIFS(B:B,B2657,J:J,"&gt;"&amp;J2657)=0,IFERROR(IF(MATCH(B2657&amp;"|*",M$3:M2656,0),"-",""),B2657&amp;"|"&amp;C2657&amp;"|"),"-"))</f>
        <v/>
      </c>
      <c r="N2657" s="183" t="str">
        <f t="shared" si="109"/>
        <v/>
      </c>
      <c r="O2657" s="81" t="str">
        <f>IF(EXACT(B2657,""),"",IF(COUNTIFS(B:B,B2657,J:J,"&gt;"&amp;J2657)=1,IFERROR(IF(MATCH(B2657&amp;"|*",M$3:M2656,0),"-",""),B2657&amp;"|"&amp;C2657&amp;"|"),"-"))</f>
        <v/>
      </c>
    </row>
    <row r="2658" spans="12:15" x14ac:dyDescent="0.35">
      <c r="L2658" s="81" t="str">
        <f t="shared" si="108"/>
        <v/>
      </c>
      <c r="M2658" s="82" t="str">
        <f>IF(EXACT(B2658,""),"",IF(COUNTIFS(B:B,B2658,J:J,"&gt;"&amp;J2658)=0,IFERROR(IF(MATCH(B2658&amp;"|*",M$3:M2657,0),"-",""),B2658&amp;"|"&amp;C2658&amp;"|"),"-"))</f>
        <v/>
      </c>
      <c r="N2658" s="183" t="str">
        <f t="shared" si="109"/>
        <v/>
      </c>
      <c r="O2658" s="81" t="str">
        <f>IF(EXACT(B2658,""),"",IF(COUNTIFS(B:B,B2658,J:J,"&gt;"&amp;J2658)=1,IFERROR(IF(MATCH(B2658&amp;"|*",M$3:M2657,0),"-",""),B2658&amp;"|"&amp;C2658&amp;"|"),"-"))</f>
        <v/>
      </c>
    </row>
    <row r="2659" spans="12:15" x14ac:dyDescent="0.35">
      <c r="L2659" s="81" t="str">
        <f t="shared" si="108"/>
        <v/>
      </c>
      <c r="M2659" s="82" t="str">
        <f>IF(EXACT(B2659,""),"",IF(COUNTIFS(B:B,B2659,J:J,"&gt;"&amp;J2659)=0,IFERROR(IF(MATCH(B2659&amp;"|*",M$3:M2658,0),"-",""),B2659&amp;"|"&amp;C2659&amp;"|"),"-"))</f>
        <v/>
      </c>
      <c r="N2659" s="183" t="str">
        <f t="shared" si="109"/>
        <v/>
      </c>
      <c r="O2659" s="81" t="str">
        <f>IF(EXACT(B2659,""),"",IF(COUNTIFS(B:B,B2659,J:J,"&gt;"&amp;J2659)=1,IFERROR(IF(MATCH(B2659&amp;"|*",M$3:M2658,0),"-",""),B2659&amp;"|"&amp;C2659&amp;"|"),"-"))</f>
        <v/>
      </c>
    </row>
    <row r="2660" spans="12:15" x14ac:dyDescent="0.35">
      <c r="L2660" s="81" t="str">
        <f t="shared" si="108"/>
        <v/>
      </c>
      <c r="M2660" s="82" t="str">
        <f>IF(EXACT(B2660,""),"",IF(COUNTIFS(B:B,B2660,J:J,"&gt;"&amp;J2660)=0,IFERROR(IF(MATCH(B2660&amp;"|*",M$3:M2659,0),"-",""),B2660&amp;"|"&amp;C2660&amp;"|"),"-"))</f>
        <v/>
      </c>
      <c r="N2660" s="183" t="str">
        <f t="shared" si="109"/>
        <v/>
      </c>
      <c r="O2660" s="81" t="str">
        <f>IF(EXACT(B2660,""),"",IF(COUNTIFS(B:B,B2660,J:J,"&gt;"&amp;J2660)=1,IFERROR(IF(MATCH(B2660&amp;"|*",M$3:M2659,0),"-",""),B2660&amp;"|"&amp;C2660&amp;"|"),"-"))</f>
        <v/>
      </c>
    </row>
    <row r="2661" spans="12:15" x14ac:dyDescent="0.35">
      <c r="L2661" s="81" t="str">
        <f t="shared" si="108"/>
        <v/>
      </c>
      <c r="M2661" s="82" t="str">
        <f>IF(EXACT(B2661,""),"",IF(COUNTIFS(B:B,B2661,J:J,"&gt;"&amp;J2661)=0,IFERROR(IF(MATCH(B2661&amp;"|*",M$3:M2660,0),"-",""),B2661&amp;"|"&amp;C2661&amp;"|"),"-"))</f>
        <v/>
      </c>
      <c r="N2661" s="183" t="str">
        <f t="shared" si="109"/>
        <v/>
      </c>
      <c r="O2661" s="81" t="str">
        <f>IF(EXACT(B2661,""),"",IF(COUNTIFS(B:B,B2661,J:J,"&gt;"&amp;J2661)=1,IFERROR(IF(MATCH(B2661&amp;"|*",M$3:M2660,0),"-",""),B2661&amp;"|"&amp;C2661&amp;"|"),"-"))</f>
        <v/>
      </c>
    </row>
    <row r="2662" spans="12:15" x14ac:dyDescent="0.35">
      <c r="L2662" s="81" t="str">
        <f t="shared" si="108"/>
        <v/>
      </c>
      <c r="M2662" s="82" t="str">
        <f>IF(EXACT(B2662,""),"",IF(COUNTIFS(B:B,B2662,J:J,"&gt;"&amp;J2662)=0,IFERROR(IF(MATCH(B2662&amp;"|*",M$3:M2661,0),"-",""),B2662&amp;"|"&amp;C2662&amp;"|"),"-"))</f>
        <v/>
      </c>
      <c r="N2662" s="183" t="str">
        <f t="shared" si="109"/>
        <v/>
      </c>
      <c r="O2662" s="81" t="str">
        <f>IF(EXACT(B2662,""),"",IF(COUNTIFS(B:B,B2662,J:J,"&gt;"&amp;J2662)=1,IFERROR(IF(MATCH(B2662&amp;"|*",M$3:M2661,0),"-",""),B2662&amp;"|"&amp;C2662&amp;"|"),"-"))</f>
        <v/>
      </c>
    </row>
    <row r="2663" spans="12:15" x14ac:dyDescent="0.35">
      <c r="L2663" s="81" t="str">
        <f t="shared" si="108"/>
        <v/>
      </c>
      <c r="M2663" s="82" t="str">
        <f>IF(EXACT(B2663,""),"",IF(COUNTIFS(B:B,B2663,J:J,"&gt;"&amp;J2663)=0,IFERROR(IF(MATCH(B2663&amp;"|*",M$3:M2662,0),"-",""),B2663&amp;"|"&amp;C2663&amp;"|"),"-"))</f>
        <v/>
      </c>
      <c r="N2663" s="183" t="str">
        <f t="shared" si="109"/>
        <v/>
      </c>
      <c r="O2663" s="81" t="str">
        <f>IF(EXACT(B2663,""),"",IF(COUNTIFS(B:B,B2663,J:J,"&gt;"&amp;J2663)=1,IFERROR(IF(MATCH(B2663&amp;"|*",M$3:M2662,0),"-",""),B2663&amp;"|"&amp;C2663&amp;"|"),"-"))</f>
        <v/>
      </c>
    </row>
    <row r="2664" spans="12:15" x14ac:dyDescent="0.35">
      <c r="L2664" s="81" t="str">
        <f t="shared" si="108"/>
        <v/>
      </c>
      <c r="M2664" s="82" t="str">
        <f>IF(EXACT(B2664,""),"",IF(COUNTIFS(B:B,B2664,J:J,"&gt;"&amp;J2664)=0,IFERROR(IF(MATCH(B2664&amp;"|*",M$3:M2663,0),"-",""),B2664&amp;"|"&amp;C2664&amp;"|"),"-"))</f>
        <v/>
      </c>
      <c r="N2664" s="183" t="str">
        <f t="shared" si="109"/>
        <v/>
      </c>
      <c r="O2664" s="81" t="str">
        <f>IF(EXACT(B2664,""),"",IF(COUNTIFS(B:B,B2664,J:J,"&gt;"&amp;J2664)=1,IFERROR(IF(MATCH(B2664&amp;"|*",M$3:M2663,0),"-",""),B2664&amp;"|"&amp;C2664&amp;"|"),"-"))</f>
        <v/>
      </c>
    </row>
    <row r="2665" spans="12:15" x14ac:dyDescent="0.35">
      <c r="L2665" s="81" t="str">
        <f t="shared" si="108"/>
        <v/>
      </c>
      <c r="M2665" s="82" t="str">
        <f>IF(EXACT(B2665,""),"",IF(COUNTIFS(B:B,B2665,J:J,"&gt;"&amp;J2665)=0,IFERROR(IF(MATCH(B2665&amp;"|*",M$3:M2664,0),"-",""),B2665&amp;"|"&amp;C2665&amp;"|"),"-"))</f>
        <v/>
      </c>
      <c r="N2665" s="183" t="str">
        <f t="shared" si="109"/>
        <v/>
      </c>
      <c r="O2665" s="81" t="str">
        <f>IF(EXACT(B2665,""),"",IF(COUNTIFS(B:B,B2665,J:J,"&gt;"&amp;J2665)=1,IFERROR(IF(MATCH(B2665&amp;"|*",M$3:M2664,0),"-",""),B2665&amp;"|"&amp;C2665&amp;"|"),"-"))</f>
        <v/>
      </c>
    </row>
    <row r="2666" spans="12:15" x14ac:dyDescent="0.35">
      <c r="L2666" s="81" t="str">
        <f t="shared" si="108"/>
        <v/>
      </c>
      <c r="M2666" s="82" t="str">
        <f>IF(EXACT(B2666,""),"",IF(COUNTIFS(B:B,B2666,J:J,"&gt;"&amp;J2666)=0,IFERROR(IF(MATCH(B2666&amp;"|*",M$3:M2665,0),"-",""),B2666&amp;"|"&amp;C2666&amp;"|"),"-"))</f>
        <v/>
      </c>
      <c r="N2666" s="183" t="str">
        <f t="shared" si="109"/>
        <v/>
      </c>
      <c r="O2666" s="81" t="str">
        <f>IF(EXACT(B2666,""),"",IF(COUNTIFS(B:B,B2666,J:J,"&gt;"&amp;J2666)=1,IFERROR(IF(MATCH(B2666&amp;"|*",M$3:M2665,0),"-",""),B2666&amp;"|"&amp;C2666&amp;"|"),"-"))</f>
        <v/>
      </c>
    </row>
    <row r="2667" spans="12:15" x14ac:dyDescent="0.35">
      <c r="L2667" s="81" t="str">
        <f t="shared" si="108"/>
        <v/>
      </c>
      <c r="M2667" s="82" t="str">
        <f>IF(EXACT(B2667,""),"",IF(COUNTIFS(B:B,B2667,J:J,"&gt;"&amp;J2667)=0,IFERROR(IF(MATCH(B2667&amp;"|*",M$3:M2666,0),"-",""),B2667&amp;"|"&amp;C2667&amp;"|"),"-"))</f>
        <v/>
      </c>
      <c r="N2667" s="183" t="str">
        <f t="shared" si="109"/>
        <v/>
      </c>
      <c r="O2667" s="81" t="str">
        <f>IF(EXACT(B2667,""),"",IF(COUNTIFS(B:B,B2667,J:J,"&gt;"&amp;J2667)=1,IFERROR(IF(MATCH(B2667&amp;"|*",M$3:M2666,0),"-",""),B2667&amp;"|"&amp;C2667&amp;"|"),"-"))</f>
        <v/>
      </c>
    </row>
    <row r="2668" spans="12:15" x14ac:dyDescent="0.35">
      <c r="L2668" s="81" t="str">
        <f t="shared" si="108"/>
        <v/>
      </c>
      <c r="M2668" s="82" t="str">
        <f>IF(EXACT(B2668,""),"",IF(COUNTIFS(B:B,B2668,J:J,"&gt;"&amp;J2668)=0,IFERROR(IF(MATCH(B2668&amp;"|*",M$3:M2667,0),"-",""),B2668&amp;"|"&amp;C2668&amp;"|"),"-"))</f>
        <v/>
      </c>
      <c r="N2668" s="183" t="str">
        <f t="shared" si="109"/>
        <v/>
      </c>
      <c r="O2668" s="81" t="str">
        <f>IF(EXACT(B2668,""),"",IF(COUNTIFS(B:B,B2668,J:J,"&gt;"&amp;J2668)=1,IFERROR(IF(MATCH(B2668&amp;"|*",M$3:M2667,0),"-",""),B2668&amp;"|"&amp;C2668&amp;"|"),"-"))</f>
        <v/>
      </c>
    </row>
    <row r="2669" spans="12:15" x14ac:dyDescent="0.35">
      <c r="L2669" s="81" t="str">
        <f t="shared" si="108"/>
        <v/>
      </c>
      <c r="M2669" s="82" t="str">
        <f>IF(EXACT(B2669,""),"",IF(COUNTIFS(B:B,B2669,J:J,"&gt;"&amp;J2669)=0,IFERROR(IF(MATCH(B2669&amp;"|*",M$3:M2668,0),"-",""),B2669&amp;"|"&amp;C2669&amp;"|"),"-"))</f>
        <v/>
      </c>
      <c r="N2669" s="183" t="str">
        <f t="shared" si="109"/>
        <v/>
      </c>
      <c r="O2669" s="81" t="str">
        <f>IF(EXACT(B2669,""),"",IF(COUNTIFS(B:B,B2669,J:J,"&gt;"&amp;J2669)=1,IFERROR(IF(MATCH(B2669&amp;"|*",M$3:M2668,0),"-",""),B2669&amp;"|"&amp;C2669&amp;"|"),"-"))</f>
        <v/>
      </c>
    </row>
    <row r="2670" spans="12:15" x14ac:dyDescent="0.35">
      <c r="L2670" s="81" t="str">
        <f t="shared" si="108"/>
        <v/>
      </c>
      <c r="M2670" s="82" t="str">
        <f>IF(EXACT(B2670,""),"",IF(COUNTIFS(B:B,B2670,J:J,"&gt;"&amp;J2670)=0,IFERROR(IF(MATCH(B2670&amp;"|*",M$3:M2669,0),"-",""),B2670&amp;"|"&amp;C2670&amp;"|"),"-"))</f>
        <v/>
      </c>
      <c r="N2670" s="183" t="str">
        <f t="shared" si="109"/>
        <v/>
      </c>
      <c r="O2670" s="81" t="str">
        <f>IF(EXACT(B2670,""),"",IF(COUNTIFS(B:B,B2670,J:J,"&gt;"&amp;J2670)=1,IFERROR(IF(MATCH(B2670&amp;"|*",M$3:M2669,0),"-",""),B2670&amp;"|"&amp;C2670&amp;"|"),"-"))</f>
        <v/>
      </c>
    </row>
    <row r="2671" spans="12:15" x14ac:dyDescent="0.35">
      <c r="L2671" s="81" t="str">
        <f t="shared" si="108"/>
        <v/>
      </c>
      <c r="M2671" s="82" t="str">
        <f>IF(EXACT(B2671,""),"",IF(COUNTIFS(B:B,B2671,J:J,"&gt;"&amp;J2671)=0,IFERROR(IF(MATCH(B2671&amp;"|*",M$3:M2670,0),"-",""),B2671&amp;"|"&amp;C2671&amp;"|"),"-"))</f>
        <v/>
      </c>
      <c r="N2671" s="183" t="str">
        <f t="shared" si="109"/>
        <v/>
      </c>
      <c r="O2671" s="81" t="str">
        <f>IF(EXACT(B2671,""),"",IF(COUNTIFS(B:B,B2671,J:J,"&gt;"&amp;J2671)=1,IFERROR(IF(MATCH(B2671&amp;"|*",M$3:M2670,0),"-",""),B2671&amp;"|"&amp;C2671&amp;"|"),"-"))</f>
        <v/>
      </c>
    </row>
    <row r="2672" spans="12:15" x14ac:dyDescent="0.35">
      <c r="L2672" s="81" t="str">
        <f t="shared" si="108"/>
        <v/>
      </c>
      <c r="M2672" s="82" t="str">
        <f>IF(EXACT(B2672,""),"",IF(COUNTIFS(B:B,B2672,J:J,"&gt;"&amp;J2672)=0,IFERROR(IF(MATCH(B2672&amp;"|*",M$3:M2671,0),"-",""),B2672&amp;"|"&amp;C2672&amp;"|"),"-"))</f>
        <v/>
      </c>
      <c r="N2672" s="183" t="str">
        <f t="shared" si="109"/>
        <v/>
      </c>
      <c r="O2672" s="81" t="str">
        <f>IF(EXACT(B2672,""),"",IF(COUNTIFS(B:B,B2672,J:J,"&gt;"&amp;J2672)=1,IFERROR(IF(MATCH(B2672&amp;"|*",M$3:M2671,0),"-",""),B2672&amp;"|"&amp;C2672&amp;"|"),"-"))</f>
        <v/>
      </c>
    </row>
    <row r="2673" spans="12:15" x14ac:dyDescent="0.35">
      <c r="L2673" s="81" t="str">
        <f t="shared" si="108"/>
        <v/>
      </c>
      <c r="M2673" s="82" t="str">
        <f>IF(EXACT(B2673,""),"",IF(COUNTIFS(B:B,B2673,J:J,"&gt;"&amp;J2673)=0,IFERROR(IF(MATCH(B2673&amp;"|*",M$3:M2672,0),"-",""),B2673&amp;"|"&amp;C2673&amp;"|"),"-"))</f>
        <v/>
      </c>
      <c r="N2673" s="183" t="str">
        <f t="shared" si="109"/>
        <v/>
      </c>
      <c r="O2673" s="81" t="str">
        <f>IF(EXACT(B2673,""),"",IF(COUNTIFS(B:B,B2673,J:J,"&gt;"&amp;J2673)=1,IFERROR(IF(MATCH(B2673&amp;"|*",M$3:M2672,0),"-",""),B2673&amp;"|"&amp;C2673&amp;"|"),"-"))</f>
        <v/>
      </c>
    </row>
    <row r="2674" spans="12:15" x14ac:dyDescent="0.35">
      <c r="L2674" s="81" t="str">
        <f t="shared" si="108"/>
        <v/>
      </c>
      <c r="M2674" s="82" t="str">
        <f>IF(EXACT(B2674,""),"",IF(COUNTIFS(B:B,B2674,J:J,"&gt;"&amp;J2674)=0,IFERROR(IF(MATCH(B2674&amp;"|*",M$3:M2673,0),"-",""),B2674&amp;"|"&amp;C2674&amp;"|"),"-"))</f>
        <v/>
      </c>
      <c r="N2674" s="183" t="str">
        <f t="shared" si="109"/>
        <v/>
      </c>
      <c r="O2674" s="81" t="str">
        <f>IF(EXACT(B2674,""),"",IF(COUNTIFS(B:B,B2674,J:J,"&gt;"&amp;J2674)=1,IFERROR(IF(MATCH(B2674&amp;"|*",M$3:M2673,0),"-",""),B2674&amp;"|"&amp;C2674&amp;"|"),"-"))</f>
        <v/>
      </c>
    </row>
    <row r="2675" spans="12:15" x14ac:dyDescent="0.35">
      <c r="L2675" s="81" t="str">
        <f t="shared" si="108"/>
        <v/>
      </c>
      <c r="M2675" s="82" t="str">
        <f>IF(EXACT(B2675,""),"",IF(COUNTIFS(B:B,B2675,J:J,"&gt;"&amp;J2675)=0,IFERROR(IF(MATCH(B2675&amp;"|*",M$3:M2674,0),"-",""),B2675&amp;"|"&amp;C2675&amp;"|"),"-"))</f>
        <v/>
      </c>
      <c r="N2675" s="183" t="str">
        <f t="shared" si="109"/>
        <v/>
      </c>
      <c r="O2675" s="81" t="str">
        <f>IF(EXACT(B2675,""),"",IF(COUNTIFS(B:B,B2675,J:J,"&gt;"&amp;J2675)=1,IFERROR(IF(MATCH(B2675&amp;"|*",M$3:M2674,0),"-",""),B2675&amp;"|"&amp;C2675&amp;"|"),"-"))</f>
        <v/>
      </c>
    </row>
    <row r="2676" spans="12:15" x14ac:dyDescent="0.35">
      <c r="L2676" s="81" t="str">
        <f t="shared" si="108"/>
        <v/>
      </c>
      <c r="M2676" s="82" t="str">
        <f>IF(EXACT(B2676,""),"",IF(COUNTIFS(B:B,B2676,J:J,"&gt;"&amp;J2676)=0,IFERROR(IF(MATCH(B2676&amp;"|*",M$3:M2675,0),"-",""),B2676&amp;"|"&amp;C2676&amp;"|"),"-"))</f>
        <v/>
      </c>
      <c r="N2676" s="183" t="str">
        <f t="shared" si="109"/>
        <v/>
      </c>
      <c r="O2676" s="81" t="str">
        <f>IF(EXACT(B2676,""),"",IF(COUNTIFS(B:B,B2676,J:J,"&gt;"&amp;J2676)=1,IFERROR(IF(MATCH(B2676&amp;"|*",M$3:M2675,0),"-",""),B2676&amp;"|"&amp;C2676&amp;"|"),"-"))</f>
        <v/>
      </c>
    </row>
    <row r="2677" spans="12:15" x14ac:dyDescent="0.35">
      <c r="L2677" s="81" t="str">
        <f t="shared" si="108"/>
        <v/>
      </c>
      <c r="M2677" s="82" t="str">
        <f>IF(EXACT(B2677,""),"",IF(COUNTIFS(B:B,B2677,J:J,"&gt;"&amp;J2677)=0,IFERROR(IF(MATCH(B2677&amp;"|*",M$3:M2676,0),"-",""),B2677&amp;"|"&amp;C2677&amp;"|"),"-"))</f>
        <v/>
      </c>
      <c r="N2677" s="183" t="str">
        <f t="shared" si="109"/>
        <v/>
      </c>
      <c r="O2677" s="81" t="str">
        <f>IF(EXACT(B2677,""),"",IF(COUNTIFS(B:B,B2677,J:J,"&gt;"&amp;J2677)=1,IFERROR(IF(MATCH(B2677&amp;"|*",M$3:M2676,0),"-",""),B2677&amp;"|"&amp;C2677&amp;"|"),"-"))</f>
        <v/>
      </c>
    </row>
    <row r="2678" spans="12:15" x14ac:dyDescent="0.35">
      <c r="L2678" s="81" t="str">
        <f t="shared" si="108"/>
        <v/>
      </c>
      <c r="M2678" s="82" t="str">
        <f>IF(EXACT(B2678,""),"",IF(COUNTIFS(B:B,B2678,J:J,"&gt;"&amp;J2678)=0,IFERROR(IF(MATCH(B2678&amp;"|*",M$3:M2677,0),"-",""),B2678&amp;"|"&amp;C2678&amp;"|"),"-"))</f>
        <v/>
      </c>
      <c r="N2678" s="183" t="str">
        <f t="shared" si="109"/>
        <v/>
      </c>
      <c r="O2678" s="81" t="str">
        <f>IF(EXACT(B2678,""),"",IF(COUNTIFS(B:B,B2678,J:J,"&gt;"&amp;J2678)=1,IFERROR(IF(MATCH(B2678&amp;"|*",M$3:M2677,0),"-",""),B2678&amp;"|"&amp;C2678&amp;"|"),"-"))</f>
        <v/>
      </c>
    </row>
    <row r="2679" spans="12:15" x14ac:dyDescent="0.35">
      <c r="L2679" s="81" t="str">
        <f t="shared" si="108"/>
        <v/>
      </c>
      <c r="M2679" s="82" t="str">
        <f>IF(EXACT(B2679,""),"",IF(COUNTIFS(B:B,B2679,J:J,"&gt;"&amp;J2679)=0,IFERROR(IF(MATCH(B2679&amp;"|*",M$3:M2678,0),"-",""),B2679&amp;"|"&amp;C2679&amp;"|"),"-"))</f>
        <v/>
      </c>
      <c r="N2679" s="183" t="str">
        <f t="shared" si="109"/>
        <v/>
      </c>
      <c r="O2679" s="81" t="str">
        <f>IF(EXACT(B2679,""),"",IF(COUNTIFS(B:B,B2679,J:J,"&gt;"&amp;J2679)=1,IFERROR(IF(MATCH(B2679&amp;"|*",M$3:M2678,0),"-",""),B2679&amp;"|"&amp;C2679&amp;"|"),"-"))</f>
        <v/>
      </c>
    </row>
    <row r="2680" spans="12:15" x14ac:dyDescent="0.35">
      <c r="L2680" s="81" t="str">
        <f t="shared" si="108"/>
        <v/>
      </c>
      <c r="M2680" s="82" t="str">
        <f>IF(EXACT(B2680,""),"",IF(COUNTIFS(B:B,B2680,J:J,"&gt;"&amp;J2680)=0,IFERROR(IF(MATCH(B2680&amp;"|*",M$3:M2679,0),"-",""),B2680&amp;"|"&amp;C2680&amp;"|"),"-"))</f>
        <v/>
      </c>
      <c r="N2680" s="183" t="str">
        <f t="shared" si="109"/>
        <v/>
      </c>
      <c r="O2680" s="81" t="str">
        <f>IF(EXACT(B2680,""),"",IF(COUNTIFS(B:B,B2680,J:J,"&gt;"&amp;J2680)=1,IFERROR(IF(MATCH(B2680&amp;"|*",M$3:M2679,0),"-",""),B2680&amp;"|"&amp;C2680&amp;"|"),"-"))</f>
        <v/>
      </c>
    </row>
    <row r="2681" spans="12:15" x14ac:dyDescent="0.35">
      <c r="L2681" s="81" t="str">
        <f t="shared" si="108"/>
        <v/>
      </c>
      <c r="M2681" s="82" t="str">
        <f>IF(EXACT(B2681,""),"",IF(COUNTIFS(B:B,B2681,J:J,"&gt;"&amp;J2681)=0,IFERROR(IF(MATCH(B2681&amp;"|*",M$3:M2680,0),"-",""),B2681&amp;"|"&amp;C2681&amp;"|"),"-"))</f>
        <v/>
      </c>
      <c r="N2681" s="183" t="str">
        <f t="shared" si="109"/>
        <v/>
      </c>
      <c r="O2681" s="81" t="str">
        <f>IF(EXACT(B2681,""),"",IF(COUNTIFS(B:B,B2681,J:J,"&gt;"&amp;J2681)=1,IFERROR(IF(MATCH(B2681&amp;"|*",M$3:M2680,0),"-",""),B2681&amp;"|"&amp;C2681&amp;"|"),"-"))</f>
        <v/>
      </c>
    </row>
    <row r="2682" spans="12:15" x14ac:dyDescent="0.35">
      <c r="L2682" s="81" t="str">
        <f t="shared" si="108"/>
        <v/>
      </c>
      <c r="M2682" s="82" t="str">
        <f>IF(EXACT(B2682,""),"",IF(COUNTIFS(B:B,B2682,J:J,"&gt;"&amp;J2682)=0,IFERROR(IF(MATCH(B2682&amp;"|*",M$3:M2681,0),"-",""),B2682&amp;"|"&amp;C2682&amp;"|"),"-"))</f>
        <v/>
      </c>
      <c r="N2682" s="183" t="str">
        <f t="shared" si="109"/>
        <v/>
      </c>
      <c r="O2682" s="81" t="str">
        <f>IF(EXACT(B2682,""),"",IF(COUNTIFS(B:B,B2682,J:J,"&gt;"&amp;J2682)=1,IFERROR(IF(MATCH(B2682&amp;"|*",M$3:M2681,0),"-",""),B2682&amp;"|"&amp;C2682&amp;"|"),"-"))</f>
        <v/>
      </c>
    </row>
    <row r="2683" spans="12:15" x14ac:dyDescent="0.35">
      <c r="L2683" s="81" t="str">
        <f t="shared" si="108"/>
        <v/>
      </c>
      <c r="M2683" s="82" t="str">
        <f>IF(EXACT(B2683,""),"",IF(COUNTIFS(B:B,B2683,J:J,"&gt;"&amp;J2683)=0,IFERROR(IF(MATCH(B2683&amp;"|*",M$3:M2682,0),"-",""),B2683&amp;"|"&amp;C2683&amp;"|"),"-"))</f>
        <v/>
      </c>
      <c r="N2683" s="183" t="str">
        <f t="shared" si="109"/>
        <v/>
      </c>
      <c r="O2683" s="81" t="str">
        <f>IF(EXACT(B2683,""),"",IF(COUNTIFS(B:B,B2683,J:J,"&gt;"&amp;J2683)=1,IFERROR(IF(MATCH(B2683&amp;"|*",M$3:M2682,0),"-",""),B2683&amp;"|"&amp;C2683&amp;"|"),"-"))</f>
        <v/>
      </c>
    </row>
    <row r="2684" spans="12:15" x14ac:dyDescent="0.35">
      <c r="L2684" s="81" t="str">
        <f t="shared" si="108"/>
        <v/>
      </c>
      <c r="M2684" s="82" t="str">
        <f>IF(EXACT(B2684,""),"",IF(COUNTIFS(B:B,B2684,J:J,"&gt;"&amp;J2684)=0,IFERROR(IF(MATCH(B2684&amp;"|*",M$3:M2683,0),"-",""),B2684&amp;"|"&amp;C2684&amp;"|"),"-"))</f>
        <v/>
      </c>
      <c r="N2684" s="183" t="str">
        <f t="shared" si="109"/>
        <v/>
      </c>
      <c r="O2684" s="81" t="str">
        <f>IF(EXACT(B2684,""),"",IF(COUNTIFS(B:B,B2684,J:J,"&gt;"&amp;J2684)=1,IFERROR(IF(MATCH(B2684&amp;"|*",M$3:M2683,0),"-",""),B2684&amp;"|"&amp;C2684&amp;"|"),"-"))</f>
        <v/>
      </c>
    </row>
    <row r="2685" spans="12:15" x14ac:dyDescent="0.35">
      <c r="L2685" s="81" t="str">
        <f t="shared" si="108"/>
        <v/>
      </c>
      <c r="M2685" s="82" t="str">
        <f>IF(EXACT(B2685,""),"",IF(COUNTIFS(B:B,B2685,J:J,"&gt;"&amp;J2685)=0,IFERROR(IF(MATCH(B2685&amp;"|*",M$3:M2684,0),"-",""),B2685&amp;"|"&amp;C2685&amp;"|"),"-"))</f>
        <v/>
      </c>
      <c r="N2685" s="183" t="str">
        <f t="shared" si="109"/>
        <v/>
      </c>
      <c r="O2685" s="81" t="str">
        <f>IF(EXACT(B2685,""),"",IF(COUNTIFS(B:B,B2685,J:J,"&gt;"&amp;J2685)=1,IFERROR(IF(MATCH(B2685&amp;"|*",M$3:M2684,0),"-",""),B2685&amp;"|"&amp;C2685&amp;"|"),"-"))</f>
        <v/>
      </c>
    </row>
    <row r="2686" spans="12:15" x14ac:dyDescent="0.35">
      <c r="L2686" s="81" t="str">
        <f t="shared" si="108"/>
        <v/>
      </c>
      <c r="M2686" s="82" t="str">
        <f>IF(EXACT(B2686,""),"",IF(COUNTIFS(B:B,B2686,J:J,"&gt;"&amp;J2686)=0,IFERROR(IF(MATCH(B2686&amp;"|*",M$3:M2685,0),"-",""),B2686&amp;"|"&amp;C2686&amp;"|"),"-"))</f>
        <v/>
      </c>
      <c r="N2686" s="183" t="str">
        <f t="shared" si="109"/>
        <v/>
      </c>
      <c r="O2686" s="81" t="str">
        <f>IF(EXACT(B2686,""),"",IF(COUNTIFS(B:B,B2686,J:J,"&gt;"&amp;J2686)=1,IFERROR(IF(MATCH(B2686&amp;"|*",M$3:M2685,0),"-",""),B2686&amp;"|"&amp;C2686&amp;"|"),"-"))</f>
        <v/>
      </c>
    </row>
    <row r="2687" spans="12:15" x14ac:dyDescent="0.35">
      <c r="L2687" s="81" t="str">
        <f t="shared" si="108"/>
        <v/>
      </c>
      <c r="M2687" s="82" t="str">
        <f>IF(EXACT(B2687,""),"",IF(COUNTIFS(B:B,B2687,J:J,"&gt;"&amp;J2687)=0,IFERROR(IF(MATCH(B2687&amp;"|*",M$3:M2686,0),"-",""),B2687&amp;"|"&amp;C2687&amp;"|"),"-"))</f>
        <v/>
      </c>
      <c r="N2687" s="183" t="str">
        <f t="shared" si="109"/>
        <v/>
      </c>
      <c r="O2687" s="81" t="str">
        <f>IF(EXACT(B2687,""),"",IF(COUNTIFS(B:B,B2687,J:J,"&gt;"&amp;J2687)=1,IFERROR(IF(MATCH(B2687&amp;"|*",M$3:M2686,0),"-",""),B2687&amp;"|"&amp;C2687&amp;"|"),"-"))</f>
        <v/>
      </c>
    </row>
    <row r="2688" spans="12:15" x14ac:dyDescent="0.35">
      <c r="L2688" s="81" t="str">
        <f t="shared" si="108"/>
        <v/>
      </c>
      <c r="M2688" s="82" t="str">
        <f>IF(EXACT(B2688,""),"",IF(COUNTIFS(B:B,B2688,J:J,"&gt;"&amp;J2688)=0,IFERROR(IF(MATCH(B2688&amp;"|*",M$3:M2687,0),"-",""),B2688&amp;"|"&amp;C2688&amp;"|"),"-"))</f>
        <v/>
      </c>
      <c r="N2688" s="183" t="str">
        <f t="shared" si="109"/>
        <v/>
      </c>
      <c r="O2688" s="81" t="str">
        <f>IF(EXACT(B2688,""),"",IF(COUNTIFS(B:B,B2688,J:J,"&gt;"&amp;J2688)=1,IFERROR(IF(MATCH(B2688&amp;"|*",M$3:M2687,0),"-",""),B2688&amp;"|"&amp;C2688&amp;"|"),"-"))</f>
        <v/>
      </c>
    </row>
    <row r="2689" spans="12:15" x14ac:dyDescent="0.35">
      <c r="L2689" s="81" t="str">
        <f t="shared" si="108"/>
        <v/>
      </c>
      <c r="M2689" s="82" t="str">
        <f>IF(EXACT(B2689,""),"",IF(COUNTIFS(B:B,B2689,J:J,"&gt;"&amp;J2689)=0,IFERROR(IF(MATCH(B2689&amp;"|*",M$3:M2688,0),"-",""),B2689&amp;"|"&amp;C2689&amp;"|"),"-"))</f>
        <v/>
      </c>
      <c r="N2689" s="183" t="str">
        <f t="shared" si="109"/>
        <v/>
      </c>
      <c r="O2689" s="81" t="str">
        <f>IF(EXACT(B2689,""),"",IF(COUNTIFS(B:B,B2689,J:J,"&gt;"&amp;J2689)=1,IFERROR(IF(MATCH(B2689&amp;"|*",M$3:M2688,0),"-",""),B2689&amp;"|"&amp;C2689&amp;"|"),"-"))</f>
        <v/>
      </c>
    </row>
    <row r="2690" spans="12:15" x14ac:dyDescent="0.35">
      <c r="L2690" s="81" t="str">
        <f t="shared" si="108"/>
        <v/>
      </c>
      <c r="M2690" s="82" t="str">
        <f>IF(EXACT(B2690,""),"",IF(COUNTIFS(B:B,B2690,J:J,"&gt;"&amp;J2690)=0,IFERROR(IF(MATCH(B2690&amp;"|*",M$3:M2689,0),"-",""),B2690&amp;"|"&amp;C2690&amp;"|"),"-"))</f>
        <v/>
      </c>
      <c r="N2690" s="183" t="str">
        <f t="shared" si="109"/>
        <v/>
      </c>
      <c r="O2690" s="81" t="str">
        <f>IF(EXACT(B2690,""),"",IF(COUNTIFS(B:B,B2690,J:J,"&gt;"&amp;J2690)=1,IFERROR(IF(MATCH(B2690&amp;"|*",M$3:M2689,0),"-",""),B2690&amp;"|"&amp;C2690&amp;"|"),"-"))</f>
        <v/>
      </c>
    </row>
    <row r="2691" spans="12:15" x14ac:dyDescent="0.35">
      <c r="L2691" s="81" t="str">
        <f t="shared" si="108"/>
        <v/>
      </c>
      <c r="M2691" s="82" t="str">
        <f>IF(EXACT(B2691,""),"",IF(COUNTIFS(B:B,B2691,J:J,"&gt;"&amp;J2691)=0,IFERROR(IF(MATCH(B2691&amp;"|*",M$3:M2690,0),"-",""),B2691&amp;"|"&amp;C2691&amp;"|"),"-"))</f>
        <v/>
      </c>
      <c r="N2691" s="183" t="str">
        <f t="shared" si="109"/>
        <v/>
      </c>
      <c r="O2691" s="81" t="str">
        <f>IF(EXACT(B2691,""),"",IF(COUNTIFS(B:B,B2691,J:J,"&gt;"&amp;J2691)=1,IFERROR(IF(MATCH(B2691&amp;"|*",M$3:M2690,0),"-",""),B2691&amp;"|"&amp;C2691&amp;"|"),"-"))</f>
        <v/>
      </c>
    </row>
    <row r="2692" spans="12:15" x14ac:dyDescent="0.35">
      <c r="L2692" s="81" t="str">
        <f t="shared" ref="L2692:L2755" si="110">IF(EXACT(B2692,""),"",IF(COUNTIFS(B:B,B2692,D:D,D2692,E:E,E2692,J:J,"&gt;"&amp;J2692)=0,B2692&amp;"|"&amp;D2692&amp;":"&amp;E2692&amp;"|","-"))</f>
        <v/>
      </c>
      <c r="M2692" s="82" t="str">
        <f>IF(EXACT(B2692,""),"",IF(COUNTIFS(B:B,B2692,J:J,"&gt;"&amp;J2692)=0,IFERROR(IF(MATCH(B2692&amp;"|*",M$3:M2691,0),"-",""),B2692&amp;"|"&amp;C2692&amp;"|"),"-"))</f>
        <v/>
      </c>
      <c r="N2692" s="183" t="str">
        <f t="shared" ref="N2692:N2755" si="111">IF(OR(EXACT(M2692,""),EXACT(M2692,"-")),"",COUNTIFS(M$4:M$4000,"&gt;-",M$4:M$4000,"&lt;="&amp;M2692))</f>
        <v/>
      </c>
      <c r="O2692" s="81" t="str">
        <f>IF(EXACT(B2692,""),"",IF(COUNTIFS(B:B,B2692,J:J,"&gt;"&amp;J2692)=1,IFERROR(IF(MATCH(B2692&amp;"|*",M$3:M2691,0),"-",""),B2692&amp;"|"&amp;C2692&amp;"|"),"-"))</f>
        <v/>
      </c>
    </row>
    <row r="2693" spans="12:15" x14ac:dyDescent="0.35">
      <c r="L2693" s="81" t="str">
        <f t="shared" si="110"/>
        <v/>
      </c>
      <c r="M2693" s="82" t="str">
        <f>IF(EXACT(B2693,""),"",IF(COUNTIFS(B:B,B2693,J:J,"&gt;"&amp;J2693)=0,IFERROR(IF(MATCH(B2693&amp;"|*",M$3:M2692,0),"-",""),B2693&amp;"|"&amp;C2693&amp;"|"),"-"))</f>
        <v/>
      </c>
      <c r="N2693" s="183" t="str">
        <f t="shared" si="111"/>
        <v/>
      </c>
      <c r="O2693" s="81" t="str">
        <f>IF(EXACT(B2693,""),"",IF(COUNTIFS(B:B,B2693,J:J,"&gt;"&amp;J2693)=1,IFERROR(IF(MATCH(B2693&amp;"|*",M$3:M2692,0),"-",""),B2693&amp;"|"&amp;C2693&amp;"|"),"-"))</f>
        <v/>
      </c>
    </row>
    <row r="2694" spans="12:15" x14ac:dyDescent="0.35">
      <c r="L2694" s="81" t="str">
        <f t="shared" si="110"/>
        <v/>
      </c>
      <c r="M2694" s="82" t="str">
        <f>IF(EXACT(B2694,""),"",IF(COUNTIFS(B:B,B2694,J:J,"&gt;"&amp;J2694)=0,IFERROR(IF(MATCH(B2694&amp;"|*",M$3:M2693,0),"-",""),B2694&amp;"|"&amp;C2694&amp;"|"),"-"))</f>
        <v/>
      </c>
      <c r="N2694" s="183" t="str">
        <f t="shared" si="111"/>
        <v/>
      </c>
      <c r="O2694" s="81" t="str">
        <f>IF(EXACT(B2694,""),"",IF(COUNTIFS(B:B,B2694,J:J,"&gt;"&amp;J2694)=1,IFERROR(IF(MATCH(B2694&amp;"|*",M$3:M2693,0),"-",""),B2694&amp;"|"&amp;C2694&amp;"|"),"-"))</f>
        <v/>
      </c>
    </row>
    <row r="2695" spans="12:15" x14ac:dyDescent="0.35">
      <c r="L2695" s="81" t="str">
        <f t="shared" si="110"/>
        <v/>
      </c>
      <c r="M2695" s="82" t="str">
        <f>IF(EXACT(B2695,""),"",IF(COUNTIFS(B:B,B2695,J:J,"&gt;"&amp;J2695)=0,IFERROR(IF(MATCH(B2695&amp;"|*",M$3:M2694,0),"-",""),B2695&amp;"|"&amp;C2695&amp;"|"),"-"))</f>
        <v/>
      </c>
      <c r="N2695" s="183" t="str">
        <f t="shared" si="111"/>
        <v/>
      </c>
      <c r="O2695" s="81" t="str">
        <f>IF(EXACT(B2695,""),"",IF(COUNTIFS(B:B,B2695,J:J,"&gt;"&amp;J2695)=1,IFERROR(IF(MATCH(B2695&amp;"|*",M$3:M2694,0),"-",""),B2695&amp;"|"&amp;C2695&amp;"|"),"-"))</f>
        <v/>
      </c>
    </row>
    <row r="2696" spans="12:15" x14ac:dyDescent="0.35">
      <c r="L2696" s="81" t="str">
        <f t="shared" si="110"/>
        <v/>
      </c>
      <c r="M2696" s="82" t="str">
        <f>IF(EXACT(B2696,""),"",IF(COUNTIFS(B:B,B2696,J:J,"&gt;"&amp;J2696)=0,IFERROR(IF(MATCH(B2696&amp;"|*",M$3:M2695,0),"-",""),B2696&amp;"|"&amp;C2696&amp;"|"),"-"))</f>
        <v/>
      </c>
      <c r="N2696" s="183" t="str">
        <f t="shared" si="111"/>
        <v/>
      </c>
      <c r="O2696" s="81" t="str">
        <f>IF(EXACT(B2696,""),"",IF(COUNTIFS(B:B,B2696,J:J,"&gt;"&amp;J2696)=1,IFERROR(IF(MATCH(B2696&amp;"|*",M$3:M2695,0),"-",""),B2696&amp;"|"&amp;C2696&amp;"|"),"-"))</f>
        <v/>
      </c>
    </row>
    <row r="2697" spans="12:15" x14ac:dyDescent="0.35">
      <c r="L2697" s="81" t="str">
        <f t="shared" si="110"/>
        <v/>
      </c>
      <c r="M2697" s="82" t="str">
        <f>IF(EXACT(B2697,""),"",IF(COUNTIFS(B:B,B2697,J:J,"&gt;"&amp;J2697)=0,IFERROR(IF(MATCH(B2697&amp;"|*",M$3:M2696,0),"-",""),B2697&amp;"|"&amp;C2697&amp;"|"),"-"))</f>
        <v/>
      </c>
      <c r="N2697" s="183" t="str">
        <f t="shared" si="111"/>
        <v/>
      </c>
      <c r="O2697" s="81" t="str">
        <f>IF(EXACT(B2697,""),"",IF(COUNTIFS(B:B,B2697,J:J,"&gt;"&amp;J2697)=1,IFERROR(IF(MATCH(B2697&amp;"|*",M$3:M2696,0),"-",""),B2697&amp;"|"&amp;C2697&amp;"|"),"-"))</f>
        <v/>
      </c>
    </row>
    <row r="2698" spans="12:15" x14ac:dyDescent="0.35">
      <c r="L2698" s="81" t="str">
        <f t="shared" si="110"/>
        <v/>
      </c>
      <c r="M2698" s="82" t="str">
        <f>IF(EXACT(B2698,""),"",IF(COUNTIFS(B:B,B2698,J:J,"&gt;"&amp;J2698)=0,IFERROR(IF(MATCH(B2698&amp;"|*",M$3:M2697,0),"-",""),B2698&amp;"|"&amp;C2698&amp;"|"),"-"))</f>
        <v/>
      </c>
      <c r="N2698" s="183" t="str">
        <f t="shared" si="111"/>
        <v/>
      </c>
      <c r="O2698" s="81" t="str">
        <f>IF(EXACT(B2698,""),"",IF(COUNTIFS(B:B,B2698,J:J,"&gt;"&amp;J2698)=1,IFERROR(IF(MATCH(B2698&amp;"|*",M$3:M2697,0),"-",""),B2698&amp;"|"&amp;C2698&amp;"|"),"-"))</f>
        <v/>
      </c>
    </row>
    <row r="2699" spans="12:15" x14ac:dyDescent="0.35">
      <c r="L2699" s="81" t="str">
        <f t="shared" si="110"/>
        <v/>
      </c>
      <c r="M2699" s="82" t="str">
        <f>IF(EXACT(B2699,""),"",IF(COUNTIFS(B:B,B2699,J:J,"&gt;"&amp;J2699)=0,IFERROR(IF(MATCH(B2699&amp;"|*",M$3:M2698,0),"-",""),B2699&amp;"|"&amp;C2699&amp;"|"),"-"))</f>
        <v/>
      </c>
      <c r="N2699" s="183" t="str">
        <f t="shared" si="111"/>
        <v/>
      </c>
      <c r="O2699" s="81" t="str">
        <f>IF(EXACT(B2699,""),"",IF(COUNTIFS(B:B,B2699,J:J,"&gt;"&amp;J2699)=1,IFERROR(IF(MATCH(B2699&amp;"|*",M$3:M2698,0),"-",""),B2699&amp;"|"&amp;C2699&amp;"|"),"-"))</f>
        <v/>
      </c>
    </row>
    <row r="2700" spans="12:15" x14ac:dyDescent="0.35">
      <c r="L2700" s="81" t="str">
        <f t="shared" si="110"/>
        <v/>
      </c>
      <c r="M2700" s="82" t="str">
        <f>IF(EXACT(B2700,""),"",IF(COUNTIFS(B:B,B2700,J:J,"&gt;"&amp;J2700)=0,IFERROR(IF(MATCH(B2700&amp;"|*",M$3:M2699,0),"-",""),B2700&amp;"|"&amp;C2700&amp;"|"),"-"))</f>
        <v/>
      </c>
      <c r="N2700" s="183" t="str">
        <f t="shared" si="111"/>
        <v/>
      </c>
      <c r="O2700" s="81" t="str">
        <f>IF(EXACT(B2700,""),"",IF(COUNTIFS(B:B,B2700,J:J,"&gt;"&amp;J2700)=1,IFERROR(IF(MATCH(B2700&amp;"|*",M$3:M2699,0),"-",""),B2700&amp;"|"&amp;C2700&amp;"|"),"-"))</f>
        <v/>
      </c>
    </row>
    <row r="2701" spans="12:15" x14ac:dyDescent="0.35">
      <c r="L2701" s="81" t="str">
        <f t="shared" si="110"/>
        <v/>
      </c>
      <c r="M2701" s="82" t="str">
        <f>IF(EXACT(B2701,""),"",IF(COUNTIFS(B:B,B2701,J:J,"&gt;"&amp;J2701)=0,IFERROR(IF(MATCH(B2701&amp;"|*",M$3:M2700,0),"-",""),B2701&amp;"|"&amp;C2701&amp;"|"),"-"))</f>
        <v/>
      </c>
      <c r="N2701" s="183" t="str">
        <f t="shared" si="111"/>
        <v/>
      </c>
      <c r="O2701" s="81" t="str">
        <f>IF(EXACT(B2701,""),"",IF(COUNTIFS(B:B,B2701,J:J,"&gt;"&amp;J2701)=1,IFERROR(IF(MATCH(B2701&amp;"|*",M$3:M2700,0),"-",""),B2701&amp;"|"&amp;C2701&amp;"|"),"-"))</f>
        <v/>
      </c>
    </row>
    <row r="2702" spans="12:15" x14ac:dyDescent="0.35">
      <c r="L2702" s="81" t="str">
        <f t="shared" si="110"/>
        <v/>
      </c>
      <c r="M2702" s="82" t="str">
        <f>IF(EXACT(B2702,""),"",IF(COUNTIFS(B:B,B2702,J:J,"&gt;"&amp;J2702)=0,IFERROR(IF(MATCH(B2702&amp;"|*",M$3:M2701,0),"-",""),B2702&amp;"|"&amp;C2702&amp;"|"),"-"))</f>
        <v/>
      </c>
      <c r="N2702" s="183" t="str">
        <f t="shared" si="111"/>
        <v/>
      </c>
      <c r="O2702" s="81" t="str">
        <f>IF(EXACT(B2702,""),"",IF(COUNTIFS(B:B,B2702,J:J,"&gt;"&amp;J2702)=1,IFERROR(IF(MATCH(B2702&amp;"|*",M$3:M2701,0),"-",""),B2702&amp;"|"&amp;C2702&amp;"|"),"-"))</f>
        <v/>
      </c>
    </row>
    <row r="2703" spans="12:15" x14ac:dyDescent="0.35">
      <c r="L2703" s="81" t="str">
        <f t="shared" si="110"/>
        <v/>
      </c>
      <c r="M2703" s="82" t="str">
        <f>IF(EXACT(B2703,""),"",IF(COUNTIFS(B:B,B2703,J:J,"&gt;"&amp;J2703)=0,IFERROR(IF(MATCH(B2703&amp;"|*",M$3:M2702,0),"-",""),B2703&amp;"|"&amp;C2703&amp;"|"),"-"))</f>
        <v/>
      </c>
      <c r="N2703" s="183" t="str">
        <f t="shared" si="111"/>
        <v/>
      </c>
      <c r="O2703" s="81" t="str">
        <f>IF(EXACT(B2703,""),"",IF(COUNTIFS(B:B,B2703,J:J,"&gt;"&amp;J2703)=1,IFERROR(IF(MATCH(B2703&amp;"|*",M$3:M2702,0),"-",""),B2703&amp;"|"&amp;C2703&amp;"|"),"-"))</f>
        <v/>
      </c>
    </row>
    <row r="2704" spans="12:15" x14ac:dyDescent="0.35">
      <c r="L2704" s="81" t="str">
        <f t="shared" si="110"/>
        <v/>
      </c>
      <c r="M2704" s="82" t="str">
        <f>IF(EXACT(B2704,""),"",IF(COUNTIFS(B:B,B2704,J:J,"&gt;"&amp;J2704)=0,IFERROR(IF(MATCH(B2704&amp;"|*",M$3:M2703,0),"-",""),B2704&amp;"|"&amp;C2704&amp;"|"),"-"))</f>
        <v/>
      </c>
      <c r="N2704" s="183" t="str">
        <f t="shared" si="111"/>
        <v/>
      </c>
      <c r="O2704" s="81" t="str">
        <f>IF(EXACT(B2704,""),"",IF(COUNTIFS(B:B,B2704,J:J,"&gt;"&amp;J2704)=1,IFERROR(IF(MATCH(B2704&amp;"|*",M$3:M2703,0),"-",""),B2704&amp;"|"&amp;C2704&amp;"|"),"-"))</f>
        <v/>
      </c>
    </row>
    <row r="2705" spans="12:15" x14ac:dyDescent="0.35">
      <c r="L2705" s="81" t="str">
        <f t="shared" si="110"/>
        <v/>
      </c>
      <c r="M2705" s="82" t="str">
        <f>IF(EXACT(B2705,""),"",IF(COUNTIFS(B:B,B2705,J:J,"&gt;"&amp;J2705)=0,IFERROR(IF(MATCH(B2705&amp;"|*",M$3:M2704,0),"-",""),B2705&amp;"|"&amp;C2705&amp;"|"),"-"))</f>
        <v/>
      </c>
      <c r="N2705" s="183" t="str">
        <f t="shared" si="111"/>
        <v/>
      </c>
      <c r="O2705" s="81" t="str">
        <f>IF(EXACT(B2705,""),"",IF(COUNTIFS(B:B,B2705,J:J,"&gt;"&amp;J2705)=1,IFERROR(IF(MATCH(B2705&amp;"|*",M$3:M2704,0),"-",""),B2705&amp;"|"&amp;C2705&amp;"|"),"-"))</f>
        <v/>
      </c>
    </row>
    <row r="2706" spans="12:15" x14ac:dyDescent="0.35">
      <c r="L2706" s="81" t="str">
        <f t="shared" si="110"/>
        <v/>
      </c>
      <c r="M2706" s="82" t="str">
        <f>IF(EXACT(B2706,""),"",IF(COUNTIFS(B:B,B2706,J:J,"&gt;"&amp;J2706)=0,IFERROR(IF(MATCH(B2706&amp;"|*",M$3:M2705,0),"-",""),B2706&amp;"|"&amp;C2706&amp;"|"),"-"))</f>
        <v/>
      </c>
      <c r="N2706" s="183" t="str">
        <f t="shared" si="111"/>
        <v/>
      </c>
      <c r="O2706" s="81" t="str">
        <f>IF(EXACT(B2706,""),"",IF(COUNTIFS(B:B,B2706,J:J,"&gt;"&amp;J2706)=1,IFERROR(IF(MATCH(B2706&amp;"|*",M$3:M2705,0),"-",""),B2706&amp;"|"&amp;C2706&amp;"|"),"-"))</f>
        <v/>
      </c>
    </row>
    <row r="2707" spans="12:15" x14ac:dyDescent="0.35">
      <c r="L2707" s="81" t="str">
        <f t="shared" si="110"/>
        <v/>
      </c>
      <c r="M2707" s="82" t="str">
        <f>IF(EXACT(B2707,""),"",IF(COUNTIFS(B:B,B2707,J:J,"&gt;"&amp;J2707)=0,IFERROR(IF(MATCH(B2707&amp;"|*",M$3:M2706,0),"-",""),B2707&amp;"|"&amp;C2707&amp;"|"),"-"))</f>
        <v/>
      </c>
      <c r="N2707" s="183" t="str">
        <f t="shared" si="111"/>
        <v/>
      </c>
      <c r="O2707" s="81" t="str">
        <f>IF(EXACT(B2707,""),"",IF(COUNTIFS(B:B,B2707,J:J,"&gt;"&amp;J2707)=1,IFERROR(IF(MATCH(B2707&amp;"|*",M$3:M2706,0),"-",""),B2707&amp;"|"&amp;C2707&amp;"|"),"-"))</f>
        <v/>
      </c>
    </row>
    <row r="2708" spans="12:15" x14ac:dyDescent="0.35">
      <c r="L2708" s="81" t="str">
        <f t="shared" si="110"/>
        <v/>
      </c>
      <c r="M2708" s="82" t="str">
        <f>IF(EXACT(B2708,""),"",IF(COUNTIFS(B:B,B2708,J:J,"&gt;"&amp;J2708)=0,IFERROR(IF(MATCH(B2708&amp;"|*",M$3:M2707,0),"-",""),B2708&amp;"|"&amp;C2708&amp;"|"),"-"))</f>
        <v/>
      </c>
      <c r="N2708" s="183" t="str">
        <f t="shared" si="111"/>
        <v/>
      </c>
      <c r="O2708" s="81" t="str">
        <f>IF(EXACT(B2708,""),"",IF(COUNTIFS(B:B,B2708,J:J,"&gt;"&amp;J2708)=1,IFERROR(IF(MATCH(B2708&amp;"|*",M$3:M2707,0),"-",""),B2708&amp;"|"&amp;C2708&amp;"|"),"-"))</f>
        <v/>
      </c>
    </row>
    <row r="2709" spans="12:15" x14ac:dyDescent="0.35">
      <c r="L2709" s="81" t="str">
        <f t="shared" si="110"/>
        <v/>
      </c>
      <c r="M2709" s="82" t="str">
        <f>IF(EXACT(B2709,""),"",IF(COUNTIFS(B:B,B2709,J:J,"&gt;"&amp;J2709)=0,IFERROR(IF(MATCH(B2709&amp;"|*",M$3:M2708,0),"-",""),B2709&amp;"|"&amp;C2709&amp;"|"),"-"))</f>
        <v/>
      </c>
      <c r="N2709" s="183" t="str">
        <f t="shared" si="111"/>
        <v/>
      </c>
      <c r="O2709" s="81" t="str">
        <f>IF(EXACT(B2709,""),"",IF(COUNTIFS(B:B,B2709,J:J,"&gt;"&amp;J2709)=1,IFERROR(IF(MATCH(B2709&amp;"|*",M$3:M2708,0),"-",""),B2709&amp;"|"&amp;C2709&amp;"|"),"-"))</f>
        <v/>
      </c>
    </row>
    <row r="2710" spans="12:15" x14ac:dyDescent="0.35">
      <c r="L2710" s="81" t="str">
        <f t="shared" si="110"/>
        <v/>
      </c>
      <c r="M2710" s="82" t="str">
        <f>IF(EXACT(B2710,""),"",IF(COUNTIFS(B:B,B2710,J:J,"&gt;"&amp;J2710)=0,IFERROR(IF(MATCH(B2710&amp;"|*",M$3:M2709,0),"-",""),B2710&amp;"|"&amp;C2710&amp;"|"),"-"))</f>
        <v/>
      </c>
      <c r="N2710" s="183" t="str">
        <f t="shared" si="111"/>
        <v/>
      </c>
      <c r="O2710" s="81" t="str">
        <f>IF(EXACT(B2710,""),"",IF(COUNTIFS(B:B,B2710,J:J,"&gt;"&amp;J2710)=1,IFERROR(IF(MATCH(B2710&amp;"|*",M$3:M2709,0),"-",""),B2710&amp;"|"&amp;C2710&amp;"|"),"-"))</f>
        <v/>
      </c>
    </row>
    <row r="2711" spans="12:15" x14ac:dyDescent="0.35">
      <c r="L2711" s="81" t="str">
        <f t="shared" si="110"/>
        <v/>
      </c>
      <c r="M2711" s="82" t="str">
        <f>IF(EXACT(B2711,""),"",IF(COUNTIFS(B:B,B2711,J:J,"&gt;"&amp;J2711)=0,IFERROR(IF(MATCH(B2711&amp;"|*",M$3:M2710,0),"-",""),B2711&amp;"|"&amp;C2711&amp;"|"),"-"))</f>
        <v/>
      </c>
      <c r="N2711" s="183" t="str">
        <f t="shared" si="111"/>
        <v/>
      </c>
      <c r="O2711" s="81" t="str">
        <f>IF(EXACT(B2711,""),"",IF(COUNTIFS(B:B,B2711,J:J,"&gt;"&amp;J2711)=1,IFERROR(IF(MATCH(B2711&amp;"|*",M$3:M2710,0),"-",""),B2711&amp;"|"&amp;C2711&amp;"|"),"-"))</f>
        <v/>
      </c>
    </row>
    <row r="2712" spans="12:15" x14ac:dyDescent="0.35">
      <c r="L2712" s="81" t="str">
        <f t="shared" si="110"/>
        <v/>
      </c>
      <c r="M2712" s="82" t="str">
        <f>IF(EXACT(B2712,""),"",IF(COUNTIFS(B:B,B2712,J:J,"&gt;"&amp;J2712)=0,IFERROR(IF(MATCH(B2712&amp;"|*",M$3:M2711,0),"-",""),B2712&amp;"|"&amp;C2712&amp;"|"),"-"))</f>
        <v/>
      </c>
      <c r="N2712" s="183" t="str">
        <f t="shared" si="111"/>
        <v/>
      </c>
      <c r="O2712" s="81" t="str">
        <f>IF(EXACT(B2712,""),"",IF(COUNTIFS(B:B,B2712,J:J,"&gt;"&amp;J2712)=1,IFERROR(IF(MATCH(B2712&amp;"|*",M$3:M2711,0),"-",""),B2712&amp;"|"&amp;C2712&amp;"|"),"-"))</f>
        <v/>
      </c>
    </row>
    <row r="2713" spans="12:15" x14ac:dyDescent="0.35">
      <c r="L2713" s="81" t="str">
        <f t="shared" si="110"/>
        <v/>
      </c>
      <c r="M2713" s="82" t="str">
        <f>IF(EXACT(B2713,""),"",IF(COUNTIFS(B:B,B2713,J:J,"&gt;"&amp;J2713)=0,IFERROR(IF(MATCH(B2713&amp;"|*",M$3:M2712,0),"-",""),B2713&amp;"|"&amp;C2713&amp;"|"),"-"))</f>
        <v/>
      </c>
      <c r="N2713" s="183" t="str">
        <f t="shared" si="111"/>
        <v/>
      </c>
      <c r="O2713" s="81" t="str">
        <f>IF(EXACT(B2713,""),"",IF(COUNTIFS(B:B,B2713,J:J,"&gt;"&amp;J2713)=1,IFERROR(IF(MATCH(B2713&amp;"|*",M$3:M2712,0),"-",""),B2713&amp;"|"&amp;C2713&amp;"|"),"-"))</f>
        <v/>
      </c>
    </row>
    <row r="2714" spans="12:15" x14ac:dyDescent="0.35">
      <c r="L2714" s="81" t="str">
        <f t="shared" si="110"/>
        <v/>
      </c>
      <c r="M2714" s="82" t="str">
        <f>IF(EXACT(B2714,""),"",IF(COUNTIFS(B:B,B2714,J:J,"&gt;"&amp;J2714)=0,IFERROR(IF(MATCH(B2714&amp;"|*",M$3:M2713,0),"-",""),B2714&amp;"|"&amp;C2714&amp;"|"),"-"))</f>
        <v/>
      </c>
      <c r="N2714" s="183" t="str">
        <f t="shared" si="111"/>
        <v/>
      </c>
      <c r="O2714" s="81" t="str">
        <f>IF(EXACT(B2714,""),"",IF(COUNTIFS(B:B,B2714,J:J,"&gt;"&amp;J2714)=1,IFERROR(IF(MATCH(B2714&amp;"|*",M$3:M2713,0),"-",""),B2714&amp;"|"&amp;C2714&amp;"|"),"-"))</f>
        <v/>
      </c>
    </row>
    <row r="2715" spans="12:15" x14ac:dyDescent="0.35">
      <c r="L2715" s="81" t="str">
        <f t="shared" si="110"/>
        <v/>
      </c>
      <c r="M2715" s="82" t="str">
        <f>IF(EXACT(B2715,""),"",IF(COUNTIFS(B:B,B2715,J:J,"&gt;"&amp;J2715)=0,IFERROR(IF(MATCH(B2715&amp;"|*",M$3:M2714,0),"-",""),B2715&amp;"|"&amp;C2715&amp;"|"),"-"))</f>
        <v/>
      </c>
      <c r="N2715" s="183" t="str">
        <f t="shared" si="111"/>
        <v/>
      </c>
      <c r="O2715" s="81" t="str">
        <f>IF(EXACT(B2715,""),"",IF(COUNTIFS(B:B,B2715,J:J,"&gt;"&amp;J2715)=1,IFERROR(IF(MATCH(B2715&amp;"|*",M$3:M2714,0),"-",""),B2715&amp;"|"&amp;C2715&amp;"|"),"-"))</f>
        <v/>
      </c>
    </row>
    <row r="2716" spans="12:15" x14ac:dyDescent="0.35">
      <c r="L2716" s="81" t="str">
        <f t="shared" si="110"/>
        <v/>
      </c>
      <c r="M2716" s="82" t="str">
        <f>IF(EXACT(B2716,""),"",IF(COUNTIFS(B:B,B2716,J:J,"&gt;"&amp;J2716)=0,IFERROR(IF(MATCH(B2716&amp;"|*",M$3:M2715,0),"-",""),B2716&amp;"|"&amp;C2716&amp;"|"),"-"))</f>
        <v/>
      </c>
      <c r="N2716" s="183" t="str">
        <f t="shared" si="111"/>
        <v/>
      </c>
      <c r="O2716" s="81" t="str">
        <f>IF(EXACT(B2716,""),"",IF(COUNTIFS(B:B,B2716,J:J,"&gt;"&amp;J2716)=1,IFERROR(IF(MATCH(B2716&amp;"|*",M$3:M2715,0),"-",""),B2716&amp;"|"&amp;C2716&amp;"|"),"-"))</f>
        <v/>
      </c>
    </row>
    <row r="2717" spans="12:15" x14ac:dyDescent="0.35">
      <c r="L2717" s="81" t="str">
        <f t="shared" si="110"/>
        <v/>
      </c>
      <c r="M2717" s="82" t="str">
        <f>IF(EXACT(B2717,""),"",IF(COUNTIFS(B:B,B2717,J:J,"&gt;"&amp;J2717)=0,IFERROR(IF(MATCH(B2717&amp;"|*",M$3:M2716,0),"-",""),B2717&amp;"|"&amp;C2717&amp;"|"),"-"))</f>
        <v/>
      </c>
      <c r="N2717" s="183" t="str">
        <f t="shared" si="111"/>
        <v/>
      </c>
      <c r="O2717" s="81" t="str">
        <f>IF(EXACT(B2717,""),"",IF(COUNTIFS(B:B,B2717,J:J,"&gt;"&amp;J2717)=1,IFERROR(IF(MATCH(B2717&amp;"|*",M$3:M2716,0),"-",""),B2717&amp;"|"&amp;C2717&amp;"|"),"-"))</f>
        <v/>
      </c>
    </row>
    <row r="2718" spans="12:15" x14ac:dyDescent="0.35">
      <c r="L2718" s="81" t="str">
        <f t="shared" si="110"/>
        <v/>
      </c>
      <c r="M2718" s="82" t="str">
        <f>IF(EXACT(B2718,""),"",IF(COUNTIFS(B:B,B2718,J:J,"&gt;"&amp;J2718)=0,IFERROR(IF(MATCH(B2718&amp;"|*",M$3:M2717,0),"-",""),B2718&amp;"|"&amp;C2718&amp;"|"),"-"))</f>
        <v/>
      </c>
      <c r="N2718" s="183" t="str">
        <f t="shared" si="111"/>
        <v/>
      </c>
      <c r="O2718" s="81" t="str">
        <f>IF(EXACT(B2718,""),"",IF(COUNTIFS(B:B,B2718,J:J,"&gt;"&amp;J2718)=1,IFERROR(IF(MATCH(B2718&amp;"|*",M$3:M2717,0),"-",""),B2718&amp;"|"&amp;C2718&amp;"|"),"-"))</f>
        <v/>
      </c>
    </row>
    <row r="2719" spans="12:15" x14ac:dyDescent="0.35">
      <c r="L2719" s="81" t="str">
        <f t="shared" si="110"/>
        <v/>
      </c>
      <c r="M2719" s="82" t="str">
        <f>IF(EXACT(B2719,""),"",IF(COUNTIFS(B:B,B2719,J:J,"&gt;"&amp;J2719)=0,IFERROR(IF(MATCH(B2719&amp;"|*",M$3:M2718,0),"-",""),B2719&amp;"|"&amp;C2719&amp;"|"),"-"))</f>
        <v/>
      </c>
      <c r="N2719" s="183" t="str">
        <f t="shared" si="111"/>
        <v/>
      </c>
      <c r="O2719" s="81" t="str">
        <f>IF(EXACT(B2719,""),"",IF(COUNTIFS(B:B,B2719,J:J,"&gt;"&amp;J2719)=1,IFERROR(IF(MATCH(B2719&amp;"|*",M$3:M2718,0),"-",""),B2719&amp;"|"&amp;C2719&amp;"|"),"-"))</f>
        <v/>
      </c>
    </row>
    <row r="2720" spans="12:15" x14ac:dyDescent="0.35">
      <c r="L2720" s="81" t="str">
        <f t="shared" si="110"/>
        <v/>
      </c>
      <c r="M2720" s="82" t="str">
        <f>IF(EXACT(B2720,""),"",IF(COUNTIFS(B:B,B2720,J:J,"&gt;"&amp;J2720)=0,IFERROR(IF(MATCH(B2720&amp;"|*",M$3:M2719,0),"-",""),B2720&amp;"|"&amp;C2720&amp;"|"),"-"))</f>
        <v/>
      </c>
      <c r="N2720" s="183" t="str">
        <f t="shared" si="111"/>
        <v/>
      </c>
      <c r="O2720" s="81" t="str">
        <f>IF(EXACT(B2720,""),"",IF(COUNTIFS(B:B,B2720,J:J,"&gt;"&amp;J2720)=1,IFERROR(IF(MATCH(B2720&amp;"|*",M$3:M2719,0),"-",""),B2720&amp;"|"&amp;C2720&amp;"|"),"-"))</f>
        <v/>
      </c>
    </row>
    <row r="2721" spans="12:15" x14ac:dyDescent="0.35">
      <c r="L2721" s="81" t="str">
        <f t="shared" si="110"/>
        <v/>
      </c>
      <c r="M2721" s="82" t="str">
        <f>IF(EXACT(B2721,""),"",IF(COUNTIFS(B:B,B2721,J:J,"&gt;"&amp;J2721)=0,IFERROR(IF(MATCH(B2721&amp;"|*",M$3:M2720,0),"-",""),B2721&amp;"|"&amp;C2721&amp;"|"),"-"))</f>
        <v/>
      </c>
      <c r="N2721" s="183" t="str">
        <f t="shared" si="111"/>
        <v/>
      </c>
      <c r="O2721" s="81" t="str">
        <f>IF(EXACT(B2721,""),"",IF(COUNTIFS(B:B,B2721,J:J,"&gt;"&amp;J2721)=1,IFERROR(IF(MATCH(B2721&amp;"|*",M$3:M2720,0),"-",""),B2721&amp;"|"&amp;C2721&amp;"|"),"-"))</f>
        <v/>
      </c>
    </row>
    <row r="2722" spans="12:15" x14ac:dyDescent="0.35">
      <c r="L2722" s="81" t="str">
        <f t="shared" si="110"/>
        <v/>
      </c>
      <c r="M2722" s="82" t="str">
        <f>IF(EXACT(B2722,""),"",IF(COUNTIFS(B:B,B2722,J:J,"&gt;"&amp;J2722)=0,IFERROR(IF(MATCH(B2722&amp;"|*",M$3:M2721,0),"-",""),B2722&amp;"|"&amp;C2722&amp;"|"),"-"))</f>
        <v/>
      </c>
      <c r="N2722" s="183" t="str">
        <f t="shared" si="111"/>
        <v/>
      </c>
      <c r="O2722" s="81" t="str">
        <f>IF(EXACT(B2722,""),"",IF(COUNTIFS(B:B,B2722,J:J,"&gt;"&amp;J2722)=1,IFERROR(IF(MATCH(B2722&amp;"|*",M$3:M2721,0),"-",""),B2722&amp;"|"&amp;C2722&amp;"|"),"-"))</f>
        <v/>
      </c>
    </row>
    <row r="2723" spans="12:15" x14ac:dyDescent="0.35">
      <c r="L2723" s="81" t="str">
        <f t="shared" si="110"/>
        <v/>
      </c>
      <c r="M2723" s="82" t="str">
        <f>IF(EXACT(B2723,""),"",IF(COUNTIFS(B:B,B2723,J:J,"&gt;"&amp;J2723)=0,IFERROR(IF(MATCH(B2723&amp;"|*",M$3:M2722,0),"-",""),B2723&amp;"|"&amp;C2723&amp;"|"),"-"))</f>
        <v/>
      </c>
      <c r="N2723" s="183" t="str">
        <f t="shared" si="111"/>
        <v/>
      </c>
      <c r="O2723" s="81" t="str">
        <f>IF(EXACT(B2723,""),"",IF(COUNTIFS(B:B,B2723,J:J,"&gt;"&amp;J2723)=1,IFERROR(IF(MATCH(B2723&amp;"|*",M$3:M2722,0),"-",""),B2723&amp;"|"&amp;C2723&amp;"|"),"-"))</f>
        <v/>
      </c>
    </row>
    <row r="2724" spans="12:15" x14ac:dyDescent="0.35">
      <c r="L2724" s="81" t="str">
        <f t="shared" si="110"/>
        <v/>
      </c>
      <c r="M2724" s="82" t="str">
        <f>IF(EXACT(B2724,""),"",IF(COUNTIFS(B:B,B2724,J:J,"&gt;"&amp;J2724)=0,IFERROR(IF(MATCH(B2724&amp;"|*",M$3:M2723,0),"-",""),B2724&amp;"|"&amp;C2724&amp;"|"),"-"))</f>
        <v/>
      </c>
      <c r="N2724" s="183" t="str">
        <f t="shared" si="111"/>
        <v/>
      </c>
      <c r="O2724" s="81" t="str">
        <f>IF(EXACT(B2724,""),"",IF(COUNTIFS(B:B,B2724,J:J,"&gt;"&amp;J2724)=1,IFERROR(IF(MATCH(B2724&amp;"|*",M$3:M2723,0),"-",""),B2724&amp;"|"&amp;C2724&amp;"|"),"-"))</f>
        <v/>
      </c>
    </row>
    <row r="2725" spans="12:15" x14ac:dyDescent="0.35">
      <c r="L2725" s="81" t="str">
        <f t="shared" si="110"/>
        <v/>
      </c>
      <c r="M2725" s="82" t="str">
        <f>IF(EXACT(B2725,""),"",IF(COUNTIFS(B:B,B2725,J:J,"&gt;"&amp;J2725)=0,IFERROR(IF(MATCH(B2725&amp;"|*",M$3:M2724,0),"-",""),B2725&amp;"|"&amp;C2725&amp;"|"),"-"))</f>
        <v/>
      </c>
      <c r="N2725" s="183" t="str">
        <f t="shared" si="111"/>
        <v/>
      </c>
      <c r="O2725" s="81" t="str">
        <f>IF(EXACT(B2725,""),"",IF(COUNTIFS(B:B,B2725,J:J,"&gt;"&amp;J2725)=1,IFERROR(IF(MATCH(B2725&amp;"|*",M$3:M2724,0),"-",""),B2725&amp;"|"&amp;C2725&amp;"|"),"-"))</f>
        <v/>
      </c>
    </row>
    <row r="2726" spans="12:15" x14ac:dyDescent="0.35">
      <c r="L2726" s="81" t="str">
        <f t="shared" si="110"/>
        <v/>
      </c>
      <c r="M2726" s="82" t="str">
        <f>IF(EXACT(B2726,""),"",IF(COUNTIFS(B:B,B2726,J:J,"&gt;"&amp;J2726)=0,IFERROR(IF(MATCH(B2726&amp;"|*",M$3:M2725,0),"-",""),B2726&amp;"|"&amp;C2726&amp;"|"),"-"))</f>
        <v/>
      </c>
      <c r="N2726" s="183" t="str">
        <f t="shared" si="111"/>
        <v/>
      </c>
      <c r="O2726" s="81" t="str">
        <f>IF(EXACT(B2726,""),"",IF(COUNTIFS(B:B,B2726,J:J,"&gt;"&amp;J2726)=1,IFERROR(IF(MATCH(B2726&amp;"|*",M$3:M2725,0),"-",""),B2726&amp;"|"&amp;C2726&amp;"|"),"-"))</f>
        <v/>
      </c>
    </row>
    <row r="2727" spans="12:15" x14ac:dyDescent="0.35">
      <c r="L2727" s="81" t="str">
        <f t="shared" si="110"/>
        <v/>
      </c>
      <c r="M2727" s="82" t="str">
        <f>IF(EXACT(B2727,""),"",IF(COUNTIFS(B:B,B2727,J:J,"&gt;"&amp;J2727)=0,IFERROR(IF(MATCH(B2727&amp;"|*",M$3:M2726,0),"-",""),B2727&amp;"|"&amp;C2727&amp;"|"),"-"))</f>
        <v/>
      </c>
      <c r="N2727" s="183" t="str">
        <f t="shared" si="111"/>
        <v/>
      </c>
      <c r="O2727" s="81" t="str">
        <f>IF(EXACT(B2727,""),"",IF(COUNTIFS(B:B,B2727,J:J,"&gt;"&amp;J2727)=1,IFERROR(IF(MATCH(B2727&amp;"|*",M$3:M2726,0),"-",""),B2727&amp;"|"&amp;C2727&amp;"|"),"-"))</f>
        <v/>
      </c>
    </row>
    <row r="2728" spans="12:15" x14ac:dyDescent="0.35">
      <c r="L2728" s="81" t="str">
        <f t="shared" si="110"/>
        <v/>
      </c>
      <c r="M2728" s="82" t="str">
        <f>IF(EXACT(B2728,""),"",IF(COUNTIFS(B:B,B2728,J:J,"&gt;"&amp;J2728)=0,IFERROR(IF(MATCH(B2728&amp;"|*",M$3:M2727,0),"-",""),B2728&amp;"|"&amp;C2728&amp;"|"),"-"))</f>
        <v/>
      </c>
      <c r="N2728" s="183" t="str">
        <f t="shared" si="111"/>
        <v/>
      </c>
      <c r="O2728" s="81" t="str">
        <f>IF(EXACT(B2728,""),"",IF(COUNTIFS(B:B,B2728,J:J,"&gt;"&amp;J2728)=1,IFERROR(IF(MATCH(B2728&amp;"|*",M$3:M2727,0),"-",""),B2728&amp;"|"&amp;C2728&amp;"|"),"-"))</f>
        <v/>
      </c>
    </row>
    <row r="2729" spans="12:15" x14ac:dyDescent="0.35">
      <c r="L2729" s="81" t="str">
        <f t="shared" si="110"/>
        <v/>
      </c>
      <c r="M2729" s="82" t="str">
        <f>IF(EXACT(B2729,""),"",IF(COUNTIFS(B:B,B2729,J:J,"&gt;"&amp;J2729)=0,IFERROR(IF(MATCH(B2729&amp;"|*",M$3:M2728,0),"-",""),B2729&amp;"|"&amp;C2729&amp;"|"),"-"))</f>
        <v/>
      </c>
      <c r="N2729" s="183" t="str">
        <f t="shared" si="111"/>
        <v/>
      </c>
      <c r="O2729" s="81" t="str">
        <f>IF(EXACT(B2729,""),"",IF(COUNTIFS(B:B,B2729,J:J,"&gt;"&amp;J2729)=1,IFERROR(IF(MATCH(B2729&amp;"|*",M$3:M2728,0),"-",""),B2729&amp;"|"&amp;C2729&amp;"|"),"-"))</f>
        <v/>
      </c>
    </row>
    <row r="2730" spans="12:15" x14ac:dyDescent="0.35">
      <c r="L2730" s="81" t="str">
        <f t="shared" si="110"/>
        <v/>
      </c>
      <c r="M2730" s="82" t="str">
        <f>IF(EXACT(B2730,""),"",IF(COUNTIFS(B:B,B2730,J:J,"&gt;"&amp;J2730)=0,IFERROR(IF(MATCH(B2730&amp;"|*",M$3:M2729,0),"-",""),B2730&amp;"|"&amp;C2730&amp;"|"),"-"))</f>
        <v/>
      </c>
      <c r="N2730" s="183" t="str">
        <f t="shared" si="111"/>
        <v/>
      </c>
      <c r="O2730" s="81" t="str">
        <f>IF(EXACT(B2730,""),"",IF(COUNTIFS(B:B,B2730,J:J,"&gt;"&amp;J2730)=1,IFERROR(IF(MATCH(B2730&amp;"|*",M$3:M2729,0),"-",""),B2730&amp;"|"&amp;C2730&amp;"|"),"-"))</f>
        <v/>
      </c>
    </row>
    <row r="2731" spans="12:15" x14ac:dyDescent="0.35">
      <c r="L2731" s="81" t="str">
        <f t="shared" si="110"/>
        <v/>
      </c>
      <c r="M2731" s="82" t="str">
        <f>IF(EXACT(B2731,""),"",IF(COUNTIFS(B:B,B2731,J:J,"&gt;"&amp;J2731)=0,IFERROR(IF(MATCH(B2731&amp;"|*",M$3:M2730,0),"-",""),B2731&amp;"|"&amp;C2731&amp;"|"),"-"))</f>
        <v/>
      </c>
      <c r="N2731" s="183" t="str">
        <f t="shared" si="111"/>
        <v/>
      </c>
      <c r="O2731" s="81" t="str">
        <f>IF(EXACT(B2731,""),"",IF(COUNTIFS(B:B,B2731,J:J,"&gt;"&amp;J2731)=1,IFERROR(IF(MATCH(B2731&amp;"|*",M$3:M2730,0),"-",""),B2731&amp;"|"&amp;C2731&amp;"|"),"-"))</f>
        <v/>
      </c>
    </row>
    <row r="2732" spans="12:15" x14ac:dyDescent="0.35">
      <c r="L2732" s="81" t="str">
        <f t="shared" si="110"/>
        <v/>
      </c>
      <c r="M2732" s="82" t="str">
        <f>IF(EXACT(B2732,""),"",IF(COUNTIFS(B:B,B2732,J:J,"&gt;"&amp;J2732)=0,IFERROR(IF(MATCH(B2732&amp;"|*",M$3:M2731,0),"-",""),B2732&amp;"|"&amp;C2732&amp;"|"),"-"))</f>
        <v/>
      </c>
      <c r="N2732" s="183" t="str">
        <f t="shared" si="111"/>
        <v/>
      </c>
      <c r="O2732" s="81" t="str">
        <f>IF(EXACT(B2732,""),"",IF(COUNTIFS(B:B,B2732,J:J,"&gt;"&amp;J2732)=1,IFERROR(IF(MATCH(B2732&amp;"|*",M$3:M2731,0),"-",""),B2732&amp;"|"&amp;C2732&amp;"|"),"-"))</f>
        <v/>
      </c>
    </row>
    <row r="2733" spans="12:15" x14ac:dyDescent="0.35">
      <c r="L2733" s="81" t="str">
        <f t="shared" si="110"/>
        <v/>
      </c>
      <c r="M2733" s="82" t="str">
        <f>IF(EXACT(B2733,""),"",IF(COUNTIFS(B:B,B2733,J:J,"&gt;"&amp;J2733)=0,IFERROR(IF(MATCH(B2733&amp;"|*",M$3:M2732,0),"-",""),B2733&amp;"|"&amp;C2733&amp;"|"),"-"))</f>
        <v/>
      </c>
      <c r="N2733" s="183" t="str">
        <f t="shared" si="111"/>
        <v/>
      </c>
      <c r="O2733" s="81" t="str">
        <f>IF(EXACT(B2733,""),"",IF(COUNTIFS(B:B,B2733,J:J,"&gt;"&amp;J2733)=1,IFERROR(IF(MATCH(B2733&amp;"|*",M$3:M2732,0),"-",""),B2733&amp;"|"&amp;C2733&amp;"|"),"-"))</f>
        <v/>
      </c>
    </row>
    <row r="2734" spans="12:15" x14ac:dyDescent="0.35">
      <c r="L2734" s="81" t="str">
        <f t="shared" si="110"/>
        <v/>
      </c>
      <c r="M2734" s="82" t="str">
        <f>IF(EXACT(B2734,""),"",IF(COUNTIFS(B:B,B2734,J:J,"&gt;"&amp;J2734)=0,IFERROR(IF(MATCH(B2734&amp;"|*",M$3:M2733,0),"-",""),B2734&amp;"|"&amp;C2734&amp;"|"),"-"))</f>
        <v/>
      </c>
      <c r="N2734" s="183" t="str">
        <f t="shared" si="111"/>
        <v/>
      </c>
      <c r="O2734" s="81" t="str">
        <f>IF(EXACT(B2734,""),"",IF(COUNTIFS(B:B,B2734,J:J,"&gt;"&amp;J2734)=1,IFERROR(IF(MATCH(B2734&amp;"|*",M$3:M2733,0),"-",""),B2734&amp;"|"&amp;C2734&amp;"|"),"-"))</f>
        <v/>
      </c>
    </row>
    <row r="2735" spans="12:15" x14ac:dyDescent="0.35">
      <c r="L2735" s="81" t="str">
        <f t="shared" si="110"/>
        <v/>
      </c>
      <c r="M2735" s="82" t="str">
        <f>IF(EXACT(B2735,""),"",IF(COUNTIFS(B:B,B2735,J:J,"&gt;"&amp;J2735)=0,IFERROR(IF(MATCH(B2735&amp;"|*",M$3:M2734,0),"-",""),B2735&amp;"|"&amp;C2735&amp;"|"),"-"))</f>
        <v/>
      </c>
      <c r="N2735" s="183" t="str">
        <f t="shared" si="111"/>
        <v/>
      </c>
      <c r="O2735" s="81" t="str">
        <f>IF(EXACT(B2735,""),"",IF(COUNTIFS(B:B,B2735,J:J,"&gt;"&amp;J2735)=1,IFERROR(IF(MATCH(B2735&amp;"|*",M$3:M2734,0),"-",""),B2735&amp;"|"&amp;C2735&amp;"|"),"-"))</f>
        <v/>
      </c>
    </row>
    <row r="2736" spans="12:15" x14ac:dyDescent="0.35">
      <c r="L2736" s="81" t="str">
        <f t="shared" si="110"/>
        <v/>
      </c>
      <c r="M2736" s="82" t="str">
        <f>IF(EXACT(B2736,""),"",IF(COUNTIFS(B:B,B2736,J:J,"&gt;"&amp;J2736)=0,IFERROR(IF(MATCH(B2736&amp;"|*",M$3:M2735,0),"-",""),B2736&amp;"|"&amp;C2736&amp;"|"),"-"))</f>
        <v/>
      </c>
      <c r="N2736" s="183" t="str">
        <f t="shared" si="111"/>
        <v/>
      </c>
      <c r="O2736" s="81" t="str">
        <f>IF(EXACT(B2736,""),"",IF(COUNTIFS(B:B,B2736,J:J,"&gt;"&amp;J2736)=1,IFERROR(IF(MATCH(B2736&amp;"|*",M$3:M2735,0),"-",""),B2736&amp;"|"&amp;C2736&amp;"|"),"-"))</f>
        <v/>
      </c>
    </row>
    <row r="2737" spans="12:15" x14ac:dyDescent="0.35">
      <c r="L2737" s="81" t="str">
        <f t="shared" si="110"/>
        <v/>
      </c>
      <c r="M2737" s="82" t="str">
        <f>IF(EXACT(B2737,""),"",IF(COUNTIFS(B:B,B2737,J:J,"&gt;"&amp;J2737)=0,IFERROR(IF(MATCH(B2737&amp;"|*",M$3:M2736,0),"-",""),B2737&amp;"|"&amp;C2737&amp;"|"),"-"))</f>
        <v/>
      </c>
      <c r="N2737" s="183" t="str">
        <f t="shared" si="111"/>
        <v/>
      </c>
      <c r="O2737" s="81" t="str">
        <f>IF(EXACT(B2737,""),"",IF(COUNTIFS(B:B,B2737,J:J,"&gt;"&amp;J2737)=1,IFERROR(IF(MATCH(B2737&amp;"|*",M$3:M2736,0),"-",""),B2737&amp;"|"&amp;C2737&amp;"|"),"-"))</f>
        <v/>
      </c>
    </row>
    <row r="2738" spans="12:15" x14ac:dyDescent="0.35">
      <c r="L2738" s="81" t="str">
        <f t="shared" si="110"/>
        <v/>
      </c>
      <c r="M2738" s="82" t="str">
        <f>IF(EXACT(B2738,""),"",IF(COUNTIFS(B:B,B2738,J:J,"&gt;"&amp;J2738)=0,IFERROR(IF(MATCH(B2738&amp;"|*",M$3:M2737,0),"-",""),B2738&amp;"|"&amp;C2738&amp;"|"),"-"))</f>
        <v/>
      </c>
      <c r="N2738" s="183" t="str">
        <f t="shared" si="111"/>
        <v/>
      </c>
      <c r="O2738" s="81" t="str">
        <f>IF(EXACT(B2738,""),"",IF(COUNTIFS(B:B,B2738,J:J,"&gt;"&amp;J2738)=1,IFERROR(IF(MATCH(B2738&amp;"|*",M$3:M2737,0),"-",""),B2738&amp;"|"&amp;C2738&amp;"|"),"-"))</f>
        <v/>
      </c>
    </row>
    <row r="2739" spans="12:15" x14ac:dyDescent="0.35">
      <c r="L2739" s="81" t="str">
        <f t="shared" si="110"/>
        <v/>
      </c>
      <c r="M2739" s="82" t="str">
        <f>IF(EXACT(B2739,""),"",IF(COUNTIFS(B:B,B2739,J:J,"&gt;"&amp;J2739)=0,IFERROR(IF(MATCH(B2739&amp;"|*",M$3:M2738,0),"-",""),B2739&amp;"|"&amp;C2739&amp;"|"),"-"))</f>
        <v/>
      </c>
      <c r="N2739" s="183" t="str">
        <f t="shared" si="111"/>
        <v/>
      </c>
      <c r="O2739" s="81" t="str">
        <f>IF(EXACT(B2739,""),"",IF(COUNTIFS(B:B,B2739,J:J,"&gt;"&amp;J2739)=1,IFERROR(IF(MATCH(B2739&amp;"|*",M$3:M2738,0),"-",""),B2739&amp;"|"&amp;C2739&amp;"|"),"-"))</f>
        <v/>
      </c>
    </row>
    <row r="2740" spans="12:15" x14ac:dyDescent="0.35">
      <c r="L2740" s="81" t="str">
        <f t="shared" si="110"/>
        <v/>
      </c>
      <c r="M2740" s="82" t="str">
        <f>IF(EXACT(B2740,""),"",IF(COUNTIFS(B:B,B2740,J:J,"&gt;"&amp;J2740)=0,IFERROR(IF(MATCH(B2740&amp;"|*",M$3:M2739,0),"-",""),B2740&amp;"|"&amp;C2740&amp;"|"),"-"))</f>
        <v/>
      </c>
      <c r="N2740" s="183" t="str">
        <f t="shared" si="111"/>
        <v/>
      </c>
      <c r="O2740" s="81" t="str">
        <f>IF(EXACT(B2740,""),"",IF(COUNTIFS(B:B,B2740,J:J,"&gt;"&amp;J2740)=1,IFERROR(IF(MATCH(B2740&amp;"|*",M$3:M2739,0),"-",""),B2740&amp;"|"&amp;C2740&amp;"|"),"-"))</f>
        <v/>
      </c>
    </row>
    <row r="2741" spans="12:15" x14ac:dyDescent="0.35">
      <c r="L2741" s="81" t="str">
        <f t="shared" si="110"/>
        <v/>
      </c>
      <c r="M2741" s="82" t="str">
        <f>IF(EXACT(B2741,""),"",IF(COUNTIFS(B:B,B2741,J:J,"&gt;"&amp;J2741)=0,IFERROR(IF(MATCH(B2741&amp;"|*",M$3:M2740,0),"-",""),B2741&amp;"|"&amp;C2741&amp;"|"),"-"))</f>
        <v/>
      </c>
      <c r="N2741" s="183" t="str">
        <f t="shared" si="111"/>
        <v/>
      </c>
      <c r="O2741" s="81" t="str">
        <f>IF(EXACT(B2741,""),"",IF(COUNTIFS(B:B,B2741,J:J,"&gt;"&amp;J2741)=1,IFERROR(IF(MATCH(B2741&amp;"|*",M$3:M2740,0),"-",""),B2741&amp;"|"&amp;C2741&amp;"|"),"-"))</f>
        <v/>
      </c>
    </row>
    <row r="2742" spans="12:15" x14ac:dyDescent="0.35">
      <c r="L2742" s="81" t="str">
        <f t="shared" si="110"/>
        <v/>
      </c>
      <c r="M2742" s="82" t="str">
        <f>IF(EXACT(B2742,""),"",IF(COUNTIFS(B:B,B2742,J:J,"&gt;"&amp;J2742)=0,IFERROR(IF(MATCH(B2742&amp;"|*",M$3:M2741,0),"-",""),B2742&amp;"|"&amp;C2742&amp;"|"),"-"))</f>
        <v/>
      </c>
      <c r="N2742" s="183" t="str">
        <f t="shared" si="111"/>
        <v/>
      </c>
      <c r="O2742" s="81" t="str">
        <f>IF(EXACT(B2742,""),"",IF(COUNTIFS(B:B,B2742,J:J,"&gt;"&amp;J2742)=1,IFERROR(IF(MATCH(B2742&amp;"|*",M$3:M2741,0),"-",""),B2742&amp;"|"&amp;C2742&amp;"|"),"-"))</f>
        <v/>
      </c>
    </row>
    <row r="2743" spans="12:15" x14ac:dyDescent="0.35">
      <c r="L2743" s="81" t="str">
        <f t="shared" si="110"/>
        <v/>
      </c>
      <c r="M2743" s="82" t="str">
        <f>IF(EXACT(B2743,""),"",IF(COUNTIFS(B:B,B2743,J:J,"&gt;"&amp;J2743)=0,IFERROR(IF(MATCH(B2743&amp;"|*",M$3:M2742,0),"-",""),B2743&amp;"|"&amp;C2743&amp;"|"),"-"))</f>
        <v/>
      </c>
      <c r="N2743" s="183" t="str">
        <f t="shared" si="111"/>
        <v/>
      </c>
      <c r="O2743" s="81" t="str">
        <f>IF(EXACT(B2743,""),"",IF(COUNTIFS(B:B,B2743,J:J,"&gt;"&amp;J2743)=1,IFERROR(IF(MATCH(B2743&amp;"|*",M$3:M2742,0),"-",""),B2743&amp;"|"&amp;C2743&amp;"|"),"-"))</f>
        <v/>
      </c>
    </row>
    <row r="2744" spans="12:15" x14ac:dyDescent="0.35">
      <c r="L2744" s="81" t="str">
        <f t="shared" si="110"/>
        <v/>
      </c>
      <c r="M2744" s="82" t="str">
        <f>IF(EXACT(B2744,""),"",IF(COUNTIFS(B:B,B2744,J:J,"&gt;"&amp;J2744)=0,IFERROR(IF(MATCH(B2744&amp;"|*",M$3:M2743,0),"-",""),B2744&amp;"|"&amp;C2744&amp;"|"),"-"))</f>
        <v/>
      </c>
      <c r="N2744" s="183" t="str">
        <f t="shared" si="111"/>
        <v/>
      </c>
      <c r="O2744" s="81" t="str">
        <f>IF(EXACT(B2744,""),"",IF(COUNTIFS(B:B,B2744,J:J,"&gt;"&amp;J2744)=1,IFERROR(IF(MATCH(B2744&amp;"|*",M$3:M2743,0),"-",""),B2744&amp;"|"&amp;C2744&amp;"|"),"-"))</f>
        <v/>
      </c>
    </row>
    <row r="2745" spans="12:15" x14ac:dyDescent="0.35">
      <c r="L2745" s="81" t="str">
        <f t="shared" si="110"/>
        <v/>
      </c>
      <c r="M2745" s="82" t="str">
        <f>IF(EXACT(B2745,""),"",IF(COUNTIFS(B:B,B2745,J:J,"&gt;"&amp;J2745)=0,IFERROR(IF(MATCH(B2745&amp;"|*",M$3:M2744,0),"-",""),B2745&amp;"|"&amp;C2745&amp;"|"),"-"))</f>
        <v/>
      </c>
      <c r="N2745" s="183" t="str">
        <f t="shared" si="111"/>
        <v/>
      </c>
      <c r="O2745" s="81" t="str">
        <f>IF(EXACT(B2745,""),"",IF(COUNTIFS(B:B,B2745,J:J,"&gt;"&amp;J2745)=1,IFERROR(IF(MATCH(B2745&amp;"|*",M$3:M2744,0),"-",""),B2745&amp;"|"&amp;C2745&amp;"|"),"-"))</f>
        <v/>
      </c>
    </row>
    <row r="2746" spans="12:15" x14ac:dyDescent="0.35">
      <c r="L2746" s="81" t="str">
        <f t="shared" si="110"/>
        <v/>
      </c>
      <c r="M2746" s="82" t="str">
        <f>IF(EXACT(B2746,""),"",IF(COUNTIFS(B:B,B2746,J:J,"&gt;"&amp;J2746)=0,IFERROR(IF(MATCH(B2746&amp;"|*",M$3:M2745,0),"-",""),B2746&amp;"|"&amp;C2746&amp;"|"),"-"))</f>
        <v/>
      </c>
      <c r="N2746" s="183" t="str">
        <f t="shared" si="111"/>
        <v/>
      </c>
      <c r="O2746" s="81" t="str">
        <f>IF(EXACT(B2746,""),"",IF(COUNTIFS(B:B,B2746,J:J,"&gt;"&amp;J2746)=1,IFERROR(IF(MATCH(B2746&amp;"|*",M$3:M2745,0),"-",""),B2746&amp;"|"&amp;C2746&amp;"|"),"-"))</f>
        <v/>
      </c>
    </row>
    <row r="2747" spans="12:15" x14ac:dyDescent="0.35">
      <c r="L2747" s="81" t="str">
        <f t="shared" si="110"/>
        <v/>
      </c>
      <c r="M2747" s="82" t="str">
        <f>IF(EXACT(B2747,""),"",IF(COUNTIFS(B:B,B2747,J:J,"&gt;"&amp;J2747)=0,IFERROR(IF(MATCH(B2747&amp;"|*",M$3:M2746,0),"-",""),B2747&amp;"|"&amp;C2747&amp;"|"),"-"))</f>
        <v/>
      </c>
      <c r="N2747" s="183" t="str">
        <f t="shared" si="111"/>
        <v/>
      </c>
      <c r="O2747" s="81" t="str">
        <f>IF(EXACT(B2747,""),"",IF(COUNTIFS(B:B,B2747,J:J,"&gt;"&amp;J2747)=1,IFERROR(IF(MATCH(B2747&amp;"|*",M$3:M2746,0),"-",""),B2747&amp;"|"&amp;C2747&amp;"|"),"-"))</f>
        <v/>
      </c>
    </row>
    <row r="2748" spans="12:15" x14ac:dyDescent="0.35">
      <c r="L2748" s="81" t="str">
        <f t="shared" si="110"/>
        <v/>
      </c>
      <c r="M2748" s="82" t="str">
        <f>IF(EXACT(B2748,""),"",IF(COUNTIFS(B:B,B2748,J:J,"&gt;"&amp;J2748)=0,IFERROR(IF(MATCH(B2748&amp;"|*",M$3:M2747,0),"-",""),B2748&amp;"|"&amp;C2748&amp;"|"),"-"))</f>
        <v/>
      </c>
      <c r="N2748" s="183" t="str">
        <f t="shared" si="111"/>
        <v/>
      </c>
      <c r="O2748" s="81" t="str">
        <f>IF(EXACT(B2748,""),"",IF(COUNTIFS(B:B,B2748,J:J,"&gt;"&amp;J2748)=1,IFERROR(IF(MATCH(B2748&amp;"|*",M$3:M2747,0),"-",""),B2748&amp;"|"&amp;C2748&amp;"|"),"-"))</f>
        <v/>
      </c>
    </row>
    <row r="2749" spans="12:15" x14ac:dyDescent="0.35">
      <c r="L2749" s="81" t="str">
        <f t="shared" si="110"/>
        <v/>
      </c>
      <c r="M2749" s="82" t="str">
        <f>IF(EXACT(B2749,""),"",IF(COUNTIFS(B:B,B2749,J:J,"&gt;"&amp;J2749)=0,IFERROR(IF(MATCH(B2749&amp;"|*",M$3:M2748,0),"-",""),B2749&amp;"|"&amp;C2749&amp;"|"),"-"))</f>
        <v/>
      </c>
      <c r="N2749" s="183" t="str">
        <f t="shared" si="111"/>
        <v/>
      </c>
      <c r="O2749" s="81" t="str">
        <f>IF(EXACT(B2749,""),"",IF(COUNTIFS(B:B,B2749,J:J,"&gt;"&amp;J2749)=1,IFERROR(IF(MATCH(B2749&amp;"|*",M$3:M2748,0),"-",""),B2749&amp;"|"&amp;C2749&amp;"|"),"-"))</f>
        <v/>
      </c>
    </row>
    <row r="2750" spans="12:15" x14ac:dyDescent="0.35">
      <c r="L2750" s="81" t="str">
        <f t="shared" si="110"/>
        <v/>
      </c>
      <c r="M2750" s="82" t="str">
        <f>IF(EXACT(B2750,""),"",IF(COUNTIFS(B:B,B2750,J:J,"&gt;"&amp;J2750)=0,IFERROR(IF(MATCH(B2750&amp;"|*",M$3:M2749,0),"-",""),B2750&amp;"|"&amp;C2750&amp;"|"),"-"))</f>
        <v/>
      </c>
      <c r="N2750" s="183" t="str">
        <f t="shared" si="111"/>
        <v/>
      </c>
      <c r="O2750" s="81" t="str">
        <f>IF(EXACT(B2750,""),"",IF(COUNTIFS(B:B,B2750,J:J,"&gt;"&amp;J2750)=1,IFERROR(IF(MATCH(B2750&amp;"|*",M$3:M2749,0),"-",""),B2750&amp;"|"&amp;C2750&amp;"|"),"-"))</f>
        <v/>
      </c>
    </row>
    <row r="2751" spans="12:15" x14ac:dyDescent="0.35">
      <c r="L2751" s="81" t="str">
        <f t="shared" si="110"/>
        <v/>
      </c>
      <c r="M2751" s="82" t="str">
        <f>IF(EXACT(B2751,""),"",IF(COUNTIFS(B:B,B2751,J:J,"&gt;"&amp;J2751)=0,IFERROR(IF(MATCH(B2751&amp;"|*",M$3:M2750,0),"-",""),B2751&amp;"|"&amp;C2751&amp;"|"),"-"))</f>
        <v/>
      </c>
      <c r="N2751" s="183" t="str">
        <f t="shared" si="111"/>
        <v/>
      </c>
      <c r="O2751" s="81" t="str">
        <f>IF(EXACT(B2751,""),"",IF(COUNTIFS(B:B,B2751,J:J,"&gt;"&amp;J2751)=1,IFERROR(IF(MATCH(B2751&amp;"|*",M$3:M2750,0),"-",""),B2751&amp;"|"&amp;C2751&amp;"|"),"-"))</f>
        <v/>
      </c>
    </row>
    <row r="2752" spans="12:15" x14ac:dyDescent="0.35">
      <c r="L2752" s="81" t="str">
        <f t="shared" si="110"/>
        <v/>
      </c>
      <c r="M2752" s="82" t="str">
        <f>IF(EXACT(B2752,""),"",IF(COUNTIFS(B:B,B2752,J:J,"&gt;"&amp;J2752)=0,IFERROR(IF(MATCH(B2752&amp;"|*",M$3:M2751,0),"-",""),B2752&amp;"|"&amp;C2752&amp;"|"),"-"))</f>
        <v/>
      </c>
      <c r="N2752" s="183" t="str">
        <f t="shared" si="111"/>
        <v/>
      </c>
      <c r="O2752" s="81" t="str">
        <f>IF(EXACT(B2752,""),"",IF(COUNTIFS(B:B,B2752,J:J,"&gt;"&amp;J2752)=1,IFERROR(IF(MATCH(B2752&amp;"|*",M$3:M2751,0),"-",""),B2752&amp;"|"&amp;C2752&amp;"|"),"-"))</f>
        <v/>
      </c>
    </row>
    <row r="2753" spans="12:15" x14ac:dyDescent="0.35">
      <c r="L2753" s="81" t="str">
        <f t="shared" si="110"/>
        <v/>
      </c>
      <c r="M2753" s="82" t="str">
        <f>IF(EXACT(B2753,""),"",IF(COUNTIFS(B:B,B2753,J:J,"&gt;"&amp;J2753)=0,IFERROR(IF(MATCH(B2753&amp;"|*",M$3:M2752,0),"-",""),B2753&amp;"|"&amp;C2753&amp;"|"),"-"))</f>
        <v/>
      </c>
      <c r="N2753" s="183" t="str">
        <f t="shared" si="111"/>
        <v/>
      </c>
      <c r="O2753" s="81" t="str">
        <f>IF(EXACT(B2753,""),"",IF(COUNTIFS(B:B,B2753,J:J,"&gt;"&amp;J2753)=1,IFERROR(IF(MATCH(B2753&amp;"|*",M$3:M2752,0),"-",""),B2753&amp;"|"&amp;C2753&amp;"|"),"-"))</f>
        <v/>
      </c>
    </row>
    <row r="2754" spans="12:15" x14ac:dyDescent="0.35">
      <c r="L2754" s="81" t="str">
        <f t="shared" si="110"/>
        <v/>
      </c>
      <c r="M2754" s="82" t="str">
        <f>IF(EXACT(B2754,""),"",IF(COUNTIFS(B:B,B2754,J:J,"&gt;"&amp;J2754)=0,IFERROR(IF(MATCH(B2754&amp;"|*",M$3:M2753,0),"-",""),B2754&amp;"|"&amp;C2754&amp;"|"),"-"))</f>
        <v/>
      </c>
      <c r="N2754" s="183" t="str">
        <f t="shared" si="111"/>
        <v/>
      </c>
      <c r="O2754" s="81" t="str">
        <f>IF(EXACT(B2754,""),"",IF(COUNTIFS(B:B,B2754,J:J,"&gt;"&amp;J2754)=1,IFERROR(IF(MATCH(B2754&amp;"|*",M$3:M2753,0),"-",""),B2754&amp;"|"&amp;C2754&amp;"|"),"-"))</f>
        <v/>
      </c>
    </row>
    <row r="2755" spans="12:15" x14ac:dyDescent="0.35">
      <c r="L2755" s="81" t="str">
        <f t="shared" si="110"/>
        <v/>
      </c>
      <c r="M2755" s="82" t="str">
        <f>IF(EXACT(B2755,""),"",IF(COUNTIFS(B:B,B2755,J:J,"&gt;"&amp;J2755)=0,IFERROR(IF(MATCH(B2755&amp;"|*",M$3:M2754,0),"-",""),B2755&amp;"|"&amp;C2755&amp;"|"),"-"))</f>
        <v/>
      </c>
      <c r="N2755" s="183" t="str">
        <f t="shared" si="111"/>
        <v/>
      </c>
      <c r="O2755" s="81" t="str">
        <f>IF(EXACT(B2755,""),"",IF(COUNTIFS(B:B,B2755,J:J,"&gt;"&amp;J2755)=1,IFERROR(IF(MATCH(B2755&amp;"|*",M$3:M2754,0),"-",""),B2755&amp;"|"&amp;C2755&amp;"|"),"-"))</f>
        <v/>
      </c>
    </row>
    <row r="2756" spans="12:15" x14ac:dyDescent="0.35">
      <c r="L2756" s="81" t="str">
        <f t="shared" ref="L2756:L2819" si="112">IF(EXACT(B2756,""),"",IF(COUNTIFS(B:B,B2756,D:D,D2756,E:E,E2756,J:J,"&gt;"&amp;J2756)=0,B2756&amp;"|"&amp;D2756&amp;":"&amp;E2756&amp;"|","-"))</f>
        <v/>
      </c>
      <c r="M2756" s="82" t="str">
        <f>IF(EXACT(B2756,""),"",IF(COUNTIFS(B:B,B2756,J:J,"&gt;"&amp;J2756)=0,IFERROR(IF(MATCH(B2756&amp;"|*",M$3:M2755,0),"-",""),B2756&amp;"|"&amp;C2756&amp;"|"),"-"))</f>
        <v/>
      </c>
      <c r="N2756" s="183" t="str">
        <f t="shared" ref="N2756:N2819" si="113">IF(OR(EXACT(M2756,""),EXACT(M2756,"-")),"",COUNTIFS(M$4:M$4000,"&gt;-",M$4:M$4000,"&lt;="&amp;M2756))</f>
        <v/>
      </c>
      <c r="O2756" s="81" t="str">
        <f>IF(EXACT(B2756,""),"",IF(COUNTIFS(B:B,B2756,J:J,"&gt;"&amp;J2756)=1,IFERROR(IF(MATCH(B2756&amp;"|*",M$3:M2755,0),"-",""),B2756&amp;"|"&amp;C2756&amp;"|"),"-"))</f>
        <v/>
      </c>
    </row>
    <row r="2757" spans="12:15" x14ac:dyDescent="0.35">
      <c r="L2757" s="81" t="str">
        <f t="shared" si="112"/>
        <v/>
      </c>
      <c r="M2757" s="82" t="str">
        <f>IF(EXACT(B2757,""),"",IF(COUNTIFS(B:B,B2757,J:J,"&gt;"&amp;J2757)=0,IFERROR(IF(MATCH(B2757&amp;"|*",M$3:M2756,0),"-",""),B2757&amp;"|"&amp;C2757&amp;"|"),"-"))</f>
        <v/>
      </c>
      <c r="N2757" s="183" t="str">
        <f t="shared" si="113"/>
        <v/>
      </c>
      <c r="O2757" s="81" t="str">
        <f>IF(EXACT(B2757,""),"",IF(COUNTIFS(B:B,B2757,J:J,"&gt;"&amp;J2757)=1,IFERROR(IF(MATCH(B2757&amp;"|*",M$3:M2756,0),"-",""),B2757&amp;"|"&amp;C2757&amp;"|"),"-"))</f>
        <v/>
      </c>
    </row>
    <row r="2758" spans="12:15" x14ac:dyDescent="0.35">
      <c r="L2758" s="81" t="str">
        <f t="shared" si="112"/>
        <v/>
      </c>
      <c r="M2758" s="82" t="str">
        <f>IF(EXACT(B2758,""),"",IF(COUNTIFS(B:B,B2758,J:J,"&gt;"&amp;J2758)=0,IFERROR(IF(MATCH(B2758&amp;"|*",M$3:M2757,0),"-",""),B2758&amp;"|"&amp;C2758&amp;"|"),"-"))</f>
        <v/>
      </c>
      <c r="N2758" s="183" t="str">
        <f t="shared" si="113"/>
        <v/>
      </c>
      <c r="O2758" s="81" t="str">
        <f>IF(EXACT(B2758,""),"",IF(COUNTIFS(B:B,B2758,J:J,"&gt;"&amp;J2758)=1,IFERROR(IF(MATCH(B2758&amp;"|*",M$3:M2757,0),"-",""),B2758&amp;"|"&amp;C2758&amp;"|"),"-"))</f>
        <v/>
      </c>
    </row>
    <row r="2759" spans="12:15" x14ac:dyDescent="0.35">
      <c r="L2759" s="81" t="str">
        <f t="shared" si="112"/>
        <v/>
      </c>
      <c r="M2759" s="82" t="str">
        <f>IF(EXACT(B2759,""),"",IF(COUNTIFS(B:B,B2759,J:J,"&gt;"&amp;J2759)=0,IFERROR(IF(MATCH(B2759&amp;"|*",M$3:M2758,0),"-",""),B2759&amp;"|"&amp;C2759&amp;"|"),"-"))</f>
        <v/>
      </c>
      <c r="N2759" s="183" t="str">
        <f t="shared" si="113"/>
        <v/>
      </c>
      <c r="O2759" s="81" t="str">
        <f>IF(EXACT(B2759,""),"",IF(COUNTIFS(B:B,B2759,J:J,"&gt;"&amp;J2759)=1,IFERROR(IF(MATCH(B2759&amp;"|*",M$3:M2758,0),"-",""),B2759&amp;"|"&amp;C2759&amp;"|"),"-"))</f>
        <v/>
      </c>
    </row>
    <row r="2760" spans="12:15" x14ac:dyDescent="0.35">
      <c r="L2760" s="81" t="str">
        <f t="shared" si="112"/>
        <v/>
      </c>
      <c r="M2760" s="82" t="str">
        <f>IF(EXACT(B2760,""),"",IF(COUNTIFS(B:B,B2760,J:J,"&gt;"&amp;J2760)=0,IFERROR(IF(MATCH(B2760&amp;"|*",M$3:M2759,0),"-",""),B2760&amp;"|"&amp;C2760&amp;"|"),"-"))</f>
        <v/>
      </c>
      <c r="N2760" s="183" t="str">
        <f t="shared" si="113"/>
        <v/>
      </c>
      <c r="O2760" s="81" t="str">
        <f>IF(EXACT(B2760,""),"",IF(COUNTIFS(B:B,B2760,J:J,"&gt;"&amp;J2760)=1,IFERROR(IF(MATCH(B2760&amp;"|*",M$3:M2759,0),"-",""),B2760&amp;"|"&amp;C2760&amp;"|"),"-"))</f>
        <v/>
      </c>
    </row>
    <row r="2761" spans="12:15" x14ac:dyDescent="0.35">
      <c r="L2761" s="81" t="str">
        <f t="shared" si="112"/>
        <v/>
      </c>
      <c r="M2761" s="82" t="str">
        <f>IF(EXACT(B2761,""),"",IF(COUNTIFS(B:B,B2761,J:J,"&gt;"&amp;J2761)=0,IFERROR(IF(MATCH(B2761&amp;"|*",M$3:M2760,0),"-",""),B2761&amp;"|"&amp;C2761&amp;"|"),"-"))</f>
        <v/>
      </c>
      <c r="N2761" s="183" t="str">
        <f t="shared" si="113"/>
        <v/>
      </c>
      <c r="O2761" s="81" t="str">
        <f>IF(EXACT(B2761,""),"",IF(COUNTIFS(B:B,B2761,J:J,"&gt;"&amp;J2761)=1,IFERROR(IF(MATCH(B2761&amp;"|*",M$3:M2760,0),"-",""),B2761&amp;"|"&amp;C2761&amp;"|"),"-"))</f>
        <v/>
      </c>
    </row>
    <row r="2762" spans="12:15" x14ac:dyDescent="0.35">
      <c r="L2762" s="81" t="str">
        <f t="shared" si="112"/>
        <v/>
      </c>
      <c r="M2762" s="82" t="str">
        <f>IF(EXACT(B2762,""),"",IF(COUNTIFS(B:B,B2762,J:J,"&gt;"&amp;J2762)=0,IFERROR(IF(MATCH(B2762&amp;"|*",M$3:M2761,0),"-",""),B2762&amp;"|"&amp;C2762&amp;"|"),"-"))</f>
        <v/>
      </c>
      <c r="N2762" s="183" t="str">
        <f t="shared" si="113"/>
        <v/>
      </c>
      <c r="O2762" s="81" t="str">
        <f>IF(EXACT(B2762,""),"",IF(COUNTIFS(B:B,B2762,J:J,"&gt;"&amp;J2762)=1,IFERROR(IF(MATCH(B2762&amp;"|*",M$3:M2761,0),"-",""),B2762&amp;"|"&amp;C2762&amp;"|"),"-"))</f>
        <v/>
      </c>
    </row>
    <row r="2763" spans="12:15" x14ac:dyDescent="0.35">
      <c r="L2763" s="81" t="str">
        <f t="shared" si="112"/>
        <v/>
      </c>
      <c r="M2763" s="82" t="str">
        <f>IF(EXACT(B2763,""),"",IF(COUNTIFS(B:B,B2763,J:J,"&gt;"&amp;J2763)=0,IFERROR(IF(MATCH(B2763&amp;"|*",M$3:M2762,0),"-",""),B2763&amp;"|"&amp;C2763&amp;"|"),"-"))</f>
        <v/>
      </c>
      <c r="N2763" s="183" t="str">
        <f t="shared" si="113"/>
        <v/>
      </c>
      <c r="O2763" s="81" t="str">
        <f>IF(EXACT(B2763,""),"",IF(COUNTIFS(B:B,B2763,J:J,"&gt;"&amp;J2763)=1,IFERROR(IF(MATCH(B2763&amp;"|*",M$3:M2762,0),"-",""),B2763&amp;"|"&amp;C2763&amp;"|"),"-"))</f>
        <v/>
      </c>
    </row>
    <row r="2764" spans="12:15" x14ac:dyDescent="0.35">
      <c r="L2764" s="81" t="str">
        <f t="shared" si="112"/>
        <v/>
      </c>
      <c r="M2764" s="82" t="str">
        <f>IF(EXACT(B2764,""),"",IF(COUNTIFS(B:B,B2764,J:J,"&gt;"&amp;J2764)=0,IFERROR(IF(MATCH(B2764&amp;"|*",M$3:M2763,0),"-",""),B2764&amp;"|"&amp;C2764&amp;"|"),"-"))</f>
        <v/>
      </c>
      <c r="N2764" s="183" t="str">
        <f t="shared" si="113"/>
        <v/>
      </c>
      <c r="O2764" s="81" t="str">
        <f>IF(EXACT(B2764,""),"",IF(COUNTIFS(B:B,B2764,J:J,"&gt;"&amp;J2764)=1,IFERROR(IF(MATCH(B2764&amp;"|*",M$3:M2763,0),"-",""),B2764&amp;"|"&amp;C2764&amp;"|"),"-"))</f>
        <v/>
      </c>
    </row>
    <row r="2765" spans="12:15" x14ac:dyDescent="0.35">
      <c r="L2765" s="81" t="str">
        <f t="shared" si="112"/>
        <v/>
      </c>
      <c r="M2765" s="82" t="str">
        <f>IF(EXACT(B2765,""),"",IF(COUNTIFS(B:B,B2765,J:J,"&gt;"&amp;J2765)=0,IFERROR(IF(MATCH(B2765&amp;"|*",M$3:M2764,0),"-",""),B2765&amp;"|"&amp;C2765&amp;"|"),"-"))</f>
        <v/>
      </c>
      <c r="N2765" s="183" t="str">
        <f t="shared" si="113"/>
        <v/>
      </c>
      <c r="O2765" s="81" t="str">
        <f>IF(EXACT(B2765,""),"",IF(COUNTIFS(B:B,B2765,J:J,"&gt;"&amp;J2765)=1,IFERROR(IF(MATCH(B2765&amp;"|*",M$3:M2764,0),"-",""),B2765&amp;"|"&amp;C2765&amp;"|"),"-"))</f>
        <v/>
      </c>
    </row>
    <row r="2766" spans="12:15" x14ac:dyDescent="0.35">
      <c r="L2766" s="81" t="str">
        <f t="shared" si="112"/>
        <v/>
      </c>
      <c r="M2766" s="82" t="str">
        <f>IF(EXACT(B2766,""),"",IF(COUNTIFS(B:B,B2766,J:J,"&gt;"&amp;J2766)=0,IFERROR(IF(MATCH(B2766&amp;"|*",M$3:M2765,0),"-",""),B2766&amp;"|"&amp;C2766&amp;"|"),"-"))</f>
        <v/>
      </c>
      <c r="N2766" s="183" t="str">
        <f t="shared" si="113"/>
        <v/>
      </c>
      <c r="O2766" s="81" t="str">
        <f>IF(EXACT(B2766,""),"",IF(COUNTIFS(B:B,B2766,J:J,"&gt;"&amp;J2766)=1,IFERROR(IF(MATCH(B2766&amp;"|*",M$3:M2765,0),"-",""),B2766&amp;"|"&amp;C2766&amp;"|"),"-"))</f>
        <v/>
      </c>
    </row>
    <row r="2767" spans="12:15" x14ac:dyDescent="0.35">
      <c r="L2767" s="81" t="str">
        <f t="shared" si="112"/>
        <v/>
      </c>
      <c r="M2767" s="82" t="str">
        <f>IF(EXACT(B2767,""),"",IF(COUNTIFS(B:B,B2767,J:J,"&gt;"&amp;J2767)=0,IFERROR(IF(MATCH(B2767&amp;"|*",M$3:M2766,0),"-",""),B2767&amp;"|"&amp;C2767&amp;"|"),"-"))</f>
        <v/>
      </c>
      <c r="N2767" s="183" t="str">
        <f t="shared" si="113"/>
        <v/>
      </c>
      <c r="O2767" s="81" t="str">
        <f>IF(EXACT(B2767,""),"",IF(COUNTIFS(B:B,B2767,J:J,"&gt;"&amp;J2767)=1,IFERROR(IF(MATCH(B2767&amp;"|*",M$3:M2766,0),"-",""),B2767&amp;"|"&amp;C2767&amp;"|"),"-"))</f>
        <v/>
      </c>
    </row>
    <row r="2768" spans="12:15" x14ac:dyDescent="0.35">
      <c r="L2768" s="81" t="str">
        <f t="shared" si="112"/>
        <v/>
      </c>
      <c r="M2768" s="82" t="str">
        <f>IF(EXACT(B2768,""),"",IF(COUNTIFS(B:B,B2768,J:J,"&gt;"&amp;J2768)=0,IFERROR(IF(MATCH(B2768&amp;"|*",M$3:M2767,0),"-",""),B2768&amp;"|"&amp;C2768&amp;"|"),"-"))</f>
        <v/>
      </c>
      <c r="N2768" s="183" t="str">
        <f t="shared" si="113"/>
        <v/>
      </c>
      <c r="O2768" s="81" t="str">
        <f>IF(EXACT(B2768,""),"",IF(COUNTIFS(B:B,B2768,J:J,"&gt;"&amp;J2768)=1,IFERROR(IF(MATCH(B2768&amp;"|*",M$3:M2767,0),"-",""),B2768&amp;"|"&amp;C2768&amp;"|"),"-"))</f>
        <v/>
      </c>
    </row>
    <row r="2769" spans="12:15" x14ac:dyDescent="0.35">
      <c r="L2769" s="81" t="str">
        <f t="shared" si="112"/>
        <v/>
      </c>
      <c r="M2769" s="82" t="str">
        <f>IF(EXACT(B2769,""),"",IF(COUNTIFS(B:B,B2769,J:J,"&gt;"&amp;J2769)=0,IFERROR(IF(MATCH(B2769&amp;"|*",M$3:M2768,0),"-",""),B2769&amp;"|"&amp;C2769&amp;"|"),"-"))</f>
        <v/>
      </c>
      <c r="N2769" s="183" t="str">
        <f t="shared" si="113"/>
        <v/>
      </c>
      <c r="O2769" s="81" t="str">
        <f>IF(EXACT(B2769,""),"",IF(COUNTIFS(B:B,B2769,J:J,"&gt;"&amp;J2769)=1,IFERROR(IF(MATCH(B2769&amp;"|*",M$3:M2768,0),"-",""),B2769&amp;"|"&amp;C2769&amp;"|"),"-"))</f>
        <v/>
      </c>
    </row>
    <row r="2770" spans="12:15" x14ac:dyDescent="0.35">
      <c r="L2770" s="81" t="str">
        <f t="shared" si="112"/>
        <v/>
      </c>
      <c r="M2770" s="82" t="str">
        <f>IF(EXACT(B2770,""),"",IF(COUNTIFS(B:B,B2770,J:J,"&gt;"&amp;J2770)=0,IFERROR(IF(MATCH(B2770&amp;"|*",M$3:M2769,0),"-",""),B2770&amp;"|"&amp;C2770&amp;"|"),"-"))</f>
        <v/>
      </c>
      <c r="N2770" s="183" t="str">
        <f t="shared" si="113"/>
        <v/>
      </c>
      <c r="O2770" s="81" t="str">
        <f>IF(EXACT(B2770,""),"",IF(COUNTIFS(B:B,B2770,J:J,"&gt;"&amp;J2770)=1,IFERROR(IF(MATCH(B2770&amp;"|*",M$3:M2769,0),"-",""),B2770&amp;"|"&amp;C2770&amp;"|"),"-"))</f>
        <v/>
      </c>
    </row>
    <row r="2771" spans="12:15" x14ac:dyDescent="0.35">
      <c r="L2771" s="81" t="str">
        <f t="shared" si="112"/>
        <v/>
      </c>
      <c r="M2771" s="82" t="str">
        <f>IF(EXACT(B2771,""),"",IF(COUNTIFS(B:B,B2771,J:J,"&gt;"&amp;J2771)=0,IFERROR(IF(MATCH(B2771&amp;"|*",M$3:M2770,0),"-",""),B2771&amp;"|"&amp;C2771&amp;"|"),"-"))</f>
        <v/>
      </c>
      <c r="N2771" s="183" t="str">
        <f t="shared" si="113"/>
        <v/>
      </c>
      <c r="O2771" s="81" t="str">
        <f>IF(EXACT(B2771,""),"",IF(COUNTIFS(B:B,B2771,J:J,"&gt;"&amp;J2771)=1,IFERROR(IF(MATCH(B2771&amp;"|*",M$3:M2770,0),"-",""),B2771&amp;"|"&amp;C2771&amp;"|"),"-"))</f>
        <v/>
      </c>
    </row>
    <row r="2772" spans="12:15" x14ac:dyDescent="0.35">
      <c r="L2772" s="81" t="str">
        <f t="shared" si="112"/>
        <v/>
      </c>
      <c r="M2772" s="82" t="str">
        <f>IF(EXACT(B2772,""),"",IF(COUNTIFS(B:B,B2772,J:J,"&gt;"&amp;J2772)=0,IFERROR(IF(MATCH(B2772&amp;"|*",M$3:M2771,0),"-",""),B2772&amp;"|"&amp;C2772&amp;"|"),"-"))</f>
        <v/>
      </c>
      <c r="N2772" s="183" t="str">
        <f t="shared" si="113"/>
        <v/>
      </c>
      <c r="O2772" s="81" t="str">
        <f>IF(EXACT(B2772,""),"",IF(COUNTIFS(B:B,B2772,J:J,"&gt;"&amp;J2772)=1,IFERROR(IF(MATCH(B2772&amp;"|*",M$3:M2771,0),"-",""),B2772&amp;"|"&amp;C2772&amp;"|"),"-"))</f>
        <v/>
      </c>
    </row>
    <row r="2773" spans="12:15" x14ac:dyDescent="0.35">
      <c r="L2773" s="81" t="str">
        <f t="shared" si="112"/>
        <v/>
      </c>
      <c r="M2773" s="82" t="str">
        <f>IF(EXACT(B2773,""),"",IF(COUNTIFS(B:B,B2773,J:J,"&gt;"&amp;J2773)=0,IFERROR(IF(MATCH(B2773&amp;"|*",M$3:M2772,0),"-",""),B2773&amp;"|"&amp;C2773&amp;"|"),"-"))</f>
        <v/>
      </c>
      <c r="N2773" s="183" t="str">
        <f t="shared" si="113"/>
        <v/>
      </c>
      <c r="O2773" s="81" t="str">
        <f>IF(EXACT(B2773,""),"",IF(COUNTIFS(B:B,B2773,J:J,"&gt;"&amp;J2773)=1,IFERROR(IF(MATCH(B2773&amp;"|*",M$3:M2772,0),"-",""),B2773&amp;"|"&amp;C2773&amp;"|"),"-"))</f>
        <v/>
      </c>
    </row>
    <row r="2774" spans="12:15" x14ac:dyDescent="0.35">
      <c r="L2774" s="81" t="str">
        <f t="shared" si="112"/>
        <v/>
      </c>
      <c r="M2774" s="82" t="str">
        <f>IF(EXACT(B2774,""),"",IF(COUNTIFS(B:B,B2774,J:J,"&gt;"&amp;J2774)=0,IFERROR(IF(MATCH(B2774&amp;"|*",M$3:M2773,0),"-",""),B2774&amp;"|"&amp;C2774&amp;"|"),"-"))</f>
        <v/>
      </c>
      <c r="N2774" s="183" t="str">
        <f t="shared" si="113"/>
        <v/>
      </c>
      <c r="O2774" s="81" t="str">
        <f>IF(EXACT(B2774,""),"",IF(COUNTIFS(B:B,B2774,J:J,"&gt;"&amp;J2774)=1,IFERROR(IF(MATCH(B2774&amp;"|*",M$3:M2773,0),"-",""),B2774&amp;"|"&amp;C2774&amp;"|"),"-"))</f>
        <v/>
      </c>
    </row>
    <row r="2775" spans="12:15" x14ac:dyDescent="0.35">
      <c r="L2775" s="81" t="str">
        <f t="shared" si="112"/>
        <v/>
      </c>
      <c r="M2775" s="82" t="str">
        <f>IF(EXACT(B2775,""),"",IF(COUNTIFS(B:B,B2775,J:J,"&gt;"&amp;J2775)=0,IFERROR(IF(MATCH(B2775&amp;"|*",M$3:M2774,0),"-",""),B2775&amp;"|"&amp;C2775&amp;"|"),"-"))</f>
        <v/>
      </c>
      <c r="N2775" s="183" t="str">
        <f t="shared" si="113"/>
        <v/>
      </c>
      <c r="O2775" s="81" t="str">
        <f>IF(EXACT(B2775,""),"",IF(COUNTIFS(B:B,B2775,J:J,"&gt;"&amp;J2775)=1,IFERROR(IF(MATCH(B2775&amp;"|*",M$3:M2774,0),"-",""),B2775&amp;"|"&amp;C2775&amp;"|"),"-"))</f>
        <v/>
      </c>
    </row>
    <row r="2776" spans="12:15" x14ac:dyDescent="0.35">
      <c r="L2776" s="81" t="str">
        <f t="shared" si="112"/>
        <v/>
      </c>
      <c r="M2776" s="82" t="str">
        <f>IF(EXACT(B2776,""),"",IF(COUNTIFS(B:B,B2776,J:J,"&gt;"&amp;J2776)=0,IFERROR(IF(MATCH(B2776&amp;"|*",M$3:M2775,0),"-",""),B2776&amp;"|"&amp;C2776&amp;"|"),"-"))</f>
        <v/>
      </c>
      <c r="N2776" s="183" t="str">
        <f t="shared" si="113"/>
        <v/>
      </c>
      <c r="O2776" s="81" t="str">
        <f>IF(EXACT(B2776,""),"",IF(COUNTIFS(B:B,B2776,J:J,"&gt;"&amp;J2776)=1,IFERROR(IF(MATCH(B2776&amp;"|*",M$3:M2775,0),"-",""),B2776&amp;"|"&amp;C2776&amp;"|"),"-"))</f>
        <v/>
      </c>
    </row>
    <row r="2777" spans="12:15" x14ac:dyDescent="0.35">
      <c r="L2777" s="81" t="str">
        <f t="shared" si="112"/>
        <v/>
      </c>
      <c r="M2777" s="82" t="str">
        <f>IF(EXACT(B2777,""),"",IF(COUNTIFS(B:B,B2777,J:J,"&gt;"&amp;J2777)=0,IFERROR(IF(MATCH(B2777&amp;"|*",M$3:M2776,0),"-",""),B2777&amp;"|"&amp;C2777&amp;"|"),"-"))</f>
        <v/>
      </c>
      <c r="N2777" s="183" t="str">
        <f t="shared" si="113"/>
        <v/>
      </c>
      <c r="O2777" s="81" t="str">
        <f>IF(EXACT(B2777,""),"",IF(COUNTIFS(B:B,B2777,J:J,"&gt;"&amp;J2777)=1,IFERROR(IF(MATCH(B2777&amp;"|*",M$3:M2776,0),"-",""),B2777&amp;"|"&amp;C2777&amp;"|"),"-"))</f>
        <v/>
      </c>
    </row>
    <row r="2778" spans="12:15" x14ac:dyDescent="0.35">
      <c r="L2778" s="81" t="str">
        <f t="shared" si="112"/>
        <v/>
      </c>
      <c r="M2778" s="82" t="str">
        <f>IF(EXACT(B2778,""),"",IF(COUNTIFS(B:B,B2778,J:J,"&gt;"&amp;J2778)=0,IFERROR(IF(MATCH(B2778&amp;"|*",M$3:M2777,0),"-",""),B2778&amp;"|"&amp;C2778&amp;"|"),"-"))</f>
        <v/>
      </c>
      <c r="N2778" s="183" t="str">
        <f t="shared" si="113"/>
        <v/>
      </c>
      <c r="O2778" s="81" t="str">
        <f>IF(EXACT(B2778,""),"",IF(COUNTIFS(B:B,B2778,J:J,"&gt;"&amp;J2778)=1,IFERROR(IF(MATCH(B2778&amp;"|*",M$3:M2777,0),"-",""),B2778&amp;"|"&amp;C2778&amp;"|"),"-"))</f>
        <v/>
      </c>
    </row>
    <row r="2779" spans="12:15" x14ac:dyDescent="0.35">
      <c r="L2779" s="81" t="str">
        <f t="shared" si="112"/>
        <v/>
      </c>
      <c r="M2779" s="82" t="str">
        <f>IF(EXACT(B2779,""),"",IF(COUNTIFS(B:B,B2779,J:J,"&gt;"&amp;J2779)=0,IFERROR(IF(MATCH(B2779&amp;"|*",M$3:M2778,0),"-",""),B2779&amp;"|"&amp;C2779&amp;"|"),"-"))</f>
        <v/>
      </c>
      <c r="N2779" s="183" t="str">
        <f t="shared" si="113"/>
        <v/>
      </c>
      <c r="O2779" s="81" t="str">
        <f>IF(EXACT(B2779,""),"",IF(COUNTIFS(B:B,B2779,J:J,"&gt;"&amp;J2779)=1,IFERROR(IF(MATCH(B2779&amp;"|*",M$3:M2778,0),"-",""),B2779&amp;"|"&amp;C2779&amp;"|"),"-"))</f>
        <v/>
      </c>
    </row>
    <row r="2780" spans="12:15" x14ac:dyDescent="0.35">
      <c r="L2780" s="81" t="str">
        <f t="shared" si="112"/>
        <v/>
      </c>
      <c r="M2780" s="82" t="str">
        <f>IF(EXACT(B2780,""),"",IF(COUNTIFS(B:B,B2780,J:J,"&gt;"&amp;J2780)=0,IFERROR(IF(MATCH(B2780&amp;"|*",M$3:M2779,0),"-",""),B2780&amp;"|"&amp;C2780&amp;"|"),"-"))</f>
        <v/>
      </c>
      <c r="N2780" s="183" t="str">
        <f t="shared" si="113"/>
        <v/>
      </c>
      <c r="O2780" s="81" t="str">
        <f>IF(EXACT(B2780,""),"",IF(COUNTIFS(B:B,B2780,J:J,"&gt;"&amp;J2780)=1,IFERROR(IF(MATCH(B2780&amp;"|*",M$3:M2779,0),"-",""),B2780&amp;"|"&amp;C2780&amp;"|"),"-"))</f>
        <v/>
      </c>
    </row>
    <row r="2781" spans="12:15" x14ac:dyDescent="0.35">
      <c r="L2781" s="81" t="str">
        <f t="shared" si="112"/>
        <v/>
      </c>
      <c r="M2781" s="82" t="str">
        <f>IF(EXACT(B2781,""),"",IF(COUNTIFS(B:B,B2781,J:J,"&gt;"&amp;J2781)=0,IFERROR(IF(MATCH(B2781&amp;"|*",M$3:M2780,0),"-",""),B2781&amp;"|"&amp;C2781&amp;"|"),"-"))</f>
        <v/>
      </c>
      <c r="N2781" s="183" t="str">
        <f t="shared" si="113"/>
        <v/>
      </c>
      <c r="O2781" s="81" t="str">
        <f>IF(EXACT(B2781,""),"",IF(COUNTIFS(B:B,B2781,J:J,"&gt;"&amp;J2781)=1,IFERROR(IF(MATCH(B2781&amp;"|*",M$3:M2780,0),"-",""),B2781&amp;"|"&amp;C2781&amp;"|"),"-"))</f>
        <v/>
      </c>
    </row>
    <row r="2782" spans="12:15" x14ac:dyDescent="0.35">
      <c r="L2782" s="81" t="str">
        <f t="shared" si="112"/>
        <v/>
      </c>
      <c r="M2782" s="82" t="str">
        <f>IF(EXACT(B2782,""),"",IF(COUNTIFS(B:B,B2782,J:J,"&gt;"&amp;J2782)=0,IFERROR(IF(MATCH(B2782&amp;"|*",M$3:M2781,0),"-",""),B2782&amp;"|"&amp;C2782&amp;"|"),"-"))</f>
        <v/>
      </c>
      <c r="N2782" s="183" t="str">
        <f t="shared" si="113"/>
        <v/>
      </c>
      <c r="O2782" s="81" t="str">
        <f>IF(EXACT(B2782,""),"",IF(COUNTIFS(B:B,B2782,J:J,"&gt;"&amp;J2782)=1,IFERROR(IF(MATCH(B2782&amp;"|*",M$3:M2781,0),"-",""),B2782&amp;"|"&amp;C2782&amp;"|"),"-"))</f>
        <v/>
      </c>
    </row>
    <row r="2783" spans="12:15" x14ac:dyDescent="0.35">
      <c r="L2783" s="81" t="str">
        <f t="shared" si="112"/>
        <v/>
      </c>
      <c r="M2783" s="82" t="str">
        <f>IF(EXACT(B2783,""),"",IF(COUNTIFS(B:B,B2783,J:J,"&gt;"&amp;J2783)=0,IFERROR(IF(MATCH(B2783&amp;"|*",M$3:M2782,0),"-",""),B2783&amp;"|"&amp;C2783&amp;"|"),"-"))</f>
        <v/>
      </c>
      <c r="N2783" s="183" t="str">
        <f t="shared" si="113"/>
        <v/>
      </c>
      <c r="O2783" s="81" t="str">
        <f>IF(EXACT(B2783,""),"",IF(COUNTIFS(B:B,B2783,J:J,"&gt;"&amp;J2783)=1,IFERROR(IF(MATCH(B2783&amp;"|*",M$3:M2782,0),"-",""),B2783&amp;"|"&amp;C2783&amp;"|"),"-"))</f>
        <v/>
      </c>
    </row>
    <row r="2784" spans="12:15" x14ac:dyDescent="0.35">
      <c r="L2784" s="81" t="str">
        <f t="shared" si="112"/>
        <v/>
      </c>
      <c r="M2784" s="82" t="str">
        <f>IF(EXACT(B2784,""),"",IF(COUNTIFS(B:B,B2784,J:J,"&gt;"&amp;J2784)=0,IFERROR(IF(MATCH(B2784&amp;"|*",M$3:M2783,0),"-",""),B2784&amp;"|"&amp;C2784&amp;"|"),"-"))</f>
        <v/>
      </c>
      <c r="N2784" s="183" t="str">
        <f t="shared" si="113"/>
        <v/>
      </c>
      <c r="O2784" s="81" t="str">
        <f>IF(EXACT(B2784,""),"",IF(COUNTIFS(B:B,B2784,J:J,"&gt;"&amp;J2784)=1,IFERROR(IF(MATCH(B2784&amp;"|*",M$3:M2783,0),"-",""),B2784&amp;"|"&amp;C2784&amp;"|"),"-"))</f>
        <v/>
      </c>
    </row>
    <row r="2785" spans="12:15" x14ac:dyDescent="0.35">
      <c r="L2785" s="81" t="str">
        <f t="shared" si="112"/>
        <v/>
      </c>
      <c r="M2785" s="82" t="str">
        <f>IF(EXACT(B2785,""),"",IF(COUNTIFS(B:B,B2785,J:J,"&gt;"&amp;J2785)=0,IFERROR(IF(MATCH(B2785&amp;"|*",M$3:M2784,0),"-",""),B2785&amp;"|"&amp;C2785&amp;"|"),"-"))</f>
        <v/>
      </c>
      <c r="N2785" s="183" t="str">
        <f t="shared" si="113"/>
        <v/>
      </c>
      <c r="O2785" s="81" t="str">
        <f>IF(EXACT(B2785,""),"",IF(COUNTIFS(B:B,B2785,J:J,"&gt;"&amp;J2785)=1,IFERROR(IF(MATCH(B2785&amp;"|*",M$3:M2784,0),"-",""),B2785&amp;"|"&amp;C2785&amp;"|"),"-"))</f>
        <v/>
      </c>
    </row>
    <row r="2786" spans="12:15" x14ac:dyDescent="0.35">
      <c r="L2786" s="81" t="str">
        <f t="shared" si="112"/>
        <v/>
      </c>
      <c r="M2786" s="82" t="str">
        <f>IF(EXACT(B2786,""),"",IF(COUNTIFS(B:B,B2786,J:J,"&gt;"&amp;J2786)=0,IFERROR(IF(MATCH(B2786&amp;"|*",M$3:M2785,0),"-",""),B2786&amp;"|"&amp;C2786&amp;"|"),"-"))</f>
        <v/>
      </c>
      <c r="N2786" s="183" t="str">
        <f t="shared" si="113"/>
        <v/>
      </c>
      <c r="O2786" s="81" t="str">
        <f>IF(EXACT(B2786,""),"",IF(COUNTIFS(B:B,B2786,J:J,"&gt;"&amp;J2786)=1,IFERROR(IF(MATCH(B2786&amp;"|*",M$3:M2785,0),"-",""),B2786&amp;"|"&amp;C2786&amp;"|"),"-"))</f>
        <v/>
      </c>
    </row>
    <row r="2787" spans="12:15" x14ac:dyDescent="0.35">
      <c r="L2787" s="81" t="str">
        <f t="shared" si="112"/>
        <v/>
      </c>
      <c r="M2787" s="82" t="str">
        <f>IF(EXACT(B2787,""),"",IF(COUNTIFS(B:B,B2787,J:J,"&gt;"&amp;J2787)=0,IFERROR(IF(MATCH(B2787&amp;"|*",M$3:M2786,0),"-",""),B2787&amp;"|"&amp;C2787&amp;"|"),"-"))</f>
        <v/>
      </c>
      <c r="N2787" s="183" t="str">
        <f t="shared" si="113"/>
        <v/>
      </c>
      <c r="O2787" s="81" t="str">
        <f>IF(EXACT(B2787,""),"",IF(COUNTIFS(B:B,B2787,J:J,"&gt;"&amp;J2787)=1,IFERROR(IF(MATCH(B2787&amp;"|*",M$3:M2786,0),"-",""),B2787&amp;"|"&amp;C2787&amp;"|"),"-"))</f>
        <v/>
      </c>
    </row>
    <row r="2788" spans="12:15" x14ac:dyDescent="0.35">
      <c r="L2788" s="81" t="str">
        <f t="shared" si="112"/>
        <v/>
      </c>
      <c r="M2788" s="82" t="str">
        <f>IF(EXACT(B2788,""),"",IF(COUNTIFS(B:B,B2788,J:J,"&gt;"&amp;J2788)=0,IFERROR(IF(MATCH(B2788&amp;"|*",M$3:M2787,0),"-",""),B2788&amp;"|"&amp;C2788&amp;"|"),"-"))</f>
        <v/>
      </c>
      <c r="N2788" s="183" t="str">
        <f t="shared" si="113"/>
        <v/>
      </c>
      <c r="O2788" s="81" t="str">
        <f>IF(EXACT(B2788,""),"",IF(COUNTIFS(B:B,B2788,J:J,"&gt;"&amp;J2788)=1,IFERROR(IF(MATCH(B2788&amp;"|*",M$3:M2787,0),"-",""),B2788&amp;"|"&amp;C2788&amp;"|"),"-"))</f>
        <v/>
      </c>
    </row>
    <row r="2789" spans="12:15" x14ac:dyDescent="0.35">
      <c r="L2789" s="81" t="str">
        <f t="shared" si="112"/>
        <v/>
      </c>
      <c r="M2789" s="82" t="str">
        <f>IF(EXACT(B2789,""),"",IF(COUNTIFS(B:B,B2789,J:J,"&gt;"&amp;J2789)=0,IFERROR(IF(MATCH(B2789&amp;"|*",M$3:M2788,0),"-",""),B2789&amp;"|"&amp;C2789&amp;"|"),"-"))</f>
        <v/>
      </c>
      <c r="N2789" s="183" t="str">
        <f t="shared" si="113"/>
        <v/>
      </c>
      <c r="O2789" s="81" t="str">
        <f>IF(EXACT(B2789,""),"",IF(COUNTIFS(B:B,B2789,J:J,"&gt;"&amp;J2789)=1,IFERROR(IF(MATCH(B2789&amp;"|*",M$3:M2788,0),"-",""),B2789&amp;"|"&amp;C2789&amp;"|"),"-"))</f>
        <v/>
      </c>
    </row>
    <row r="2790" spans="12:15" x14ac:dyDescent="0.35">
      <c r="L2790" s="81" t="str">
        <f t="shared" si="112"/>
        <v/>
      </c>
      <c r="M2790" s="82" t="str">
        <f>IF(EXACT(B2790,""),"",IF(COUNTIFS(B:B,B2790,J:J,"&gt;"&amp;J2790)=0,IFERROR(IF(MATCH(B2790&amp;"|*",M$3:M2789,0),"-",""),B2790&amp;"|"&amp;C2790&amp;"|"),"-"))</f>
        <v/>
      </c>
      <c r="N2790" s="183" t="str">
        <f t="shared" si="113"/>
        <v/>
      </c>
      <c r="O2790" s="81" t="str">
        <f>IF(EXACT(B2790,""),"",IF(COUNTIFS(B:B,B2790,J:J,"&gt;"&amp;J2790)=1,IFERROR(IF(MATCH(B2790&amp;"|*",M$3:M2789,0),"-",""),B2790&amp;"|"&amp;C2790&amp;"|"),"-"))</f>
        <v/>
      </c>
    </row>
    <row r="2791" spans="12:15" x14ac:dyDescent="0.35">
      <c r="L2791" s="81" t="str">
        <f t="shared" si="112"/>
        <v/>
      </c>
      <c r="M2791" s="82" t="str">
        <f>IF(EXACT(B2791,""),"",IF(COUNTIFS(B:B,B2791,J:J,"&gt;"&amp;J2791)=0,IFERROR(IF(MATCH(B2791&amp;"|*",M$3:M2790,0),"-",""),B2791&amp;"|"&amp;C2791&amp;"|"),"-"))</f>
        <v/>
      </c>
      <c r="N2791" s="183" t="str">
        <f t="shared" si="113"/>
        <v/>
      </c>
      <c r="O2791" s="81" t="str">
        <f>IF(EXACT(B2791,""),"",IF(COUNTIFS(B:B,B2791,J:J,"&gt;"&amp;J2791)=1,IFERROR(IF(MATCH(B2791&amp;"|*",M$3:M2790,0),"-",""),B2791&amp;"|"&amp;C2791&amp;"|"),"-"))</f>
        <v/>
      </c>
    </row>
    <row r="2792" spans="12:15" x14ac:dyDescent="0.35">
      <c r="L2792" s="81" t="str">
        <f t="shared" si="112"/>
        <v/>
      </c>
      <c r="M2792" s="82" t="str">
        <f>IF(EXACT(B2792,""),"",IF(COUNTIFS(B:B,B2792,J:J,"&gt;"&amp;J2792)=0,IFERROR(IF(MATCH(B2792&amp;"|*",M$3:M2791,0),"-",""),B2792&amp;"|"&amp;C2792&amp;"|"),"-"))</f>
        <v/>
      </c>
      <c r="N2792" s="183" t="str">
        <f t="shared" si="113"/>
        <v/>
      </c>
      <c r="O2792" s="81" t="str">
        <f>IF(EXACT(B2792,""),"",IF(COUNTIFS(B:B,B2792,J:J,"&gt;"&amp;J2792)=1,IFERROR(IF(MATCH(B2792&amp;"|*",M$3:M2791,0),"-",""),B2792&amp;"|"&amp;C2792&amp;"|"),"-"))</f>
        <v/>
      </c>
    </row>
    <row r="2793" spans="12:15" x14ac:dyDescent="0.35">
      <c r="L2793" s="81" t="str">
        <f t="shared" si="112"/>
        <v/>
      </c>
      <c r="M2793" s="82" t="str">
        <f>IF(EXACT(B2793,""),"",IF(COUNTIFS(B:B,B2793,J:J,"&gt;"&amp;J2793)=0,IFERROR(IF(MATCH(B2793&amp;"|*",M$3:M2792,0),"-",""),B2793&amp;"|"&amp;C2793&amp;"|"),"-"))</f>
        <v/>
      </c>
      <c r="N2793" s="183" t="str">
        <f t="shared" si="113"/>
        <v/>
      </c>
      <c r="O2793" s="81" t="str">
        <f>IF(EXACT(B2793,""),"",IF(COUNTIFS(B:B,B2793,J:J,"&gt;"&amp;J2793)=1,IFERROR(IF(MATCH(B2793&amp;"|*",M$3:M2792,0),"-",""),B2793&amp;"|"&amp;C2793&amp;"|"),"-"))</f>
        <v/>
      </c>
    </row>
    <row r="2794" spans="12:15" x14ac:dyDescent="0.35">
      <c r="L2794" s="81" t="str">
        <f t="shared" si="112"/>
        <v/>
      </c>
      <c r="M2794" s="82" t="str">
        <f>IF(EXACT(B2794,""),"",IF(COUNTIFS(B:B,B2794,J:J,"&gt;"&amp;J2794)=0,IFERROR(IF(MATCH(B2794&amp;"|*",M$3:M2793,0),"-",""),B2794&amp;"|"&amp;C2794&amp;"|"),"-"))</f>
        <v/>
      </c>
      <c r="N2794" s="183" t="str">
        <f t="shared" si="113"/>
        <v/>
      </c>
      <c r="O2794" s="81" t="str">
        <f>IF(EXACT(B2794,""),"",IF(COUNTIFS(B:B,B2794,J:J,"&gt;"&amp;J2794)=1,IFERROR(IF(MATCH(B2794&amp;"|*",M$3:M2793,0),"-",""),B2794&amp;"|"&amp;C2794&amp;"|"),"-"))</f>
        <v/>
      </c>
    </row>
    <row r="2795" spans="12:15" x14ac:dyDescent="0.35">
      <c r="L2795" s="81" t="str">
        <f t="shared" si="112"/>
        <v/>
      </c>
      <c r="M2795" s="82" t="str">
        <f>IF(EXACT(B2795,""),"",IF(COUNTIFS(B:B,B2795,J:J,"&gt;"&amp;J2795)=0,IFERROR(IF(MATCH(B2795&amp;"|*",M$3:M2794,0),"-",""),B2795&amp;"|"&amp;C2795&amp;"|"),"-"))</f>
        <v/>
      </c>
      <c r="N2795" s="183" t="str">
        <f t="shared" si="113"/>
        <v/>
      </c>
      <c r="O2795" s="81" t="str">
        <f>IF(EXACT(B2795,""),"",IF(COUNTIFS(B:B,B2795,J:J,"&gt;"&amp;J2795)=1,IFERROR(IF(MATCH(B2795&amp;"|*",M$3:M2794,0),"-",""),B2795&amp;"|"&amp;C2795&amp;"|"),"-"))</f>
        <v/>
      </c>
    </row>
    <row r="2796" spans="12:15" x14ac:dyDescent="0.35">
      <c r="L2796" s="81" t="str">
        <f t="shared" si="112"/>
        <v/>
      </c>
      <c r="M2796" s="82" t="str">
        <f>IF(EXACT(B2796,""),"",IF(COUNTIFS(B:B,B2796,J:J,"&gt;"&amp;J2796)=0,IFERROR(IF(MATCH(B2796&amp;"|*",M$3:M2795,0),"-",""),B2796&amp;"|"&amp;C2796&amp;"|"),"-"))</f>
        <v/>
      </c>
      <c r="N2796" s="183" t="str">
        <f t="shared" si="113"/>
        <v/>
      </c>
      <c r="O2796" s="81" t="str">
        <f>IF(EXACT(B2796,""),"",IF(COUNTIFS(B:B,B2796,J:J,"&gt;"&amp;J2796)=1,IFERROR(IF(MATCH(B2796&amp;"|*",M$3:M2795,0),"-",""),B2796&amp;"|"&amp;C2796&amp;"|"),"-"))</f>
        <v/>
      </c>
    </row>
    <row r="2797" spans="12:15" x14ac:dyDescent="0.35">
      <c r="L2797" s="81" t="str">
        <f t="shared" si="112"/>
        <v/>
      </c>
      <c r="M2797" s="82" t="str">
        <f>IF(EXACT(B2797,""),"",IF(COUNTIFS(B:B,B2797,J:J,"&gt;"&amp;J2797)=0,IFERROR(IF(MATCH(B2797&amp;"|*",M$3:M2796,0),"-",""),B2797&amp;"|"&amp;C2797&amp;"|"),"-"))</f>
        <v/>
      </c>
      <c r="N2797" s="183" t="str">
        <f t="shared" si="113"/>
        <v/>
      </c>
      <c r="O2797" s="81" t="str">
        <f>IF(EXACT(B2797,""),"",IF(COUNTIFS(B:B,B2797,J:J,"&gt;"&amp;J2797)=1,IFERROR(IF(MATCH(B2797&amp;"|*",M$3:M2796,0),"-",""),B2797&amp;"|"&amp;C2797&amp;"|"),"-"))</f>
        <v/>
      </c>
    </row>
    <row r="2798" spans="12:15" x14ac:dyDescent="0.35">
      <c r="L2798" s="81" t="str">
        <f t="shared" si="112"/>
        <v/>
      </c>
      <c r="M2798" s="82" t="str">
        <f>IF(EXACT(B2798,""),"",IF(COUNTIFS(B:B,B2798,J:J,"&gt;"&amp;J2798)=0,IFERROR(IF(MATCH(B2798&amp;"|*",M$3:M2797,0),"-",""),B2798&amp;"|"&amp;C2798&amp;"|"),"-"))</f>
        <v/>
      </c>
      <c r="N2798" s="183" t="str">
        <f t="shared" si="113"/>
        <v/>
      </c>
      <c r="O2798" s="81" t="str">
        <f>IF(EXACT(B2798,""),"",IF(COUNTIFS(B:B,B2798,J:J,"&gt;"&amp;J2798)=1,IFERROR(IF(MATCH(B2798&amp;"|*",M$3:M2797,0),"-",""),B2798&amp;"|"&amp;C2798&amp;"|"),"-"))</f>
        <v/>
      </c>
    </row>
    <row r="2799" spans="12:15" x14ac:dyDescent="0.35">
      <c r="L2799" s="81" t="str">
        <f t="shared" si="112"/>
        <v/>
      </c>
      <c r="M2799" s="82" t="str">
        <f>IF(EXACT(B2799,""),"",IF(COUNTIFS(B:B,B2799,J:J,"&gt;"&amp;J2799)=0,IFERROR(IF(MATCH(B2799&amp;"|*",M$3:M2798,0),"-",""),B2799&amp;"|"&amp;C2799&amp;"|"),"-"))</f>
        <v/>
      </c>
      <c r="N2799" s="183" t="str">
        <f t="shared" si="113"/>
        <v/>
      </c>
      <c r="O2799" s="81" t="str">
        <f>IF(EXACT(B2799,""),"",IF(COUNTIFS(B:B,B2799,J:J,"&gt;"&amp;J2799)=1,IFERROR(IF(MATCH(B2799&amp;"|*",M$3:M2798,0),"-",""),B2799&amp;"|"&amp;C2799&amp;"|"),"-"))</f>
        <v/>
      </c>
    </row>
    <row r="2800" spans="12:15" x14ac:dyDescent="0.35">
      <c r="L2800" s="81" t="str">
        <f t="shared" si="112"/>
        <v/>
      </c>
      <c r="M2800" s="82" t="str">
        <f>IF(EXACT(B2800,""),"",IF(COUNTIFS(B:B,B2800,J:J,"&gt;"&amp;J2800)=0,IFERROR(IF(MATCH(B2800&amp;"|*",M$3:M2799,0),"-",""),B2800&amp;"|"&amp;C2800&amp;"|"),"-"))</f>
        <v/>
      </c>
      <c r="N2800" s="183" t="str">
        <f t="shared" si="113"/>
        <v/>
      </c>
      <c r="O2800" s="81" t="str">
        <f>IF(EXACT(B2800,""),"",IF(COUNTIFS(B:B,B2800,J:J,"&gt;"&amp;J2800)=1,IFERROR(IF(MATCH(B2800&amp;"|*",M$3:M2799,0),"-",""),B2800&amp;"|"&amp;C2800&amp;"|"),"-"))</f>
        <v/>
      </c>
    </row>
    <row r="2801" spans="12:15" x14ac:dyDescent="0.35">
      <c r="L2801" s="81" t="str">
        <f t="shared" si="112"/>
        <v/>
      </c>
      <c r="M2801" s="82" t="str">
        <f>IF(EXACT(B2801,""),"",IF(COUNTIFS(B:B,B2801,J:J,"&gt;"&amp;J2801)=0,IFERROR(IF(MATCH(B2801&amp;"|*",M$3:M2800,0),"-",""),B2801&amp;"|"&amp;C2801&amp;"|"),"-"))</f>
        <v/>
      </c>
      <c r="N2801" s="183" t="str">
        <f t="shared" si="113"/>
        <v/>
      </c>
      <c r="O2801" s="81" t="str">
        <f>IF(EXACT(B2801,""),"",IF(COUNTIFS(B:B,B2801,J:J,"&gt;"&amp;J2801)=1,IFERROR(IF(MATCH(B2801&amp;"|*",M$3:M2800,0),"-",""),B2801&amp;"|"&amp;C2801&amp;"|"),"-"))</f>
        <v/>
      </c>
    </row>
    <row r="2802" spans="12:15" x14ac:dyDescent="0.35">
      <c r="L2802" s="81" t="str">
        <f t="shared" si="112"/>
        <v/>
      </c>
      <c r="M2802" s="82" t="str">
        <f>IF(EXACT(B2802,""),"",IF(COUNTIFS(B:B,B2802,J:J,"&gt;"&amp;J2802)=0,IFERROR(IF(MATCH(B2802&amp;"|*",M$3:M2801,0),"-",""),B2802&amp;"|"&amp;C2802&amp;"|"),"-"))</f>
        <v/>
      </c>
      <c r="N2802" s="183" t="str">
        <f t="shared" si="113"/>
        <v/>
      </c>
      <c r="O2802" s="81" t="str">
        <f>IF(EXACT(B2802,""),"",IF(COUNTIFS(B:B,B2802,J:J,"&gt;"&amp;J2802)=1,IFERROR(IF(MATCH(B2802&amp;"|*",M$3:M2801,0),"-",""),B2802&amp;"|"&amp;C2802&amp;"|"),"-"))</f>
        <v/>
      </c>
    </row>
    <row r="2803" spans="12:15" x14ac:dyDescent="0.35">
      <c r="L2803" s="81" t="str">
        <f t="shared" si="112"/>
        <v/>
      </c>
      <c r="M2803" s="82" t="str">
        <f>IF(EXACT(B2803,""),"",IF(COUNTIFS(B:B,B2803,J:J,"&gt;"&amp;J2803)=0,IFERROR(IF(MATCH(B2803&amp;"|*",M$3:M2802,0),"-",""),B2803&amp;"|"&amp;C2803&amp;"|"),"-"))</f>
        <v/>
      </c>
      <c r="N2803" s="183" t="str">
        <f t="shared" si="113"/>
        <v/>
      </c>
      <c r="O2803" s="81" t="str">
        <f>IF(EXACT(B2803,""),"",IF(COUNTIFS(B:B,B2803,J:J,"&gt;"&amp;J2803)=1,IFERROR(IF(MATCH(B2803&amp;"|*",M$3:M2802,0),"-",""),B2803&amp;"|"&amp;C2803&amp;"|"),"-"))</f>
        <v/>
      </c>
    </row>
    <row r="2804" spans="12:15" x14ac:dyDescent="0.35">
      <c r="L2804" s="81" t="str">
        <f t="shared" si="112"/>
        <v/>
      </c>
      <c r="M2804" s="82" t="str">
        <f>IF(EXACT(B2804,""),"",IF(COUNTIFS(B:B,B2804,J:J,"&gt;"&amp;J2804)=0,IFERROR(IF(MATCH(B2804&amp;"|*",M$3:M2803,0),"-",""),B2804&amp;"|"&amp;C2804&amp;"|"),"-"))</f>
        <v/>
      </c>
      <c r="N2804" s="183" t="str">
        <f t="shared" si="113"/>
        <v/>
      </c>
      <c r="O2804" s="81" t="str">
        <f>IF(EXACT(B2804,""),"",IF(COUNTIFS(B:B,B2804,J:J,"&gt;"&amp;J2804)=1,IFERROR(IF(MATCH(B2804&amp;"|*",M$3:M2803,0),"-",""),B2804&amp;"|"&amp;C2804&amp;"|"),"-"))</f>
        <v/>
      </c>
    </row>
    <row r="2805" spans="12:15" x14ac:dyDescent="0.35">
      <c r="L2805" s="81" t="str">
        <f t="shared" si="112"/>
        <v/>
      </c>
      <c r="M2805" s="82" t="str">
        <f>IF(EXACT(B2805,""),"",IF(COUNTIFS(B:B,B2805,J:J,"&gt;"&amp;J2805)=0,IFERROR(IF(MATCH(B2805&amp;"|*",M$3:M2804,0),"-",""),B2805&amp;"|"&amp;C2805&amp;"|"),"-"))</f>
        <v/>
      </c>
      <c r="N2805" s="183" t="str">
        <f t="shared" si="113"/>
        <v/>
      </c>
      <c r="O2805" s="81" t="str">
        <f>IF(EXACT(B2805,""),"",IF(COUNTIFS(B:B,B2805,J:J,"&gt;"&amp;J2805)=1,IFERROR(IF(MATCH(B2805&amp;"|*",M$3:M2804,0),"-",""),B2805&amp;"|"&amp;C2805&amp;"|"),"-"))</f>
        <v/>
      </c>
    </row>
    <row r="2806" spans="12:15" x14ac:dyDescent="0.35">
      <c r="L2806" s="81" t="str">
        <f t="shared" si="112"/>
        <v/>
      </c>
      <c r="M2806" s="82" t="str">
        <f>IF(EXACT(B2806,""),"",IF(COUNTIFS(B:B,B2806,J:J,"&gt;"&amp;J2806)=0,IFERROR(IF(MATCH(B2806&amp;"|*",M$3:M2805,0),"-",""),B2806&amp;"|"&amp;C2806&amp;"|"),"-"))</f>
        <v/>
      </c>
      <c r="N2806" s="183" t="str">
        <f t="shared" si="113"/>
        <v/>
      </c>
      <c r="O2806" s="81" t="str">
        <f>IF(EXACT(B2806,""),"",IF(COUNTIFS(B:B,B2806,J:J,"&gt;"&amp;J2806)=1,IFERROR(IF(MATCH(B2806&amp;"|*",M$3:M2805,0),"-",""),B2806&amp;"|"&amp;C2806&amp;"|"),"-"))</f>
        <v/>
      </c>
    </row>
    <row r="2807" spans="12:15" x14ac:dyDescent="0.35">
      <c r="L2807" s="81" t="str">
        <f t="shared" si="112"/>
        <v/>
      </c>
      <c r="M2807" s="82" t="str">
        <f>IF(EXACT(B2807,""),"",IF(COUNTIFS(B:B,B2807,J:J,"&gt;"&amp;J2807)=0,IFERROR(IF(MATCH(B2807&amp;"|*",M$3:M2806,0),"-",""),B2807&amp;"|"&amp;C2807&amp;"|"),"-"))</f>
        <v/>
      </c>
      <c r="N2807" s="183" t="str">
        <f t="shared" si="113"/>
        <v/>
      </c>
      <c r="O2807" s="81" t="str">
        <f>IF(EXACT(B2807,""),"",IF(COUNTIFS(B:B,B2807,J:J,"&gt;"&amp;J2807)=1,IFERROR(IF(MATCH(B2807&amp;"|*",M$3:M2806,0),"-",""),B2807&amp;"|"&amp;C2807&amp;"|"),"-"))</f>
        <v/>
      </c>
    </row>
    <row r="2808" spans="12:15" x14ac:dyDescent="0.35">
      <c r="L2808" s="81" t="str">
        <f t="shared" si="112"/>
        <v/>
      </c>
      <c r="M2808" s="82" t="str">
        <f>IF(EXACT(B2808,""),"",IF(COUNTIFS(B:B,B2808,J:J,"&gt;"&amp;J2808)=0,IFERROR(IF(MATCH(B2808&amp;"|*",M$3:M2807,0),"-",""),B2808&amp;"|"&amp;C2808&amp;"|"),"-"))</f>
        <v/>
      </c>
      <c r="N2808" s="183" t="str">
        <f t="shared" si="113"/>
        <v/>
      </c>
      <c r="O2808" s="81" t="str">
        <f>IF(EXACT(B2808,""),"",IF(COUNTIFS(B:B,B2808,J:J,"&gt;"&amp;J2808)=1,IFERROR(IF(MATCH(B2808&amp;"|*",M$3:M2807,0),"-",""),B2808&amp;"|"&amp;C2808&amp;"|"),"-"))</f>
        <v/>
      </c>
    </row>
    <row r="2809" spans="12:15" x14ac:dyDescent="0.35">
      <c r="L2809" s="81" t="str">
        <f t="shared" si="112"/>
        <v/>
      </c>
      <c r="M2809" s="82" t="str">
        <f>IF(EXACT(B2809,""),"",IF(COUNTIFS(B:B,B2809,J:J,"&gt;"&amp;J2809)=0,IFERROR(IF(MATCH(B2809&amp;"|*",M$3:M2808,0),"-",""),B2809&amp;"|"&amp;C2809&amp;"|"),"-"))</f>
        <v/>
      </c>
      <c r="N2809" s="183" t="str">
        <f t="shared" si="113"/>
        <v/>
      </c>
      <c r="O2809" s="81" t="str">
        <f>IF(EXACT(B2809,""),"",IF(COUNTIFS(B:B,B2809,J:J,"&gt;"&amp;J2809)=1,IFERROR(IF(MATCH(B2809&amp;"|*",M$3:M2808,0),"-",""),B2809&amp;"|"&amp;C2809&amp;"|"),"-"))</f>
        <v/>
      </c>
    </row>
    <row r="2810" spans="12:15" x14ac:dyDescent="0.35">
      <c r="L2810" s="81" t="str">
        <f t="shared" si="112"/>
        <v/>
      </c>
      <c r="M2810" s="82" t="str">
        <f>IF(EXACT(B2810,""),"",IF(COUNTIFS(B:B,B2810,J:J,"&gt;"&amp;J2810)=0,IFERROR(IF(MATCH(B2810&amp;"|*",M$3:M2809,0),"-",""),B2810&amp;"|"&amp;C2810&amp;"|"),"-"))</f>
        <v/>
      </c>
      <c r="N2810" s="183" t="str">
        <f t="shared" si="113"/>
        <v/>
      </c>
      <c r="O2810" s="81" t="str">
        <f>IF(EXACT(B2810,""),"",IF(COUNTIFS(B:B,B2810,J:J,"&gt;"&amp;J2810)=1,IFERROR(IF(MATCH(B2810&amp;"|*",M$3:M2809,0),"-",""),B2810&amp;"|"&amp;C2810&amp;"|"),"-"))</f>
        <v/>
      </c>
    </row>
    <row r="2811" spans="12:15" x14ac:dyDescent="0.35">
      <c r="L2811" s="81" t="str">
        <f t="shared" si="112"/>
        <v/>
      </c>
      <c r="M2811" s="82" t="str">
        <f>IF(EXACT(B2811,""),"",IF(COUNTIFS(B:B,B2811,J:J,"&gt;"&amp;J2811)=0,IFERROR(IF(MATCH(B2811&amp;"|*",M$3:M2810,0),"-",""),B2811&amp;"|"&amp;C2811&amp;"|"),"-"))</f>
        <v/>
      </c>
      <c r="N2811" s="183" t="str">
        <f t="shared" si="113"/>
        <v/>
      </c>
      <c r="O2811" s="81" t="str">
        <f>IF(EXACT(B2811,""),"",IF(COUNTIFS(B:B,B2811,J:J,"&gt;"&amp;J2811)=1,IFERROR(IF(MATCH(B2811&amp;"|*",M$3:M2810,0),"-",""),B2811&amp;"|"&amp;C2811&amp;"|"),"-"))</f>
        <v/>
      </c>
    </row>
    <row r="2812" spans="12:15" x14ac:dyDescent="0.35">
      <c r="L2812" s="81" t="str">
        <f t="shared" si="112"/>
        <v/>
      </c>
      <c r="M2812" s="82" t="str">
        <f>IF(EXACT(B2812,""),"",IF(COUNTIFS(B:B,B2812,J:J,"&gt;"&amp;J2812)=0,IFERROR(IF(MATCH(B2812&amp;"|*",M$3:M2811,0),"-",""),B2812&amp;"|"&amp;C2812&amp;"|"),"-"))</f>
        <v/>
      </c>
      <c r="N2812" s="183" t="str">
        <f t="shared" si="113"/>
        <v/>
      </c>
      <c r="O2812" s="81" t="str">
        <f>IF(EXACT(B2812,""),"",IF(COUNTIFS(B:B,B2812,J:J,"&gt;"&amp;J2812)=1,IFERROR(IF(MATCH(B2812&amp;"|*",M$3:M2811,0),"-",""),B2812&amp;"|"&amp;C2812&amp;"|"),"-"))</f>
        <v/>
      </c>
    </row>
    <row r="2813" spans="12:15" x14ac:dyDescent="0.35">
      <c r="L2813" s="81" t="str">
        <f t="shared" si="112"/>
        <v/>
      </c>
      <c r="M2813" s="82" t="str">
        <f>IF(EXACT(B2813,""),"",IF(COUNTIFS(B:B,B2813,J:J,"&gt;"&amp;J2813)=0,IFERROR(IF(MATCH(B2813&amp;"|*",M$3:M2812,0),"-",""),B2813&amp;"|"&amp;C2813&amp;"|"),"-"))</f>
        <v/>
      </c>
      <c r="N2813" s="183" t="str">
        <f t="shared" si="113"/>
        <v/>
      </c>
      <c r="O2813" s="81" t="str">
        <f>IF(EXACT(B2813,""),"",IF(COUNTIFS(B:B,B2813,J:J,"&gt;"&amp;J2813)=1,IFERROR(IF(MATCH(B2813&amp;"|*",M$3:M2812,0),"-",""),B2813&amp;"|"&amp;C2813&amp;"|"),"-"))</f>
        <v/>
      </c>
    </row>
    <row r="2814" spans="12:15" x14ac:dyDescent="0.35">
      <c r="L2814" s="81" t="str">
        <f t="shared" si="112"/>
        <v/>
      </c>
      <c r="M2814" s="82" t="str">
        <f>IF(EXACT(B2814,""),"",IF(COUNTIFS(B:B,B2814,J:J,"&gt;"&amp;J2814)=0,IFERROR(IF(MATCH(B2814&amp;"|*",M$3:M2813,0),"-",""),B2814&amp;"|"&amp;C2814&amp;"|"),"-"))</f>
        <v/>
      </c>
      <c r="N2814" s="183" t="str">
        <f t="shared" si="113"/>
        <v/>
      </c>
      <c r="O2814" s="81" t="str">
        <f>IF(EXACT(B2814,""),"",IF(COUNTIFS(B:B,B2814,J:J,"&gt;"&amp;J2814)=1,IFERROR(IF(MATCH(B2814&amp;"|*",M$3:M2813,0),"-",""),B2814&amp;"|"&amp;C2814&amp;"|"),"-"))</f>
        <v/>
      </c>
    </row>
    <row r="2815" spans="12:15" x14ac:dyDescent="0.35">
      <c r="L2815" s="81" t="str">
        <f t="shared" si="112"/>
        <v/>
      </c>
      <c r="M2815" s="82" t="str">
        <f>IF(EXACT(B2815,""),"",IF(COUNTIFS(B:B,B2815,J:J,"&gt;"&amp;J2815)=0,IFERROR(IF(MATCH(B2815&amp;"|*",M$3:M2814,0),"-",""),B2815&amp;"|"&amp;C2815&amp;"|"),"-"))</f>
        <v/>
      </c>
      <c r="N2815" s="183" t="str">
        <f t="shared" si="113"/>
        <v/>
      </c>
      <c r="O2815" s="81" t="str">
        <f>IF(EXACT(B2815,""),"",IF(COUNTIFS(B:B,B2815,J:J,"&gt;"&amp;J2815)=1,IFERROR(IF(MATCH(B2815&amp;"|*",M$3:M2814,0),"-",""),B2815&amp;"|"&amp;C2815&amp;"|"),"-"))</f>
        <v/>
      </c>
    </row>
    <row r="2816" spans="12:15" x14ac:dyDescent="0.35">
      <c r="L2816" s="81" t="str">
        <f t="shared" si="112"/>
        <v/>
      </c>
      <c r="M2816" s="82" t="str">
        <f>IF(EXACT(B2816,""),"",IF(COUNTIFS(B:B,B2816,J:J,"&gt;"&amp;J2816)=0,IFERROR(IF(MATCH(B2816&amp;"|*",M$3:M2815,0),"-",""),B2816&amp;"|"&amp;C2816&amp;"|"),"-"))</f>
        <v/>
      </c>
      <c r="N2816" s="183" t="str">
        <f t="shared" si="113"/>
        <v/>
      </c>
      <c r="O2816" s="81" t="str">
        <f>IF(EXACT(B2816,""),"",IF(COUNTIFS(B:B,B2816,J:J,"&gt;"&amp;J2816)=1,IFERROR(IF(MATCH(B2816&amp;"|*",M$3:M2815,0),"-",""),B2816&amp;"|"&amp;C2816&amp;"|"),"-"))</f>
        <v/>
      </c>
    </row>
    <row r="2817" spans="12:15" x14ac:dyDescent="0.35">
      <c r="L2817" s="81" t="str">
        <f t="shared" si="112"/>
        <v/>
      </c>
      <c r="M2817" s="82" t="str">
        <f>IF(EXACT(B2817,""),"",IF(COUNTIFS(B:B,B2817,J:J,"&gt;"&amp;J2817)=0,IFERROR(IF(MATCH(B2817&amp;"|*",M$3:M2816,0),"-",""),B2817&amp;"|"&amp;C2817&amp;"|"),"-"))</f>
        <v/>
      </c>
      <c r="N2817" s="183" t="str">
        <f t="shared" si="113"/>
        <v/>
      </c>
      <c r="O2817" s="81" t="str">
        <f>IF(EXACT(B2817,""),"",IF(COUNTIFS(B:B,B2817,J:J,"&gt;"&amp;J2817)=1,IFERROR(IF(MATCH(B2817&amp;"|*",M$3:M2816,0),"-",""),B2817&amp;"|"&amp;C2817&amp;"|"),"-"))</f>
        <v/>
      </c>
    </row>
    <row r="2818" spans="12:15" x14ac:dyDescent="0.35">
      <c r="L2818" s="81" t="str">
        <f t="shared" si="112"/>
        <v/>
      </c>
      <c r="M2818" s="82" t="str">
        <f>IF(EXACT(B2818,""),"",IF(COUNTIFS(B:B,B2818,J:J,"&gt;"&amp;J2818)=0,IFERROR(IF(MATCH(B2818&amp;"|*",M$3:M2817,0),"-",""),B2818&amp;"|"&amp;C2818&amp;"|"),"-"))</f>
        <v/>
      </c>
      <c r="N2818" s="183" t="str">
        <f t="shared" si="113"/>
        <v/>
      </c>
      <c r="O2818" s="81" t="str">
        <f>IF(EXACT(B2818,""),"",IF(COUNTIFS(B:B,B2818,J:J,"&gt;"&amp;J2818)=1,IFERROR(IF(MATCH(B2818&amp;"|*",M$3:M2817,0),"-",""),B2818&amp;"|"&amp;C2818&amp;"|"),"-"))</f>
        <v/>
      </c>
    </row>
    <row r="2819" spans="12:15" x14ac:dyDescent="0.35">
      <c r="L2819" s="81" t="str">
        <f t="shared" si="112"/>
        <v/>
      </c>
      <c r="M2819" s="82" t="str">
        <f>IF(EXACT(B2819,""),"",IF(COUNTIFS(B:B,B2819,J:J,"&gt;"&amp;J2819)=0,IFERROR(IF(MATCH(B2819&amp;"|*",M$3:M2818,0),"-",""),B2819&amp;"|"&amp;C2819&amp;"|"),"-"))</f>
        <v/>
      </c>
      <c r="N2819" s="183" t="str">
        <f t="shared" si="113"/>
        <v/>
      </c>
      <c r="O2819" s="81" t="str">
        <f>IF(EXACT(B2819,""),"",IF(COUNTIFS(B:B,B2819,J:J,"&gt;"&amp;J2819)=1,IFERROR(IF(MATCH(B2819&amp;"|*",M$3:M2818,0),"-",""),B2819&amp;"|"&amp;C2819&amp;"|"),"-"))</f>
        <v/>
      </c>
    </row>
    <row r="2820" spans="12:15" x14ac:dyDescent="0.35">
      <c r="L2820" s="81" t="str">
        <f t="shared" ref="L2820:L2883" si="114">IF(EXACT(B2820,""),"",IF(COUNTIFS(B:B,B2820,D:D,D2820,E:E,E2820,J:J,"&gt;"&amp;J2820)=0,B2820&amp;"|"&amp;D2820&amp;":"&amp;E2820&amp;"|","-"))</f>
        <v/>
      </c>
      <c r="M2820" s="82" t="str">
        <f>IF(EXACT(B2820,""),"",IF(COUNTIFS(B:B,B2820,J:J,"&gt;"&amp;J2820)=0,IFERROR(IF(MATCH(B2820&amp;"|*",M$3:M2819,0),"-",""),B2820&amp;"|"&amp;C2820&amp;"|"),"-"))</f>
        <v/>
      </c>
      <c r="N2820" s="183" t="str">
        <f t="shared" ref="N2820:N2883" si="115">IF(OR(EXACT(M2820,""),EXACT(M2820,"-")),"",COUNTIFS(M$4:M$4000,"&gt;-",M$4:M$4000,"&lt;="&amp;M2820))</f>
        <v/>
      </c>
      <c r="O2820" s="81" t="str">
        <f>IF(EXACT(B2820,""),"",IF(COUNTIFS(B:B,B2820,J:J,"&gt;"&amp;J2820)=1,IFERROR(IF(MATCH(B2820&amp;"|*",M$3:M2819,0),"-",""),B2820&amp;"|"&amp;C2820&amp;"|"),"-"))</f>
        <v/>
      </c>
    </row>
    <row r="2821" spans="12:15" x14ac:dyDescent="0.35">
      <c r="L2821" s="81" t="str">
        <f t="shared" si="114"/>
        <v/>
      </c>
      <c r="M2821" s="82" t="str">
        <f>IF(EXACT(B2821,""),"",IF(COUNTIFS(B:B,B2821,J:J,"&gt;"&amp;J2821)=0,IFERROR(IF(MATCH(B2821&amp;"|*",M$3:M2820,0),"-",""),B2821&amp;"|"&amp;C2821&amp;"|"),"-"))</f>
        <v/>
      </c>
      <c r="N2821" s="183" t="str">
        <f t="shared" si="115"/>
        <v/>
      </c>
      <c r="O2821" s="81" t="str">
        <f>IF(EXACT(B2821,""),"",IF(COUNTIFS(B:B,B2821,J:J,"&gt;"&amp;J2821)=1,IFERROR(IF(MATCH(B2821&amp;"|*",M$3:M2820,0),"-",""),B2821&amp;"|"&amp;C2821&amp;"|"),"-"))</f>
        <v/>
      </c>
    </row>
    <row r="2822" spans="12:15" x14ac:dyDescent="0.35">
      <c r="L2822" s="81" t="str">
        <f t="shared" si="114"/>
        <v/>
      </c>
      <c r="M2822" s="82" t="str">
        <f>IF(EXACT(B2822,""),"",IF(COUNTIFS(B:B,B2822,J:J,"&gt;"&amp;J2822)=0,IFERROR(IF(MATCH(B2822&amp;"|*",M$3:M2821,0),"-",""),B2822&amp;"|"&amp;C2822&amp;"|"),"-"))</f>
        <v/>
      </c>
      <c r="N2822" s="183" t="str">
        <f t="shared" si="115"/>
        <v/>
      </c>
      <c r="O2822" s="81" t="str">
        <f>IF(EXACT(B2822,""),"",IF(COUNTIFS(B:B,B2822,J:J,"&gt;"&amp;J2822)=1,IFERROR(IF(MATCH(B2822&amp;"|*",M$3:M2821,0),"-",""),B2822&amp;"|"&amp;C2822&amp;"|"),"-"))</f>
        <v/>
      </c>
    </row>
    <row r="2823" spans="12:15" x14ac:dyDescent="0.35">
      <c r="L2823" s="81" t="str">
        <f t="shared" si="114"/>
        <v/>
      </c>
      <c r="M2823" s="82" t="str">
        <f>IF(EXACT(B2823,""),"",IF(COUNTIFS(B:B,B2823,J:J,"&gt;"&amp;J2823)=0,IFERROR(IF(MATCH(B2823&amp;"|*",M$3:M2822,0),"-",""),B2823&amp;"|"&amp;C2823&amp;"|"),"-"))</f>
        <v/>
      </c>
      <c r="N2823" s="183" t="str">
        <f t="shared" si="115"/>
        <v/>
      </c>
      <c r="O2823" s="81" t="str">
        <f>IF(EXACT(B2823,""),"",IF(COUNTIFS(B:B,B2823,J:J,"&gt;"&amp;J2823)=1,IFERROR(IF(MATCH(B2823&amp;"|*",M$3:M2822,0),"-",""),B2823&amp;"|"&amp;C2823&amp;"|"),"-"))</f>
        <v/>
      </c>
    </row>
    <row r="2824" spans="12:15" x14ac:dyDescent="0.35">
      <c r="L2824" s="81" t="str">
        <f t="shared" si="114"/>
        <v/>
      </c>
      <c r="M2824" s="82" t="str">
        <f>IF(EXACT(B2824,""),"",IF(COUNTIFS(B:B,B2824,J:J,"&gt;"&amp;J2824)=0,IFERROR(IF(MATCH(B2824&amp;"|*",M$3:M2823,0),"-",""),B2824&amp;"|"&amp;C2824&amp;"|"),"-"))</f>
        <v/>
      </c>
      <c r="N2824" s="183" t="str">
        <f t="shared" si="115"/>
        <v/>
      </c>
      <c r="O2824" s="81" t="str">
        <f>IF(EXACT(B2824,""),"",IF(COUNTIFS(B:B,B2824,J:J,"&gt;"&amp;J2824)=1,IFERROR(IF(MATCH(B2824&amp;"|*",M$3:M2823,0),"-",""),B2824&amp;"|"&amp;C2824&amp;"|"),"-"))</f>
        <v/>
      </c>
    </row>
    <row r="2825" spans="12:15" x14ac:dyDescent="0.35">
      <c r="L2825" s="81" t="str">
        <f t="shared" si="114"/>
        <v/>
      </c>
      <c r="M2825" s="82" t="str">
        <f>IF(EXACT(B2825,""),"",IF(COUNTIFS(B:B,B2825,J:J,"&gt;"&amp;J2825)=0,IFERROR(IF(MATCH(B2825&amp;"|*",M$3:M2824,0),"-",""),B2825&amp;"|"&amp;C2825&amp;"|"),"-"))</f>
        <v/>
      </c>
      <c r="N2825" s="183" t="str">
        <f t="shared" si="115"/>
        <v/>
      </c>
      <c r="O2825" s="81" t="str">
        <f>IF(EXACT(B2825,""),"",IF(COUNTIFS(B:B,B2825,J:J,"&gt;"&amp;J2825)=1,IFERROR(IF(MATCH(B2825&amp;"|*",M$3:M2824,0),"-",""),B2825&amp;"|"&amp;C2825&amp;"|"),"-"))</f>
        <v/>
      </c>
    </row>
    <row r="2826" spans="12:15" x14ac:dyDescent="0.35">
      <c r="L2826" s="81" t="str">
        <f t="shared" si="114"/>
        <v/>
      </c>
      <c r="M2826" s="82" t="str">
        <f>IF(EXACT(B2826,""),"",IF(COUNTIFS(B:B,B2826,J:J,"&gt;"&amp;J2826)=0,IFERROR(IF(MATCH(B2826&amp;"|*",M$3:M2825,0),"-",""),B2826&amp;"|"&amp;C2826&amp;"|"),"-"))</f>
        <v/>
      </c>
      <c r="N2826" s="183" t="str">
        <f t="shared" si="115"/>
        <v/>
      </c>
      <c r="O2826" s="81" t="str">
        <f>IF(EXACT(B2826,""),"",IF(COUNTIFS(B:B,B2826,J:J,"&gt;"&amp;J2826)=1,IFERROR(IF(MATCH(B2826&amp;"|*",M$3:M2825,0),"-",""),B2826&amp;"|"&amp;C2826&amp;"|"),"-"))</f>
        <v/>
      </c>
    </row>
    <row r="2827" spans="12:15" x14ac:dyDescent="0.35">
      <c r="L2827" s="81" t="str">
        <f t="shared" si="114"/>
        <v/>
      </c>
      <c r="M2827" s="82" t="str">
        <f>IF(EXACT(B2827,""),"",IF(COUNTIFS(B:B,B2827,J:J,"&gt;"&amp;J2827)=0,IFERROR(IF(MATCH(B2827&amp;"|*",M$3:M2826,0),"-",""),B2827&amp;"|"&amp;C2827&amp;"|"),"-"))</f>
        <v/>
      </c>
      <c r="N2827" s="183" t="str">
        <f t="shared" si="115"/>
        <v/>
      </c>
      <c r="O2827" s="81" t="str">
        <f>IF(EXACT(B2827,""),"",IF(COUNTIFS(B:B,B2827,J:J,"&gt;"&amp;J2827)=1,IFERROR(IF(MATCH(B2827&amp;"|*",M$3:M2826,0),"-",""),B2827&amp;"|"&amp;C2827&amp;"|"),"-"))</f>
        <v/>
      </c>
    </row>
    <row r="2828" spans="12:15" x14ac:dyDescent="0.35">
      <c r="L2828" s="81" t="str">
        <f t="shared" si="114"/>
        <v/>
      </c>
      <c r="M2828" s="82" t="str">
        <f>IF(EXACT(B2828,""),"",IF(COUNTIFS(B:B,B2828,J:J,"&gt;"&amp;J2828)=0,IFERROR(IF(MATCH(B2828&amp;"|*",M$3:M2827,0),"-",""),B2828&amp;"|"&amp;C2828&amp;"|"),"-"))</f>
        <v/>
      </c>
      <c r="N2828" s="183" t="str">
        <f t="shared" si="115"/>
        <v/>
      </c>
      <c r="O2828" s="81" t="str">
        <f>IF(EXACT(B2828,""),"",IF(COUNTIFS(B:B,B2828,J:J,"&gt;"&amp;J2828)=1,IFERROR(IF(MATCH(B2828&amp;"|*",M$3:M2827,0),"-",""),B2828&amp;"|"&amp;C2828&amp;"|"),"-"))</f>
        <v/>
      </c>
    </row>
    <row r="2829" spans="12:15" x14ac:dyDescent="0.35">
      <c r="L2829" s="81" t="str">
        <f t="shared" si="114"/>
        <v/>
      </c>
      <c r="M2829" s="82" t="str">
        <f>IF(EXACT(B2829,""),"",IF(COUNTIFS(B:B,B2829,J:J,"&gt;"&amp;J2829)=0,IFERROR(IF(MATCH(B2829&amp;"|*",M$3:M2828,0),"-",""),B2829&amp;"|"&amp;C2829&amp;"|"),"-"))</f>
        <v/>
      </c>
      <c r="N2829" s="183" t="str">
        <f t="shared" si="115"/>
        <v/>
      </c>
      <c r="O2829" s="81" t="str">
        <f>IF(EXACT(B2829,""),"",IF(COUNTIFS(B:B,B2829,J:J,"&gt;"&amp;J2829)=1,IFERROR(IF(MATCH(B2829&amp;"|*",M$3:M2828,0),"-",""),B2829&amp;"|"&amp;C2829&amp;"|"),"-"))</f>
        <v/>
      </c>
    </row>
    <row r="2830" spans="12:15" x14ac:dyDescent="0.35">
      <c r="L2830" s="81" t="str">
        <f t="shared" si="114"/>
        <v/>
      </c>
      <c r="M2830" s="82" t="str">
        <f>IF(EXACT(B2830,""),"",IF(COUNTIFS(B:B,B2830,J:J,"&gt;"&amp;J2830)=0,IFERROR(IF(MATCH(B2830&amp;"|*",M$3:M2829,0),"-",""),B2830&amp;"|"&amp;C2830&amp;"|"),"-"))</f>
        <v/>
      </c>
      <c r="N2830" s="183" t="str">
        <f t="shared" si="115"/>
        <v/>
      </c>
      <c r="O2830" s="81" t="str">
        <f>IF(EXACT(B2830,""),"",IF(COUNTIFS(B:B,B2830,J:J,"&gt;"&amp;J2830)=1,IFERROR(IF(MATCH(B2830&amp;"|*",M$3:M2829,0),"-",""),B2830&amp;"|"&amp;C2830&amp;"|"),"-"))</f>
        <v/>
      </c>
    </row>
    <row r="2831" spans="12:15" x14ac:dyDescent="0.35">
      <c r="L2831" s="81" t="str">
        <f t="shared" si="114"/>
        <v/>
      </c>
      <c r="M2831" s="82" t="str">
        <f>IF(EXACT(B2831,""),"",IF(COUNTIFS(B:B,B2831,J:J,"&gt;"&amp;J2831)=0,IFERROR(IF(MATCH(B2831&amp;"|*",M$3:M2830,0),"-",""),B2831&amp;"|"&amp;C2831&amp;"|"),"-"))</f>
        <v/>
      </c>
      <c r="N2831" s="183" t="str">
        <f t="shared" si="115"/>
        <v/>
      </c>
      <c r="O2831" s="81" t="str">
        <f>IF(EXACT(B2831,""),"",IF(COUNTIFS(B:B,B2831,J:J,"&gt;"&amp;J2831)=1,IFERROR(IF(MATCH(B2831&amp;"|*",M$3:M2830,0),"-",""),B2831&amp;"|"&amp;C2831&amp;"|"),"-"))</f>
        <v/>
      </c>
    </row>
    <row r="2832" spans="12:15" x14ac:dyDescent="0.35">
      <c r="L2832" s="81" t="str">
        <f t="shared" si="114"/>
        <v/>
      </c>
      <c r="M2832" s="82" t="str">
        <f>IF(EXACT(B2832,""),"",IF(COUNTIFS(B:B,B2832,J:J,"&gt;"&amp;J2832)=0,IFERROR(IF(MATCH(B2832&amp;"|*",M$3:M2831,0),"-",""),B2832&amp;"|"&amp;C2832&amp;"|"),"-"))</f>
        <v/>
      </c>
      <c r="N2832" s="183" t="str">
        <f t="shared" si="115"/>
        <v/>
      </c>
      <c r="O2832" s="81" t="str">
        <f>IF(EXACT(B2832,""),"",IF(COUNTIFS(B:B,B2832,J:J,"&gt;"&amp;J2832)=1,IFERROR(IF(MATCH(B2832&amp;"|*",M$3:M2831,0),"-",""),B2832&amp;"|"&amp;C2832&amp;"|"),"-"))</f>
        <v/>
      </c>
    </row>
    <row r="2833" spans="12:15" x14ac:dyDescent="0.35">
      <c r="L2833" s="81" t="str">
        <f t="shared" si="114"/>
        <v/>
      </c>
      <c r="M2833" s="82" t="str">
        <f>IF(EXACT(B2833,""),"",IF(COUNTIFS(B:B,B2833,J:J,"&gt;"&amp;J2833)=0,IFERROR(IF(MATCH(B2833&amp;"|*",M$3:M2832,0),"-",""),B2833&amp;"|"&amp;C2833&amp;"|"),"-"))</f>
        <v/>
      </c>
      <c r="N2833" s="183" t="str">
        <f t="shared" si="115"/>
        <v/>
      </c>
      <c r="O2833" s="81" t="str">
        <f>IF(EXACT(B2833,""),"",IF(COUNTIFS(B:B,B2833,J:J,"&gt;"&amp;J2833)=1,IFERROR(IF(MATCH(B2833&amp;"|*",M$3:M2832,0),"-",""),B2833&amp;"|"&amp;C2833&amp;"|"),"-"))</f>
        <v/>
      </c>
    </row>
    <row r="2834" spans="12:15" x14ac:dyDescent="0.35">
      <c r="L2834" s="81" t="str">
        <f t="shared" si="114"/>
        <v/>
      </c>
      <c r="M2834" s="82" t="str">
        <f>IF(EXACT(B2834,""),"",IF(COUNTIFS(B:B,B2834,J:J,"&gt;"&amp;J2834)=0,IFERROR(IF(MATCH(B2834&amp;"|*",M$3:M2833,0),"-",""),B2834&amp;"|"&amp;C2834&amp;"|"),"-"))</f>
        <v/>
      </c>
      <c r="N2834" s="183" t="str">
        <f t="shared" si="115"/>
        <v/>
      </c>
      <c r="O2834" s="81" t="str">
        <f>IF(EXACT(B2834,""),"",IF(COUNTIFS(B:B,B2834,J:J,"&gt;"&amp;J2834)=1,IFERROR(IF(MATCH(B2834&amp;"|*",M$3:M2833,0),"-",""),B2834&amp;"|"&amp;C2834&amp;"|"),"-"))</f>
        <v/>
      </c>
    </row>
    <row r="2835" spans="12:15" x14ac:dyDescent="0.35">
      <c r="L2835" s="81" t="str">
        <f t="shared" si="114"/>
        <v/>
      </c>
      <c r="M2835" s="82" t="str">
        <f>IF(EXACT(B2835,""),"",IF(COUNTIFS(B:B,B2835,J:J,"&gt;"&amp;J2835)=0,IFERROR(IF(MATCH(B2835&amp;"|*",M$3:M2834,0),"-",""),B2835&amp;"|"&amp;C2835&amp;"|"),"-"))</f>
        <v/>
      </c>
      <c r="N2835" s="183" t="str">
        <f t="shared" si="115"/>
        <v/>
      </c>
      <c r="O2835" s="81" t="str">
        <f>IF(EXACT(B2835,""),"",IF(COUNTIFS(B:B,B2835,J:J,"&gt;"&amp;J2835)=1,IFERROR(IF(MATCH(B2835&amp;"|*",M$3:M2834,0),"-",""),B2835&amp;"|"&amp;C2835&amp;"|"),"-"))</f>
        <v/>
      </c>
    </row>
    <row r="2836" spans="12:15" x14ac:dyDescent="0.35">
      <c r="L2836" s="81" t="str">
        <f t="shared" si="114"/>
        <v/>
      </c>
      <c r="M2836" s="82" t="str">
        <f>IF(EXACT(B2836,""),"",IF(COUNTIFS(B:B,B2836,J:J,"&gt;"&amp;J2836)=0,IFERROR(IF(MATCH(B2836&amp;"|*",M$3:M2835,0),"-",""),B2836&amp;"|"&amp;C2836&amp;"|"),"-"))</f>
        <v/>
      </c>
      <c r="N2836" s="183" t="str">
        <f t="shared" si="115"/>
        <v/>
      </c>
      <c r="O2836" s="81" t="str">
        <f>IF(EXACT(B2836,""),"",IF(COUNTIFS(B:B,B2836,J:J,"&gt;"&amp;J2836)=1,IFERROR(IF(MATCH(B2836&amp;"|*",M$3:M2835,0),"-",""),B2836&amp;"|"&amp;C2836&amp;"|"),"-"))</f>
        <v/>
      </c>
    </row>
    <row r="2837" spans="12:15" x14ac:dyDescent="0.35">
      <c r="L2837" s="81" t="str">
        <f t="shared" si="114"/>
        <v/>
      </c>
      <c r="M2837" s="82" t="str">
        <f>IF(EXACT(B2837,""),"",IF(COUNTIFS(B:B,B2837,J:J,"&gt;"&amp;J2837)=0,IFERROR(IF(MATCH(B2837&amp;"|*",M$3:M2836,0),"-",""),B2837&amp;"|"&amp;C2837&amp;"|"),"-"))</f>
        <v/>
      </c>
      <c r="N2837" s="183" t="str">
        <f t="shared" si="115"/>
        <v/>
      </c>
      <c r="O2837" s="81" t="str">
        <f>IF(EXACT(B2837,""),"",IF(COUNTIFS(B:B,B2837,J:J,"&gt;"&amp;J2837)=1,IFERROR(IF(MATCH(B2837&amp;"|*",M$3:M2836,0),"-",""),B2837&amp;"|"&amp;C2837&amp;"|"),"-"))</f>
        <v/>
      </c>
    </row>
    <row r="2838" spans="12:15" x14ac:dyDescent="0.35">
      <c r="L2838" s="81" t="str">
        <f t="shared" si="114"/>
        <v/>
      </c>
      <c r="M2838" s="82" t="str">
        <f>IF(EXACT(B2838,""),"",IF(COUNTIFS(B:B,B2838,J:J,"&gt;"&amp;J2838)=0,IFERROR(IF(MATCH(B2838&amp;"|*",M$3:M2837,0),"-",""),B2838&amp;"|"&amp;C2838&amp;"|"),"-"))</f>
        <v/>
      </c>
      <c r="N2838" s="183" t="str">
        <f t="shared" si="115"/>
        <v/>
      </c>
      <c r="O2838" s="81" t="str">
        <f>IF(EXACT(B2838,""),"",IF(COUNTIFS(B:B,B2838,J:J,"&gt;"&amp;J2838)=1,IFERROR(IF(MATCH(B2838&amp;"|*",M$3:M2837,0),"-",""),B2838&amp;"|"&amp;C2838&amp;"|"),"-"))</f>
        <v/>
      </c>
    </row>
    <row r="2839" spans="12:15" x14ac:dyDescent="0.35">
      <c r="L2839" s="81" t="str">
        <f t="shared" si="114"/>
        <v/>
      </c>
      <c r="M2839" s="82" t="str">
        <f>IF(EXACT(B2839,""),"",IF(COUNTIFS(B:B,B2839,J:J,"&gt;"&amp;J2839)=0,IFERROR(IF(MATCH(B2839&amp;"|*",M$3:M2838,0),"-",""),B2839&amp;"|"&amp;C2839&amp;"|"),"-"))</f>
        <v/>
      </c>
      <c r="N2839" s="183" t="str">
        <f t="shared" si="115"/>
        <v/>
      </c>
      <c r="O2839" s="81" t="str">
        <f>IF(EXACT(B2839,""),"",IF(COUNTIFS(B:B,B2839,J:J,"&gt;"&amp;J2839)=1,IFERROR(IF(MATCH(B2839&amp;"|*",M$3:M2838,0),"-",""),B2839&amp;"|"&amp;C2839&amp;"|"),"-"))</f>
        <v/>
      </c>
    </row>
    <row r="2840" spans="12:15" x14ac:dyDescent="0.35">
      <c r="L2840" s="81" t="str">
        <f t="shared" si="114"/>
        <v/>
      </c>
      <c r="M2840" s="82" t="str">
        <f>IF(EXACT(B2840,""),"",IF(COUNTIFS(B:B,B2840,J:J,"&gt;"&amp;J2840)=0,IFERROR(IF(MATCH(B2840&amp;"|*",M$3:M2839,0),"-",""),B2840&amp;"|"&amp;C2840&amp;"|"),"-"))</f>
        <v/>
      </c>
      <c r="N2840" s="183" t="str">
        <f t="shared" si="115"/>
        <v/>
      </c>
      <c r="O2840" s="81" t="str">
        <f>IF(EXACT(B2840,""),"",IF(COUNTIFS(B:B,B2840,J:J,"&gt;"&amp;J2840)=1,IFERROR(IF(MATCH(B2840&amp;"|*",M$3:M2839,0),"-",""),B2840&amp;"|"&amp;C2840&amp;"|"),"-"))</f>
        <v/>
      </c>
    </row>
    <row r="2841" spans="12:15" x14ac:dyDescent="0.35">
      <c r="L2841" s="81" t="str">
        <f t="shared" si="114"/>
        <v/>
      </c>
      <c r="M2841" s="82" t="str">
        <f>IF(EXACT(B2841,""),"",IF(COUNTIFS(B:B,B2841,J:J,"&gt;"&amp;J2841)=0,IFERROR(IF(MATCH(B2841&amp;"|*",M$3:M2840,0),"-",""),B2841&amp;"|"&amp;C2841&amp;"|"),"-"))</f>
        <v/>
      </c>
      <c r="N2841" s="183" t="str">
        <f t="shared" si="115"/>
        <v/>
      </c>
      <c r="O2841" s="81" t="str">
        <f>IF(EXACT(B2841,""),"",IF(COUNTIFS(B:B,B2841,J:J,"&gt;"&amp;J2841)=1,IFERROR(IF(MATCH(B2841&amp;"|*",M$3:M2840,0),"-",""),B2841&amp;"|"&amp;C2841&amp;"|"),"-"))</f>
        <v/>
      </c>
    </row>
    <row r="2842" spans="12:15" x14ac:dyDescent="0.35">
      <c r="L2842" s="81" t="str">
        <f t="shared" si="114"/>
        <v/>
      </c>
      <c r="M2842" s="82" t="str">
        <f>IF(EXACT(B2842,""),"",IF(COUNTIFS(B:B,B2842,J:J,"&gt;"&amp;J2842)=0,IFERROR(IF(MATCH(B2842&amp;"|*",M$3:M2841,0),"-",""),B2842&amp;"|"&amp;C2842&amp;"|"),"-"))</f>
        <v/>
      </c>
      <c r="N2842" s="183" t="str">
        <f t="shared" si="115"/>
        <v/>
      </c>
      <c r="O2842" s="81" t="str">
        <f>IF(EXACT(B2842,""),"",IF(COUNTIFS(B:B,B2842,J:J,"&gt;"&amp;J2842)=1,IFERROR(IF(MATCH(B2842&amp;"|*",M$3:M2841,0),"-",""),B2842&amp;"|"&amp;C2842&amp;"|"),"-"))</f>
        <v/>
      </c>
    </row>
    <row r="2843" spans="12:15" x14ac:dyDescent="0.35">
      <c r="L2843" s="81" t="str">
        <f t="shared" si="114"/>
        <v/>
      </c>
      <c r="M2843" s="82" t="str">
        <f>IF(EXACT(B2843,""),"",IF(COUNTIFS(B:B,B2843,J:J,"&gt;"&amp;J2843)=0,IFERROR(IF(MATCH(B2843&amp;"|*",M$3:M2842,0),"-",""),B2843&amp;"|"&amp;C2843&amp;"|"),"-"))</f>
        <v/>
      </c>
      <c r="N2843" s="183" t="str">
        <f t="shared" si="115"/>
        <v/>
      </c>
      <c r="O2843" s="81" t="str">
        <f>IF(EXACT(B2843,""),"",IF(COUNTIFS(B:B,B2843,J:J,"&gt;"&amp;J2843)=1,IFERROR(IF(MATCH(B2843&amp;"|*",M$3:M2842,0),"-",""),B2843&amp;"|"&amp;C2843&amp;"|"),"-"))</f>
        <v/>
      </c>
    </row>
    <row r="2844" spans="12:15" x14ac:dyDescent="0.35">
      <c r="L2844" s="81" t="str">
        <f t="shared" si="114"/>
        <v/>
      </c>
      <c r="M2844" s="82" t="str">
        <f>IF(EXACT(B2844,""),"",IF(COUNTIFS(B:B,B2844,J:J,"&gt;"&amp;J2844)=0,IFERROR(IF(MATCH(B2844&amp;"|*",M$3:M2843,0),"-",""),B2844&amp;"|"&amp;C2844&amp;"|"),"-"))</f>
        <v/>
      </c>
      <c r="N2844" s="183" t="str">
        <f t="shared" si="115"/>
        <v/>
      </c>
      <c r="O2844" s="81" t="str">
        <f>IF(EXACT(B2844,""),"",IF(COUNTIFS(B:B,B2844,J:J,"&gt;"&amp;J2844)=1,IFERROR(IF(MATCH(B2844&amp;"|*",M$3:M2843,0),"-",""),B2844&amp;"|"&amp;C2844&amp;"|"),"-"))</f>
        <v/>
      </c>
    </row>
    <row r="2845" spans="12:15" x14ac:dyDescent="0.35">
      <c r="L2845" s="81" t="str">
        <f t="shared" si="114"/>
        <v/>
      </c>
      <c r="M2845" s="82" t="str">
        <f>IF(EXACT(B2845,""),"",IF(COUNTIFS(B:B,B2845,J:J,"&gt;"&amp;J2845)=0,IFERROR(IF(MATCH(B2845&amp;"|*",M$3:M2844,0),"-",""),B2845&amp;"|"&amp;C2845&amp;"|"),"-"))</f>
        <v/>
      </c>
      <c r="N2845" s="183" t="str">
        <f t="shared" si="115"/>
        <v/>
      </c>
      <c r="O2845" s="81" t="str">
        <f>IF(EXACT(B2845,""),"",IF(COUNTIFS(B:B,B2845,J:J,"&gt;"&amp;J2845)=1,IFERROR(IF(MATCH(B2845&amp;"|*",M$3:M2844,0),"-",""),B2845&amp;"|"&amp;C2845&amp;"|"),"-"))</f>
        <v/>
      </c>
    </row>
    <row r="2846" spans="12:15" x14ac:dyDescent="0.35">
      <c r="L2846" s="81" t="str">
        <f t="shared" si="114"/>
        <v/>
      </c>
      <c r="M2846" s="82" t="str">
        <f>IF(EXACT(B2846,""),"",IF(COUNTIFS(B:B,B2846,J:J,"&gt;"&amp;J2846)=0,IFERROR(IF(MATCH(B2846&amp;"|*",M$3:M2845,0),"-",""),B2846&amp;"|"&amp;C2846&amp;"|"),"-"))</f>
        <v/>
      </c>
      <c r="N2846" s="183" t="str">
        <f t="shared" si="115"/>
        <v/>
      </c>
      <c r="O2846" s="81" t="str">
        <f>IF(EXACT(B2846,""),"",IF(COUNTIFS(B:B,B2846,J:J,"&gt;"&amp;J2846)=1,IFERROR(IF(MATCH(B2846&amp;"|*",M$3:M2845,0),"-",""),B2846&amp;"|"&amp;C2846&amp;"|"),"-"))</f>
        <v/>
      </c>
    </row>
    <row r="2847" spans="12:15" x14ac:dyDescent="0.35">
      <c r="L2847" s="81" t="str">
        <f t="shared" si="114"/>
        <v/>
      </c>
      <c r="M2847" s="82" t="str">
        <f>IF(EXACT(B2847,""),"",IF(COUNTIFS(B:B,B2847,J:J,"&gt;"&amp;J2847)=0,IFERROR(IF(MATCH(B2847&amp;"|*",M$3:M2846,0),"-",""),B2847&amp;"|"&amp;C2847&amp;"|"),"-"))</f>
        <v/>
      </c>
      <c r="N2847" s="183" t="str">
        <f t="shared" si="115"/>
        <v/>
      </c>
      <c r="O2847" s="81" t="str">
        <f>IF(EXACT(B2847,""),"",IF(COUNTIFS(B:B,B2847,J:J,"&gt;"&amp;J2847)=1,IFERROR(IF(MATCH(B2847&amp;"|*",M$3:M2846,0),"-",""),B2847&amp;"|"&amp;C2847&amp;"|"),"-"))</f>
        <v/>
      </c>
    </row>
    <row r="2848" spans="12:15" x14ac:dyDescent="0.35">
      <c r="L2848" s="81" t="str">
        <f t="shared" si="114"/>
        <v/>
      </c>
      <c r="M2848" s="82" t="str">
        <f>IF(EXACT(B2848,""),"",IF(COUNTIFS(B:B,B2848,J:J,"&gt;"&amp;J2848)=0,IFERROR(IF(MATCH(B2848&amp;"|*",M$3:M2847,0),"-",""),B2848&amp;"|"&amp;C2848&amp;"|"),"-"))</f>
        <v/>
      </c>
      <c r="N2848" s="183" t="str">
        <f t="shared" si="115"/>
        <v/>
      </c>
      <c r="O2848" s="81" t="str">
        <f>IF(EXACT(B2848,""),"",IF(COUNTIFS(B:B,B2848,J:J,"&gt;"&amp;J2848)=1,IFERROR(IF(MATCH(B2848&amp;"|*",M$3:M2847,0),"-",""),B2848&amp;"|"&amp;C2848&amp;"|"),"-"))</f>
        <v/>
      </c>
    </row>
    <row r="2849" spans="12:15" x14ac:dyDescent="0.35">
      <c r="L2849" s="81" t="str">
        <f t="shared" si="114"/>
        <v/>
      </c>
      <c r="M2849" s="82" t="str">
        <f>IF(EXACT(B2849,""),"",IF(COUNTIFS(B:B,B2849,J:J,"&gt;"&amp;J2849)=0,IFERROR(IF(MATCH(B2849&amp;"|*",M$3:M2848,0),"-",""),B2849&amp;"|"&amp;C2849&amp;"|"),"-"))</f>
        <v/>
      </c>
      <c r="N2849" s="183" t="str">
        <f t="shared" si="115"/>
        <v/>
      </c>
      <c r="O2849" s="81" t="str">
        <f>IF(EXACT(B2849,""),"",IF(COUNTIFS(B:B,B2849,J:J,"&gt;"&amp;J2849)=1,IFERROR(IF(MATCH(B2849&amp;"|*",M$3:M2848,0),"-",""),B2849&amp;"|"&amp;C2849&amp;"|"),"-"))</f>
        <v/>
      </c>
    </row>
    <row r="2850" spans="12:15" x14ac:dyDescent="0.35">
      <c r="L2850" s="81" t="str">
        <f t="shared" si="114"/>
        <v/>
      </c>
      <c r="M2850" s="82" t="str">
        <f>IF(EXACT(B2850,""),"",IF(COUNTIFS(B:B,B2850,J:J,"&gt;"&amp;J2850)=0,IFERROR(IF(MATCH(B2850&amp;"|*",M$3:M2849,0),"-",""),B2850&amp;"|"&amp;C2850&amp;"|"),"-"))</f>
        <v/>
      </c>
      <c r="N2850" s="183" t="str">
        <f t="shared" si="115"/>
        <v/>
      </c>
      <c r="O2850" s="81" t="str">
        <f>IF(EXACT(B2850,""),"",IF(COUNTIFS(B:B,B2850,J:J,"&gt;"&amp;J2850)=1,IFERROR(IF(MATCH(B2850&amp;"|*",M$3:M2849,0),"-",""),B2850&amp;"|"&amp;C2850&amp;"|"),"-"))</f>
        <v/>
      </c>
    </row>
    <row r="2851" spans="12:15" x14ac:dyDescent="0.35">
      <c r="L2851" s="81" t="str">
        <f t="shared" si="114"/>
        <v/>
      </c>
      <c r="M2851" s="82" t="str">
        <f>IF(EXACT(B2851,""),"",IF(COUNTIFS(B:B,B2851,J:J,"&gt;"&amp;J2851)=0,IFERROR(IF(MATCH(B2851&amp;"|*",M$3:M2850,0),"-",""),B2851&amp;"|"&amp;C2851&amp;"|"),"-"))</f>
        <v/>
      </c>
      <c r="N2851" s="183" t="str">
        <f t="shared" si="115"/>
        <v/>
      </c>
      <c r="O2851" s="81" t="str">
        <f>IF(EXACT(B2851,""),"",IF(COUNTIFS(B:B,B2851,J:J,"&gt;"&amp;J2851)=1,IFERROR(IF(MATCH(B2851&amp;"|*",M$3:M2850,0),"-",""),B2851&amp;"|"&amp;C2851&amp;"|"),"-"))</f>
        <v/>
      </c>
    </row>
    <row r="2852" spans="12:15" x14ac:dyDescent="0.35">
      <c r="L2852" s="81" t="str">
        <f t="shared" si="114"/>
        <v/>
      </c>
      <c r="M2852" s="82" t="str">
        <f>IF(EXACT(B2852,""),"",IF(COUNTIFS(B:B,B2852,J:J,"&gt;"&amp;J2852)=0,IFERROR(IF(MATCH(B2852&amp;"|*",M$3:M2851,0),"-",""),B2852&amp;"|"&amp;C2852&amp;"|"),"-"))</f>
        <v/>
      </c>
      <c r="N2852" s="183" t="str">
        <f t="shared" si="115"/>
        <v/>
      </c>
      <c r="O2852" s="81" t="str">
        <f>IF(EXACT(B2852,""),"",IF(COUNTIFS(B:B,B2852,J:J,"&gt;"&amp;J2852)=1,IFERROR(IF(MATCH(B2852&amp;"|*",M$3:M2851,0),"-",""),B2852&amp;"|"&amp;C2852&amp;"|"),"-"))</f>
        <v/>
      </c>
    </row>
    <row r="2853" spans="12:15" x14ac:dyDescent="0.35">
      <c r="L2853" s="81" t="str">
        <f t="shared" si="114"/>
        <v/>
      </c>
      <c r="M2853" s="82" t="str">
        <f>IF(EXACT(B2853,""),"",IF(COUNTIFS(B:B,B2853,J:J,"&gt;"&amp;J2853)=0,IFERROR(IF(MATCH(B2853&amp;"|*",M$3:M2852,0),"-",""),B2853&amp;"|"&amp;C2853&amp;"|"),"-"))</f>
        <v/>
      </c>
      <c r="N2853" s="183" t="str">
        <f t="shared" si="115"/>
        <v/>
      </c>
      <c r="O2853" s="81" t="str">
        <f>IF(EXACT(B2853,""),"",IF(COUNTIFS(B:B,B2853,J:J,"&gt;"&amp;J2853)=1,IFERROR(IF(MATCH(B2853&amp;"|*",M$3:M2852,0),"-",""),B2853&amp;"|"&amp;C2853&amp;"|"),"-"))</f>
        <v/>
      </c>
    </row>
    <row r="2854" spans="12:15" x14ac:dyDescent="0.35">
      <c r="L2854" s="81" t="str">
        <f t="shared" si="114"/>
        <v/>
      </c>
      <c r="M2854" s="82" t="str">
        <f>IF(EXACT(B2854,""),"",IF(COUNTIFS(B:B,B2854,J:J,"&gt;"&amp;J2854)=0,IFERROR(IF(MATCH(B2854&amp;"|*",M$3:M2853,0),"-",""),B2854&amp;"|"&amp;C2854&amp;"|"),"-"))</f>
        <v/>
      </c>
      <c r="N2854" s="183" t="str">
        <f t="shared" si="115"/>
        <v/>
      </c>
      <c r="O2854" s="81" t="str">
        <f>IF(EXACT(B2854,""),"",IF(COUNTIFS(B:B,B2854,J:J,"&gt;"&amp;J2854)=1,IFERROR(IF(MATCH(B2854&amp;"|*",M$3:M2853,0),"-",""),B2854&amp;"|"&amp;C2854&amp;"|"),"-"))</f>
        <v/>
      </c>
    </row>
    <row r="2855" spans="12:15" x14ac:dyDescent="0.35">
      <c r="L2855" s="81" t="str">
        <f t="shared" si="114"/>
        <v/>
      </c>
      <c r="M2855" s="82" t="str">
        <f>IF(EXACT(B2855,""),"",IF(COUNTIFS(B:B,B2855,J:J,"&gt;"&amp;J2855)=0,IFERROR(IF(MATCH(B2855&amp;"|*",M$3:M2854,0),"-",""),B2855&amp;"|"&amp;C2855&amp;"|"),"-"))</f>
        <v/>
      </c>
      <c r="N2855" s="183" t="str">
        <f t="shared" si="115"/>
        <v/>
      </c>
      <c r="O2855" s="81" t="str">
        <f>IF(EXACT(B2855,""),"",IF(COUNTIFS(B:B,B2855,J:J,"&gt;"&amp;J2855)=1,IFERROR(IF(MATCH(B2855&amp;"|*",M$3:M2854,0),"-",""),B2855&amp;"|"&amp;C2855&amp;"|"),"-"))</f>
        <v/>
      </c>
    </row>
    <row r="2856" spans="12:15" x14ac:dyDescent="0.35">
      <c r="L2856" s="81" t="str">
        <f t="shared" si="114"/>
        <v/>
      </c>
      <c r="M2856" s="82" t="str">
        <f>IF(EXACT(B2856,""),"",IF(COUNTIFS(B:B,B2856,J:J,"&gt;"&amp;J2856)=0,IFERROR(IF(MATCH(B2856&amp;"|*",M$3:M2855,0),"-",""),B2856&amp;"|"&amp;C2856&amp;"|"),"-"))</f>
        <v/>
      </c>
      <c r="N2856" s="183" t="str">
        <f t="shared" si="115"/>
        <v/>
      </c>
      <c r="O2856" s="81" t="str">
        <f>IF(EXACT(B2856,""),"",IF(COUNTIFS(B:B,B2856,J:J,"&gt;"&amp;J2856)=1,IFERROR(IF(MATCH(B2856&amp;"|*",M$3:M2855,0),"-",""),B2856&amp;"|"&amp;C2856&amp;"|"),"-"))</f>
        <v/>
      </c>
    </row>
    <row r="2857" spans="12:15" x14ac:dyDescent="0.35">
      <c r="L2857" s="81" t="str">
        <f t="shared" si="114"/>
        <v/>
      </c>
      <c r="M2857" s="82" t="str">
        <f>IF(EXACT(B2857,""),"",IF(COUNTIFS(B:B,B2857,J:J,"&gt;"&amp;J2857)=0,IFERROR(IF(MATCH(B2857&amp;"|*",M$3:M2856,0),"-",""),B2857&amp;"|"&amp;C2857&amp;"|"),"-"))</f>
        <v/>
      </c>
      <c r="N2857" s="183" t="str">
        <f t="shared" si="115"/>
        <v/>
      </c>
      <c r="O2857" s="81" t="str">
        <f>IF(EXACT(B2857,""),"",IF(COUNTIFS(B:B,B2857,J:J,"&gt;"&amp;J2857)=1,IFERROR(IF(MATCH(B2857&amp;"|*",M$3:M2856,0),"-",""),B2857&amp;"|"&amp;C2857&amp;"|"),"-"))</f>
        <v/>
      </c>
    </row>
    <row r="2858" spans="12:15" x14ac:dyDescent="0.35">
      <c r="L2858" s="81" t="str">
        <f t="shared" si="114"/>
        <v/>
      </c>
      <c r="M2858" s="82" t="str">
        <f>IF(EXACT(B2858,""),"",IF(COUNTIFS(B:B,B2858,J:J,"&gt;"&amp;J2858)=0,IFERROR(IF(MATCH(B2858&amp;"|*",M$3:M2857,0),"-",""),B2858&amp;"|"&amp;C2858&amp;"|"),"-"))</f>
        <v/>
      </c>
      <c r="N2858" s="183" t="str">
        <f t="shared" si="115"/>
        <v/>
      </c>
      <c r="O2858" s="81" t="str">
        <f>IF(EXACT(B2858,""),"",IF(COUNTIFS(B:B,B2858,J:J,"&gt;"&amp;J2858)=1,IFERROR(IF(MATCH(B2858&amp;"|*",M$3:M2857,0),"-",""),B2858&amp;"|"&amp;C2858&amp;"|"),"-"))</f>
        <v/>
      </c>
    </row>
    <row r="2859" spans="12:15" x14ac:dyDescent="0.35">
      <c r="L2859" s="81" t="str">
        <f t="shared" si="114"/>
        <v/>
      </c>
      <c r="M2859" s="82" t="str">
        <f>IF(EXACT(B2859,""),"",IF(COUNTIFS(B:B,B2859,J:J,"&gt;"&amp;J2859)=0,IFERROR(IF(MATCH(B2859&amp;"|*",M$3:M2858,0),"-",""),B2859&amp;"|"&amp;C2859&amp;"|"),"-"))</f>
        <v/>
      </c>
      <c r="N2859" s="183" t="str">
        <f t="shared" si="115"/>
        <v/>
      </c>
      <c r="O2859" s="81" t="str">
        <f>IF(EXACT(B2859,""),"",IF(COUNTIFS(B:B,B2859,J:J,"&gt;"&amp;J2859)=1,IFERROR(IF(MATCH(B2859&amp;"|*",M$3:M2858,0),"-",""),B2859&amp;"|"&amp;C2859&amp;"|"),"-"))</f>
        <v/>
      </c>
    </row>
    <row r="2860" spans="12:15" x14ac:dyDescent="0.35">
      <c r="L2860" s="81" t="str">
        <f t="shared" si="114"/>
        <v/>
      </c>
      <c r="M2860" s="82" t="str">
        <f>IF(EXACT(B2860,""),"",IF(COUNTIFS(B:B,B2860,J:J,"&gt;"&amp;J2860)=0,IFERROR(IF(MATCH(B2860&amp;"|*",M$3:M2859,0),"-",""),B2860&amp;"|"&amp;C2860&amp;"|"),"-"))</f>
        <v/>
      </c>
      <c r="N2860" s="183" t="str">
        <f t="shared" si="115"/>
        <v/>
      </c>
      <c r="O2860" s="81" t="str">
        <f>IF(EXACT(B2860,""),"",IF(COUNTIFS(B:B,B2860,J:J,"&gt;"&amp;J2860)=1,IFERROR(IF(MATCH(B2860&amp;"|*",M$3:M2859,0),"-",""),B2860&amp;"|"&amp;C2860&amp;"|"),"-"))</f>
        <v/>
      </c>
    </row>
    <row r="2861" spans="12:15" x14ac:dyDescent="0.35">
      <c r="L2861" s="81" t="str">
        <f t="shared" si="114"/>
        <v/>
      </c>
      <c r="M2861" s="82" t="str">
        <f>IF(EXACT(B2861,""),"",IF(COUNTIFS(B:B,B2861,J:J,"&gt;"&amp;J2861)=0,IFERROR(IF(MATCH(B2861&amp;"|*",M$3:M2860,0),"-",""),B2861&amp;"|"&amp;C2861&amp;"|"),"-"))</f>
        <v/>
      </c>
      <c r="N2861" s="183" t="str">
        <f t="shared" si="115"/>
        <v/>
      </c>
      <c r="O2861" s="81" t="str">
        <f>IF(EXACT(B2861,""),"",IF(COUNTIFS(B:B,B2861,J:J,"&gt;"&amp;J2861)=1,IFERROR(IF(MATCH(B2861&amp;"|*",M$3:M2860,0),"-",""),B2861&amp;"|"&amp;C2861&amp;"|"),"-"))</f>
        <v/>
      </c>
    </row>
    <row r="2862" spans="12:15" x14ac:dyDescent="0.35">
      <c r="L2862" s="81" t="str">
        <f t="shared" si="114"/>
        <v/>
      </c>
      <c r="M2862" s="82" t="str">
        <f>IF(EXACT(B2862,""),"",IF(COUNTIFS(B:B,B2862,J:J,"&gt;"&amp;J2862)=0,IFERROR(IF(MATCH(B2862&amp;"|*",M$3:M2861,0),"-",""),B2862&amp;"|"&amp;C2862&amp;"|"),"-"))</f>
        <v/>
      </c>
      <c r="N2862" s="183" t="str">
        <f t="shared" si="115"/>
        <v/>
      </c>
      <c r="O2862" s="81" t="str">
        <f>IF(EXACT(B2862,""),"",IF(COUNTIFS(B:B,B2862,J:J,"&gt;"&amp;J2862)=1,IFERROR(IF(MATCH(B2862&amp;"|*",M$3:M2861,0),"-",""),B2862&amp;"|"&amp;C2862&amp;"|"),"-"))</f>
        <v/>
      </c>
    </row>
    <row r="2863" spans="12:15" x14ac:dyDescent="0.35">
      <c r="L2863" s="81" t="str">
        <f t="shared" si="114"/>
        <v/>
      </c>
      <c r="M2863" s="82" t="str">
        <f>IF(EXACT(B2863,""),"",IF(COUNTIFS(B:B,B2863,J:J,"&gt;"&amp;J2863)=0,IFERROR(IF(MATCH(B2863&amp;"|*",M$3:M2862,0),"-",""),B2863&amp;"|"&amp;C2863&amp;"|"),"-"))</f>
        <v/>
      </c>
      <c r="N2863" s="183" t="str">
        <f t="shared" si="115"/>
        <v/>
      </c>
      <c r="O2863" s="81" t="str">
        <f>IF(EXACT(B2863,""),"",IF(COUNTIFS(B:B,B2863,J:J,"&gt;"&amp;J2863)=1,IFERROR(IF(MATCH(B2863&amp;"|*",M$3:M2862,0),"-",""),B2863&amp;"|"&amp;C2863&amp;"|"),"-"))</f>
        <v/>
      </c>
    </row>
    <row r="2864" spans="12:15" x14ac:dyDescent="0.35">
      <c r="L2864" s="81" t="str">
        <f t="shared" si="114"/>
        <v/>
      </c>
      <c r="M2864" s="82" t="str">
        <f>IF(EXACT(B2864,""),"",IF(COUNTIFS(B:B,B2864,J:J,"&gt;"&amp;J2864)=0,IFERROR(IF(MATCH(B2864&amp;"|*",M$3:M2863,0),"-",""),B2864&amp;"|"&amp;C2864&amp;"|"),"-"))</f>
        <v/>
      </c>
      <c r="N2864" s="183" t="str">
        <f t="shared" si="115"/>
        <v/>
      </c>
      <c r="O2864" s="81" t="str">
        <f>IF(EXACT(B2864,""),"",IF(COUNTIFS(B:B,B2864,J:J,"&gt;"&amp;J2864)=1,IFERROR(IF(MATCH(B2864&amp;"|*",M$3:M2863,0),"-",""),B2864&amp;"|"&amp;C2864&amp;"|"),"-"))</f>
        <v/>
      </c>
    </row>
    <row r="2865" spans="12:15" x14ac:dyDescent="0.35">
      <c r="L2865" s="81" t="str">
        <f t="shared" si="114"/>
        <v/>
      </c>
      <c r="M2865" s="82" t="str">
        <f>IF(EXACT(B2865,""),"",IF(COUNTIFS(B:B,B2865,J:J,"&gt;"&amp;J2865)=0,IFERROR(IF(MATCH(B2865&amp;"|*",M$3:M2864,0),"-",""),B2865&amp;"|"&amp;C2865&amp;"|"),"-"))</f>
        <v/>
      </c>
      <c r="N2865" s="183" t="str">
        <f t="shared" si="115"/>
        <v/>
      </c>
      <c r="O2865" s="81" t="str">
        <f>IF(EXACT(B2865,""),"",IF(COUNTIFS(B:B,B2865,J:J,"&gt;"&amp;J2865)=1,IFERROR(IF(MATCH(B2865&amp;"|*",M$3:M2864,0),"-",""),B2865&amp;"|"&amp;C2865&amp;"|"),"-"))</f>
        <v/>
      </c>
    </row>
    <row r="2866" spans="12:15" x14ac:dyDescent="0.35">
      <c r="L2866" s="81" t="str">
        <f t="shared" si="114"/>
        <v/>
      </c>
      <c r="M2866" s="82" t="str">
        <f>IF(EXACT(B2866,""),"",IF(COUNTIFS(B:B,B2866,J:J,"&gt;"&amp;J2866)=0,IFERROR(IF(MATCH(B2866&amp;"|*",M$3:M2865,0),"-",""),B2866&amp;"|"&amp;C2866&amp;"|"),"-"))</f>
        <v/>
      </c>
      <c r="N2866" s="183" t="str">
        <f t="shared" si="115"/>
        <v/>
      </c>
      <c r="O2866" s="81" t="str">
        <f>IF(EXACT(B2866,""),"",IF(COUNTIFS(B:B,B2866,J:J,"&gt;"&amp;J2866)=1,IFERROR(IF(MATCH(B2866&amp;"|*",M$3:M2865,0),"-",""),B2866&amp;"|"&amp;C2866&amp;"|"),"-"))</f>
        <v/>
      </c>
    </row>
    <row r="2867" spans="12:15" x14ac:dyDescent="0.35">
      <c r="L2867" s="81" t="str">
        <f t="shared" si="114"/>
        <v/>
      </c>
      <c r="M2867" s="82" t="str">
        <f>IF(EXACT(B2867,""),"",IF(COUNTIFS(B:B,B2867,J:J,"&gt;"&amp;J2867)=0,IFERROR(IF(MATCH(B2867&amp;"|*",M$3:M2866,0),"-",""),B2867&amp;"|"&amp;C2867&amp;"|"),"-"))</f>
        <v/>
      </c>
      <c r="N2867" s="183" t="str">
        <f t="shared" si="115"/>
        <v/>
      </c>
      <c r="O2867" s="81" t="str">
        <f>IF(EXACT(B2867,""),"",IF(COUNTIFS(B:B,B2867,J:J,"&gt;"&amp;J2867)=1,IFERROR(IF(MATCH(B2867&amp;"|*",M$3:M2866,0),"-",""),B2867&amp;"|"&amp;C2867&amp;"|"),"-"))</f>
        <v/>
      </c>
    </row>
    <row r="2868" spans="12:15" x14ac:dyDescent="0.35">
      <c r="L2868" s="81" t="str">
        <f t="shared" si="114"/>
        <v/>
      </c>
      <c r="M2868" s="82" t="str">
        <f>IF(EXACT(B2868,""),"",IF(COUNTIFS(B:B,B2868,J:J,"&gt;"&amp;J2868)=0,IFERROR(IF(MATCH(B2868&amp;"|*",M$3:M2867,0),"-",""),B2868&amp;"|"&amp;C2868&amp;"|"),"-"))</f>
        <v/>
      </c>
      <c r="N2868" s="183" t="str">
        <f t="shared" si="115"/>
        <v/>
      </c>
      <c r="O2868" s="81" t="str">
        <f>IF(EXACT(B2868,""),"",IF(COUNTIFS(B:B,B2868,J:J,"&gt;"&amp;J2868)=1,IFERROR(IF(MATCH(B2868&amp;"|*",M$3:M2867,0),"-",""),B2868&amp;"|"&amp;C2868&amp;"|"),"-"))</f>
        <v/>
      </c>
    </row>
    <row r="2869" spans="12:15" x14ac:dyDescent="0.35">
      <c r="L2869" s="81" t="str">
        <f t="shared" si="114"/>
        <v/>
      </c>
      <c r="M2869" s="82" t="str">
        <f>IF(EXACT(B2869,""),"",IF(COUNTIFS(B:B,B2869,J:J,"&gt;"&amp;J2869)=0,IFERROR(IF(MATCH(B2869&amp;"|*",M$3:M2868,0),"-",""),B2869&amp;"|"&amp;C2869&amp;"|"),"-"))</f>
        <v/>
      </c>
      <c r="N2869" s="183" t="str">
        <f t="shared" si="115"/>
        <v/>
      </c>
      <c r="O2869" s="81" t="str">
        <f>IF(EXACT(B2869,""),"",IF(COUNTIFS(B:B,B2869,J:J,"&gt;"&amp;J2869)=1,IFERROR(IF(MATCH(B2869&amp;"|*",M$3:M2868,0),"-",""),B2869&amp;"|"&amp;C2869&amp;"|"),"-"))</f>
        <v/>
      </c>
    </row>
    <row r="2870" spans="12:15" x14ac:dyDescent="0.35">
      <c r="L2870" s="81" t="str">
        <f t="shared" si="114"/>
        <v/>
      </c>
      <c r="M2870" s="82" t="str">
        <f>IF(EXACT(B2870,""),"",IF(COUNTIFS(B:B,B2870,J:J,"&gt;"&amp;J2870)=0,IFERROR(IF(MATCH(B2870&amp;"|*",M$3:M2869,0),"-",""),B2870&amp;"|"&amp;C2870&amp;"|"),"-"))</f>
        <v/>
      </c>
      <c r="N2870" s="183" t="str">
        <f t="shared" si="115"/>
        <v/>
      </c>
      <c r="O2870" s="81" t="str">
        <f>IF(EXACT(B2870,""),"",IF(COUNTIFS(B:B,B2870,J:J,"&gt;"&amp;J2870)=1,IFERROR(IF(MATCH(B2870&amp;"|*",M$3:M2869,0),"-",""),B2870&amp;"|"&amp;C2870&amp;"|"),"-"))</f>
        <v/>
      </c>
    </row>
    <row r="2871" spans="12:15" x14ac:dyDescent="0.35">
      <c r="L2871" s="81" t="str">
        <f t="shared" si="114"/>
        <v/>
      </c>
      <c r="M2871" s="82" t="str">
        <f>IF(EXACT(B2871,""),"",IF(COUNTIFS(B:B,B2871,J:J,"&gt;"&amp;J2871)=0,IFERROR(IF(MATCH(B2871&amp;"|*",M$3:M2870,0),"-",""),B2871&amp;"|"&amp;C2871&amp;"|"),"-"))</f>
        <v/>
      </c>
      <c r="N2871" s="183" t="str">
        <f t="shared" si="115"/>
        <v/>
      </c>
      <c r="O2871" s="81" t="str">
        <f>IF(EXACT(B2871,""),"",IF(COUNTIFS(B:B,B2871,J:J,"&gt;"&amp;J2871)=1,IFERROR(IF(MATCH(B2871&amp;"|*",M$3:M2870,0),"-",""),B2871&amp;"|"&amp;C2871&amp;"|"),"-"))</f>
        <v/>
      </c>
    </row>
    <row r="2872" spans="12:15" x14ac:dyDescent="0.35">
      <c r="L2872" s="81" t="str">
        <f t="shared" si="114"/>
        <v/>
      </c>
      <c r="M2872" s="82" t="str">
        <f>IF(EXACT(B2872,""),"",IF(COUNTIFS(B:B,B2872,J:J,"&gt;"&amp;J2872)=0,IFERROR(IF(MATCH(B2872&amp;"|*",M$3:M2871,0),"-",""),B2872&amp;"|"&amp;C2872&amp;"|"),"-"))</f>
        <v/>
      </c>
      <c r="N2872" s="183" t="str">
        <f t="shared" si="115"/>
        <v/>
      </c>
      <c r="O2872" s="81" t="str">
        <f>IF(EXACT(B2872,""),"",IF(COUNTIFS(B:B,B2872,J:J,"&gt;"&amp;J2872)=1,IFERROR(IF(MATCH(B2872&amp;"|*",M$3:M2871,0),"-",""),B2872&amp;"|"&amp;C2872&amp;"|"),"-"))</f>
        <v/>
      </c>
    </row>
    <row r="2873" spans="12:15" x14ac:dyDescent="0.35">
      <c r="L2873" s="81" t="str">
        <f t="shared" si="114"/>
        <v/>
      </c>
      <c r="M2873" s="82" t="str">
        <f>IF(EXACT(B2873,""),"",IF(COUNTIFS(B:B,B2873,J:J,"&gt;"&amp;J2873)=0,IFERROR(IF(MATCH(B2873&amp;"|*",M$3:M2872,0),"-",""),B2873&amp;"|"&amp;C2873&amp;"|"),"-"))</f>
        <v/>
      </c>
      <c r="N2873" s="183" t="str">
        <f t="shared" si="115"/>
        <v/>
      </c>
      <c r="O2873" s="81" t="str">
        <f>IF(EXACT(B2873,""),"",IF(COUNTIFS(B:B,B2873,J:J,"&gt;"&amp;J2873)=1,IFERROR(IF(MATCH(B2873&amp;"|*",M$3:M2872,0),"-",""),B2873&amp;"|"&amp;C2873&amp;"|"),"-"))</f>
        <v/>
      </c>
    </row>
    <row r="2874" spans="12:15" x14ac:dyDescent="0.35">
      <c r="L2874" s="81" t="str">
        <f t="shared" si="114"/>
        <v/>
      </c>
      <c r="M2874" s="82" t="str">
        <f>IF(EXACT(B2874,""),"",IF(COUNTIFS(B:B,B2874,J:J,"&gt;"&amp;J2874)=0,IFERROR(IF(MATCH(B2874&amp;"|*",M$3:M2873,0),"-",""),B2874&amp;"|"&amp;C2874&amp;"|"),"-"))</f>
        <v/>
      </c>
      <c r="N2874" s="183" t="str">
        <f t="shared" si="115"/>
        <v/>
      </c>
      <c r="O2874" s="81" t="str">
        <f>IF(EXACT(B2874,""),"",IF(COUNTIFS(B:B,B2874,J:J,"&gt;"&amp;J2874)=1,IFERROR(IF(MATCH(B2874&amp;"|*",M$3:M2873,0),"-",""),B2874&amp;"|"&amp;C2874&amp;"|"),"-"))</f>
        <v/>
      </c>
    </row>
    <row r="2875" spans="12:15" x14ac:dyDescent="0.35">
      <c r="L2875" s="81" t="str">
        <f t="shared" si="114"/>
        <v/>
      </c>
      <c r="M2875" s="82" t="str">
        <f>IF(EXACT(B2875,""),"",IF(COUNTIFS(B:B,B2875,J:J,"&gt;"&amp;J2875)=0,IFERROR(IF(MATCH(B2875&amp;"|*",M$3:M2874,0),"-",""),B2875&amp;"|"&amp;C2875&amp;"|"),"-"))</f>
        <v/>
      </c>
      <c r="N2875" s="183" t="str">
        <f t="shared" si="115"/>
        <v/>
      </c>
      <c r="O2875" s="81" t="str">
        <f>IF(EXACT(B2875,""),"",IF(COUNTIFS(B:B,B2875,J:J,"&gt;"&amp;J2875)=1,IFERROR(IF(MATCH(B2875&amp;"|*",M$3:M2874,0),"-",""),B2875&amp;"|"&amp;C2875&amp;"|"),"-"))</f>
        <v/>
      </c>
    </row>
    <row r="2876" spans="12:15" x14ac:dyDescent="0.35">
      <c r="L2876" s="81" t="str">
        <f t="shared" si="114"/>
        <v/>
      </c>
      <c r="M2876" s="82" t="str">
        <f>IF(EXACT(B2876,""),"",IF(COUNTIFS(B:B,B2876,J:J,"&gt;"&amp;J2876)=0,IFERROR(IF(MATCH(B2876&amp;"|*",M$3:M2875,0),"-",""),B2876&amp;"|"&amp;C2876&amp;"|"),"-"))</f>
        <v/>
      </c>
      <c r="N2876" s="183" t="str">
        <f t="shared" si="115"/>
        <v/>
      </c>
      <c r="O2876" s="81" t="str">
        <f>IF(EXACT(B2876,""),"",IF(COUNTIFS(B:B,B2876,J:J,"&gt;"&amp;J2876)=1,IFERROR(IF(MATCH(B2876&amp;"|*",M$3:M2875,0),"-",""),B2876&amp;"|"&amp;C2876&amp;"|"),"-"))</f>
        <v/>
      </c>
    </row>
    <row r="2877" spans="12:15" x14ac:dyDescent="0.35">
      <c r="L2877" s="81" t="str">
        <f t="shared" si="114"/>
        <v/>
      </c>
      <c r="M2877" s="82" t="str">
        <f>IF(EXACT(B2877,""),"",IF(COUNTIFS(B:B,B2877,J:J,"&gt;"&amp;J2877)=0,IFERROR(IF(MATCH(B2877&amp;"|*",M$3:M2876,0),"-",""),B2877&amp;"|"&amp;C2877&amp;"|"),"-"))</f>
        <v/>
      </c>
      <c r="N2877" s="183" t="str">
        <f t="shared" si="115"/>
        <v/>
      </c>
      <c r="O2877" s="81" t="str">
        <f>IF(EXACT(B2877,""),"",IF(COUNTIFS(B:B,B2877,J:J,"&gt;"&amp;J2877)=1,IFERROR(IF(MATCH(B2877&amp;"|*",M$3:M2876,0),"-",""),B2877&amp;"|"&amp;C2877&amp;"|"),"-"))</f>
        <v/>
      </c>
    </row>
    <row r="2878" spans="12:15" x14ac:dyDescent="0.35">
      <c r="L2878" s="81" t="str">
        <f t="shared" si="114"/>
        <v/>
      </c>
      <c r="M2878" s="82" t="str">
        <f>IF(EXACT(B2878,""),"",IF(COUNTIFS(B:B,B2878,J:J,"&gt;"&amp;J2878)=0,IFERROR(IF(MATCH(B2878&amp;"|*",M$3:M2877,0),"-",""),B2878&amp;"|"&amp;C2878&amp;"|"),"-"))</f>
        <v/>
      </c>
      <c r="N2878" s="183" t="str">
        <f t="shared" si="115"/>
        <v/>
      </c>
      <c r="O2878" s="81" t="str">
        <f>IF(EXACT(B2878,""),"",IF(COUNTIFS(B:B,B2878,J:J,"&gt;"&amp;J2878)=1,IFERROR(IF(MATCH(B2878&amp;"|*",M$3:M2877,0),"-",""),B2878&amp;"|"&amp;C2878&amp;"|"),"-"))</f>
        <v/>
      </c>
    </row>
    <row r="2879" spans="12:15" x14ac:dyDescent="0.35">
      <c r="L2879" s="81" t="str">
        <f t="shared" si="114"/>
        <v/>
      </c>
      <c r="M2879" s="82" t="str">
        <f>IF(EXACT(B2879,""),"",IF(COUNTIFS(B:B,B2879,J:J,"&gt;"&amp;J2879)=0,IFERROR(IF(MATCH(B2879&amp;"|*",M$3:M2878,0),"-",""),B2879&amp;"|"&amp;C2879&amp;"|"),"-"))</f>
        <v/>
      </c>
      <c r="N2879" s="183" t="str">
        <f t="shared" si="115"/>
        <v/>
      </c>
      <c r="O2879" s="81" t="str">
        <f>IF(EXACT(B2879,""),"",IF(COUNTIFS(B:B,B2879,J:J,"&gt;"&amp;J2879)=1,IFERROR(IF(MATCH(B2879&amp;"|*",M$3:M2878,0),"-",""),B2879&amp;"|"&amp;C2879&amp;"|"),"-"))</f>
        <v/>
      </c>
    </row>
    <row r="2880" spans="12:15" x14ac:dyDescent="0.35">
      <c r="L2880" s="81" t="str">
        <f t="shared" si="114"/>
        <v/>
      </c>
      <c r="M2880" s="82" t="str">
        <f>IF(EXACT(B2880,""),"",IF(COUNTIFS(B:B,B2880,J:J,"&gt;"&amp;J2880)=0,IFERROR(IF(MATCH(B2880&amp;"|*",M$3:M2879,0),"-",""),B2880&amp;"|"&amp;C2880&amp;"|"),"-"))</f>
        <v/>
      </c>
      <c r="N2880" s="183" t="str">
        <f t="shared" si="115"/>
        <v/>
      </c>
      <c r="O2880" s="81" t="str">
        <f>IF(EXACT(B2880,""),"",IF(COUNTIFS(B:B,B2880,J:J,"&gt;"&amp;J2880)=1,IFERROR(IF(MATCH(B2880&amp;"|*",M$3:M2879,0),"-",""),B2880&amp;"|"&amp;C2880&amp;"|"),"-"))</f>
        <v/>
      </c>
    </row>
    <row r="2881" spans="12:15" x14ac:dyDescent="0.35">
      <c r="L2881" s="81" t="str">
        <f t="shared" si="114"/>
        <v/>
      </c>
      <c r="M2881" s="82" t="str">
        <f>IF(EXACT(B2881,""),"",IF(COUNTIFS(B:B,B2881,J:J,"&gt;"&amp;J2881)=0,IFERROR(IF(MATCH(B2881&amp;"|*",M$3:M2880,0),"-",""),B2881&amp;"|"&amp;C2881&amp;"|"),"-"))</f>
        <v/>
      </c>
      <c r="N2881" s="183" t="str">
        <f t="shared" si="115"/>
        <v/>
      </c>
      <c r="O2881" s="81" t="str">
        <f>IF(EXACT(B2881,""),"",IF(COUNTIFS(B:B,B2881,J:J,"&gt;"&amp;J2881)=1,IFERROR(IF(MATCH(B2881&amp;"|*",M$3:M2880,0),"-",""),B2881&amp;"|"&amp;C2881&amp;"|"),"-"))</f>
        <v/>
      </c>
    </row>
    <row r="2882" spans="12:15" x14ac:dyDescent="0.35">
      <c r="L2882" s="81" t="str">
        <f t="shared" si="114"/>
        <v/>
      </c>
      <c r="M2882" s="82" t="str">
        <f>IF(EXACT(B2882,""),"",IF(COUNTIFS(B:B,B2882,J:J,"&gt;"&amp;J2882)=0,IFERROR(IF(MATCH(B2882&amp;"|*",M$3:M2881,0),"-",""),B2882&amp;"|"&amp;C2882&amp;"|"),"-"))</f>
        <v/>
      </c>
      <c r="N2882" s="183" t="str">
        <f t="shared" si="115"/>
        <v/>
      </c>
      <c r="O2882" s="81" t="str">
        <f>IF(EXACT(B2882,""),"",IF(COUNTIFS(B:B,B2882,J:J,"&gt;"&amp;J2882)=1,IFERROR(IF(MATCH(B2882&amp;"|*",M$3:M2881,0),"-",""),B2882&amp;"|"&amp;C2882&amp;"|"),"-"))</f>
        <v/>
      </c>
    </row>
    <row r="2883" spans="12:15" x14ac:dyDescent="0.35">
      <c r="L2883" s="81" t="str">
        <f t="shared" si="114"/>
        <v/>
      </c>
      <c r="M2883" s="82" t="str">
        <f>IF(EXACT(B2883,""),"",IF(COUNTIFS(B:B,B2883,J:J,"&gt;"&amp;J2883)=0,IFERROR(IF(MATCH(B2883&amp;"|*",M$3:M2882,0),"-",""),B2883&amp;"|"&amp;C2883&amp;"|"),"-"))</f>
        <v/>
      </c>
      <c r="N2883" s="183" t="str">
        <f t="shared" si="115"/>
        <v/>
      </c>
      <c r="O2883" s="81" t="str">
        <f>IF(EXACT(B2883,""),"",IF(COUNTIFS(B:B,B2883,J:J,"&gt;"&amp;J2883)=1,IFERROR(IF(MATCH(B2883&amp;"|*",M$3:M2882,0),"-",""),B2883&amp;"|"&amp;C2883&amp;"|"),"-"))</f>
        <v/>
      </c>
    </row>
    <row r="2884" spans="12:15" x14ac:dyDescent="0.35">
      <c r="L2884" s="81" t="str">
        <f t="shared" ref="L2884:L2947" si="116">IF(EXACT(B2884,""),"",IF(COUNTIFS(B:B,B2884,D:D,D2884,E:E,E2884,J:J,"&gt;"&amp;J2884)=0,B2884&amp;"|"&amp;D2884&amp;":"&amp;E2884&amp;"|","-"))</f>
        <v/>
      </c>
      <c r="M2884" s="82" t="str">
        <f>IF(EXACT(B2884,""),"",IF(COUNTIFS(B:B,B2884,J:J,"&gt;"&amp;J2884)=0,IFERROR(IF(MATCH(B2884&amp;"|*",M$3:M2883,0),"-",""),B2884&amp;"|"&amp;C2884&amp;"|"),"-"))</f>
        <v/>
      </c>
      <c r="N2884" s="183" t="str">
        <f t="shared" ref="N2884:N2947" si="117">IF(OR(EXACT(M2884,""),EXACT(M2884,"-")),"",COUNTIFS(M$4:M$4000,"&gt;-",M$4:M$4000,"&lt;="&amp;M2884))</f>
        <v/>
      </c>
      <c r="O2884" s="81" t="str">
        <f>IF(EXACT(B2884,""),"",IF(COUNTIFS(B:B,B2884,J:J,"&gt;"&amp;J2884)=1,IFERROR(IF(MATCH(B2884&amp;"|*",M$3:M2883,0),"-",""),B2884&amp;"|"&amp;C2884&amp;"|"),"-"))</f>
        <v/>
      </c>
    </row>
    <row r="2885" spans="12:15" x14ac:dyDescent="0.35">
      <c r="L2885" s="81" t="str">
        <f t="shared" si="116"/>
        <v/>
      </c>
      <c r="M2885" s="82" t="str">
        <f>IF(EXACT(B2885,""),"",IF(COUNTIFS(B:B,B2885,J:J,"&gt;"&amp;J2885)=0,IFERROR(IF(MATCH(B2885&amp;"|*",M$3:M2884,0),"-",""),B2885&amp;"|"&amp;C2885&amp;"|"),"-"))</f>
        <v/>
      </c>
      <c r="N2885" s="183" t="str">
        <f t="shared" si="117"/>
        <v/>
      </c>
      <c r="O2885" s="81" t="str">
        <f>IF(EXACT(B2885,""),"",IF(COUNTIFS(B:B,B2885,J:J,"&gt;"&amp;J2885)=1,IFERROR(IF(MATCH(B2885&amp;"|*",M$3:M2884,0),"-",""),B2885&amp;"|"&amp;C2885&amp;"|"),"-"))</f>
        <v/>
      </c>
    </row>
    <row r="2886" spans="12:15" x14ac:dyDescent="0.35">
      <c r="L2886" s="81" t="str">
        <f t="shared" si="116"/>
        <v/>
      </c>
      <c r="M2886" s="82" t="str">
        <f>IF(EXACT(B2886,""),"",IF(COUNTIFS(B:B,B2886,J:J,"&gt;"&amp;J2886)=0,IFERROR(IF(MATCH(B2886&amp;"|*",M$3:M2885,0),"-",""),B2886&amp;"|"&amp;C2886&amp;"|"),"-"))</f>
        <v/>
      </c>
      <c r="N2886" s="183" t="str">
        <f t="shared" si="117"/>
        <v/>
      </c>
      <c r="O2886" s="81" t="str">
        <f>IF(EXACT(B2886,""),"",IF(COUNTIFS(B:B,B2886,J:J,"&gt;"&amp;J2886)=1,IFERROR(IF(MATCH(B2886&amp;"|*",M$3:M2885,0),"-",""),B2886&amp;"|"&amp;C2886&amp;"|"),"-"))</f>
        <v/>
      </c>
    </row>
    <row r="2887" spans="12:15" x14ac:dyDescent="0.35">
      <c r="L2887" s="81" t="str">
        <f t="shared" si="116"/>
        <v/>
      </c>
      <c r="M2887" s="82" t="str">
        <f>IF(EXACT(B2887,""),"",IF(COUNTIFS(B:B,B2887,J:J,"&gt;"&amp;J2887)=0,IFERROR(IF(MATCH(B2887&amp;"|*",M$3:M2886,0),"-",""),B2887&amp;"|"&amp;C2887&amp;"|"),"-"))</f>
        <v/>
      </c>
      <c r="N2887" s="183" t="str">
        <f t="shared" si="117"/>
        <v/>
      </c>
      <c r="O2887" s="81" t="str">
        <f>IF(EXACT(B2887,""),"",IF(COUNTIFS(B:B,B2887,J:J,"&gt;"&amp;J2887)=1,IFERROR(IF(MATCH(B2887&amp;"|*",M$3:M2886,0),"-",""),B2887&amp;"|"&amp;C2887&amp;"|"),"-"))</f>
        <v/>
      </c>
    </row>
    <row r="2888" spans="12:15" x14ac:dyDescent="0.35">
      <c r="L2888" s="81" t="str">
        <f t="shared" si="116"/>
        <v/>
      </c>
      <c r="M2888" s="82" t="str">
        <f>IF(EXACT(B2888,""),"",IF(COUNTIFS(B:B,B2888,J:J,"&gt;"&amp;J2888)=0,IFERROR(IF(MATCH(B2888&amp;"|*",M$3:M2887,0),"-",""),B2888&amp;"|"&amp;C2888&amp;"|"),"-"))</f>
        <v/>
      </c>
      <c r="N2888" s="183" t="str">
        <f t="shared" si="117"/>
        <v/>
      </c>
      <c r="O2888" s="81" t="str">
        <f>IF(EXACT(B2888,""),"",IF(COUNTIFS(B:B,B2888,J:J,"&gt;"&amp;J2888)=1,IFERROR(IF(MATCH(B2888&amp;"|*",M$3:M2887,0),"-",""),B2888&amp;"|"&amp;C2888&amp;"|"),"-"))</f>
        <v/>
      </c>
    </row>
    <row r="2889" spans="12:15" x14ac:dyDescent="0.35">
      <c r="L2889" s="81" t="str">
        <f t="shared" si="116"/>
        <v/>
      </c>
      <c r="M2889" s="82" t="str">
        <f>IF(EXACT(B2889,""),"",IF(COUNTIFS(B:B,B2889,J:J,"&gt;"&amp;J2889)=0,IFERROR(IF(MATCH(B2889&amp;"|*",M$3:M2888,0),"-",""),B2889&amp;"|"&amp;C2889&amp;"|"),"-"))</f>
        <v/>
      </c>
      <c r="N2889" s="183" t="str">
        <f t="shared" si="117"/>
        <v/>
      </c>
      <c r="O2889" s="81" t="str">
        <f>IF(EXACT(B2889,""),"",IF(COUNTIFS(B:B,B2889,J:J,"&gt;"&amp;J2889)=1,IFERROR(IF(MATCH(B2889&amp;"|*",M$3:M2888,0),"-",""),B2889&amp;"|"&amp;C2889&amp;"|"),"-"))</f>
        <v/>
      </c>
    </row>
    <row r="2890" spans="12:15" x14ac:dyDescent="0.35">
      <c r="L2890" s="81" t="str">
        <f t="shared" si="116"/>
        <v/>
      </c>
      <c r="M2890" s="82" t="str">
        <f>IF(EXACT(B2890,""),"",IF(COUNTIFS(B:B,B2890,J:J,"&gt;"&amp;J2890)=0,IFERROR(IF(MATCH(B2890&amp;"|*",M$3:M2889,0),"-",""),B2890&amp;"|"&amp;C2890&amp;"|"),"-"))</f>
        <v/>
      </c>
      <c r="N2890" s="183" t="str">
        <f t="shared" si="117"/>
        <v/>
      </c>
      <c r="O2890" s="81" t="str">
        <f>IF(EXACT(B2890,""),"",IF(COUNTIFS(B:B,B2890,J:J,"&gt;"&amp;J2890)=1,IFERROR(IF(MATCH(B2890&amp;"|*",M$3:M2889,0),"-",""),B2890&amp;"|"&amp;C2890&amp;"|"),"-"))</f>
        <v/>
      </c>
    </row>
    <row r="2891" spans="12:15" x14ac:dyDescent="0.35">
      <c r="L2891" s="81" t="str">
        <f t="shared" si="116"/>
        <v/>
      </c>
      <c r="M2891" s="82" t="str">
        <f>IF(EXACT(B2891,""),"",IF(COUNTIFS(B:B,B2891,J:J,"&gt;"&amp;J2891)=0,IFERROR(IF(MATCH(B2891&amp;"|*",M$3:M2890,0),"-",""),B2891&amp;"|"&amp;C2891&amp;"|"),"-"))</f>
        <v/>
      </c>
      <c r="N2891" s="183" t="str">
        <f t="shared" si="117"/>
        <v/>
      </c>
      <c r="O2891" s="81" t="str">
        <f>IF(EXACT(B2891,""),"",IF(COUNTIFS(B:B,B2891,J:J,"&gt;"&amp;J2891)=1,IFERROR(IF(MATCH(B2891&amp;"|*",M$3:M2890,0),"-",""),B2891&amp;"|"&amp;C2891&amp;"|"),"-"))</f>
        <v/>
      </c>
    </row>
    <row r="2892" spans="12:15" x14ac:dyDescent="0.35">
      <c r="L2892" s="81" t="str">
        <f t="shared" si="116"/>
        <v/>
      </c>
      <c r="M2892" s="82" t="str">
        <f>IF(EXACT(B2892,""),"",IF(COUNTIFS(B:B,B2892,J:J,"&gt;"&amp;J2892)=0,IFERROR(IF(MATCH(B2892&amp;"|*",M$3:M2891,0),"-",""),B2892&amp;"|"&amp;C2892&amp;"|"),"-"))</f>
        <v/>
      </c>
      <c r="N2892" s="183" t="str">
        <f t="shared" si="117"/>
        <v/>
      </c>
      <c r="O2892" s="81" t="str">
        <f>IF(EXACT(B2892,""),"",IF(COUNTIFS(B:B,B2892,J:J,"&gt;"&amp;J2892)=1,IFERROR(IF(MATCH(B2892&amp;"|*",M$3:M2891,0),"-",""),B2892&amp;"|"&amp;C2892&amp;"|"),"-"))</f>
        <v/>
      </c>
    </row>
    <row r="2893" spans="12:15" x14ac:dyDescent="0.35">
      <c r="L2893" s="81" t="str">
        <f t="shared" si="116"/>
        <v/>
      </c>
      <c r="M2893" s="82" t="str">
        <f>IF(EXACT(B2893,""),"",IF(COUNTIFS(B:B,B2893,J:J,"&gt;"&amp;J2893)=0,IFERROR(IF(MATCH(B2893&amp;"|*",M$3:M2892,0),"-",""),B2893&amp;"|"&amp;C2893&amp;"|"),"-"))</f>
        <v/>
      </c>
      <c r="N2893" s="183" t="str">
        <f t="shared" si="117"/>
        <v/>
      </c>
      <c r="O2893" s="81" t="str">
        <f>IF(EXACT(B2893,""),"",IF(COUNTIFS(B:B,B2893,J:J,"&gt;"&amp;J2893)=1,IFERROR(IF(MATCH(B2893&amp;"|*",M$3:M2892,0),"-",""),B2893&amp;"|"&amp;C2893&amp;"|"),"-"))</f>
        <v/>
      </c>
    </row>
    <row r="2894" spans="12:15" x14ac:dyDescent="0.35">
      <c r="L2894" s="81" t="str">
        <f t="shared" si="116"/>
        <v/>
      </c>
      <c r="M2894" s="82" t="str">
        <f>IF(EXACT(B2894,""),"",IF(COUNTIFS(B:B,B2894,J:J,"&gt;"&amp;J2894)=0,IFERROR(IF(MATCH(B2894&amp;"|*",M$3:M2893,0),"-",""),B2894&amp;"|"&amp;C2894&amp;"|"),"-"))</f>
        <v/>
      </c>
      <c r="N2894" s="183" t="str">
        <f t="shared" si="117"/>
        <v/>
      </c>
      <c r="O2894" s="81" t="str">
        <f>IF(EXACT(B2894,""),"",IF(COUNTIFS(B:B,B2894,J:J,"&gt;"&amp;J2894)=1,IFERROR(IF(MATCH(B2894&amp;"|*",M$3:M2893,0),"-",""),B2894&amp;"|"&amp;C2894&amp;"|"),"-"))</f>
        <v/>
      </c>
    </row>
    <row r="2895" spans="12:15" x14ac:dyDescent="0.35">
      <c r="L2895" s="81" t="str">
        <f t="shared" si="116"/>
        <v/>
      </c>
      <c r="M2895" s="82" t="str">
        <f>IF(EXACT(B2895,""),"",IF(COUNTIFS(B:B,B2895,J:J,"&gt;"&amp;J2895)=0,IFERROR(IF(MATCH(B2895&amp;"|*",M$3:M2894,0),"-",""),B2895&amp;"|"&amp;C2895&amp;"|"),"-"))</f>
        <v/>
      </c>
      <c r="N2895" s="183" t="str">
        <f t="shared" si="117"/>
        <v/>
      </c>
      <c r="O2895" s="81" t="str">
        <f>IF(EXACT(B2895,""),"",IF(COUNTIFS(B:B,B2895,J:J,"&gt;"&amp;J2895)=1,IFERROR(IF(MATCH(B2895&amp;"|*",M$3:M2894,0),"-",""),B2895&amp;"|"&amp;C2895&amp;"|"),"-"))</f>
        <v/>
      </c>
    </row>
    <row r="2896" spans="12:15" x14ac:dyDescent="0.35">
      <c r="L2896" s="81" t="str">
        <f t="shared" si="116"/>
        <v/>
      </c>
      <c r="M2896" s="82" t="str">
        <f>IF(EXACT(B2896,""),"",IF(COUNTIFS(B:B,B2896,J:J,"&gt;"&amp;J2896)=0,IFERROR(IF(MATCH(B2896&amp;"|*",M$3:M2895,0),"-",""),B2896&amp;"|"&amp;C2896&amp;"|"),"-"))</f>
        <v/>
      </c>
      <c r="N2896" s="183" t="str">
        <f t="shared" si="117"/>
        <v/>
      </c>
      <c r="O2896" s="81" t="str">
        <f>IF(EXACT(B2896,""),"",IF(COUNTIFS(B:B,B2896,J:J,"&gt;"&amp;J2896)=1,IFERROR(IF(MATCH(B2896&amp;"|*",M$3:M2895,0),"-",""),B2896&amp;"|"&amp;C2896&amp;"|"),"-"))</f>
        <v/>
      </c>
    </row>
    <row r="2897" spans="12:15" x14ac:dyDescent="0.35">
      <c r="L2897" s="81" t="str">
        <f t="shared" si="116"/>
        <v/>
      </c>
      <c r="M2897" s="82" t="str">
        <f>IF(EXACT(B2897,""),"",IF(COUNTIFS(B:B,B2897,J:J,"&gt;"&amp;J2897)=0,IFERROR(IF(MATCH(B2897&amp;"|*",M$3:M2896,0),"-",""),B2897&amp;"|"&amp;C2897&amp;"|"),"-"))</f>
        <v/>
      </c>
      <c r="N2897" s="183" t="str">
        <f t="shared" si="117"/>
        <v/>
      </c>
      <c r="O2897" s="81" t="str">
        <f>IF(EXACT(B2897,""),"",IF(COUNTIFS(B:B,B2897,J:J,"&gt;"&amp;J2897)=1,IFERROR(IF(MATCH(B2897&amp;"|*",M$3:M2896,0),"-",""),B2897&amp;"|"&amp;C2897&amp;"|"),"-"))</f>
        <v/>
      </c>
    </row>
    <row r="2898" spans="12:15" x14ac:dyDescent="0.35">
      <c r="L2898" s="81" t="str">
        <f t="shared" si="116"/>
        <v/>
      </c>
      <c r="M2898" s="82" t="str">
        <f>IF(EXACT(B2898,""),"",IF(COUNTIFS(B:B,B2898,J:J,"&gt;"&amp;J2898)=0,IFERROR(IF(MATCH(B2898&amp;"|*",M$3:M2897,0),"-",""),B2898&amp;"|"&amp;C2898&amp;"|"),"-"))</f>
        <v/>
      </c>
      <c r="N2898" s="183" t="str">
        <f t="shared" si="117"/>
        <v/>
      </c>
      <c r="O2898" s="81" t="str">
        <f>IF(EXACT(B2898,""),"",IF(COUNTIFS(B:B,B2898,J:J,"&gt;"&amp;J2898)=1,IFERROR(IF(MATCH(B2898&amp;"|*",M$3:M2897,0),"-",""),B2898&amp;"|"&amp;C2898&amp;"|"),"-"))</f>
        <v/>
      </c>
    </row>
    <row r="2899" spans="12:15" x14ac:dyDescent="0.35">
      <c r="L2899" s="81" t="str">
        <f t="shared" si="116"/>
        <v/>
      </c>
      <c r="M2899" s="82" t="str">
        <f>IF(EXACT(B2899,""),"",IF(COUNTIFS(B:B,B2899,J:J,"&gt;"&amp;J2899)=0,IFERROR(IF(MATCH(B2899&amp;"|*",M$3:M2898,0),"-",""),B2899&amp;"|"&amp;C2899&amp;"|"),"-"))</f>
        <v/>
      </c>
      <c r="N2899" s="183" t="str">
        <f t="shared" si="117"/>
        <v/>
      </c>
      <c r="O2899" s="81" t="str">
        <f>IF(EXACT(B2899,""),"",IF(COUNTIFS(B:B,B2899,J:J,"&gt;"&amp;J2899)=1,IFERROR(IF(MATCH(B2899&amp;"|*",M$3:M2898,0),"-",""),B2899&amp;"|"&amp;C2899&amp;"|"),"-"))</f>
        <v/>
      </c>
    </row>
    <row r="2900" spans="12:15" x14ac:dyDescent="0.35">
      <c r="L2900" s="81" t="str">
        <f t="shared" si="116"/>
        <v/>
      </c>
      <c r="M2900" s="82" t="str">
        <f>IF(EXACT(B2900,""),"",IF(COUNTIFS(B:B,B2900,J:J,"&gt;"&amp;J2900)=0,IFERROR(IF(MATCH(B2900&amp;"|*",M$3:M2899,0),"-",""),B2900&amp;"|"&amp;C2900&amp;"|"),"-"))</f>
        <v/>
      </c>
      <c r="N2900" s="183" t="str">
        <f t="shared" si="117"/>
        <v/>
      </c>
      <c r="O2900" s="81" t="str">
        <f>IF(EXACT(B2900,""),"",IF(COUNTIFS(B:B,B2900,J:J,"&gt;"&amp;J2900)=1,IFERROR(IF(MATCH(B2900&amp;"|*",M$3:M2899,0),"-",""),B2900&amp;"|"&amp;C2900&amp;"|"),"-"))</f>
        <v/>
      </c>
    </row>
    <row r="2901" spans="12:15" x14ac:dyDescent="0.35">
      <c r="L2901" s="81" t="str">
        <f t="shared" si="116"/>
        <v/>
      </c>
      <c r="M2901" s="82" t="str">
        <f>IF(EXACT(B2901,""),"",IF(COUNTIFS(B:B,B2901,J:J,"&gt;"&amp;J2901)=0,IFERROR(IF(MATCH(B2901&amp;"|*",M$3:M2900,0),"-",""),B2901&amp;"|"&amp;C2901&amp;"|"),"-"))</f>
        <v/>
      </c>
      <c r="N2901" s="183" t="str">
        <f t="shared" si="117"/>
        <v/>
      </c>
      <c r="O2901" s="81" t="str">
        <f>IF(EXACT(B2901,""),"",IF(COUNTIFS(B:B,B2901,J:J,"&gt;"&amp;J2901)=1,IFERROR(IF(MATCH(B2901&amp;"|*",M$3:M2900,0),"-",""),B2901&amp;"|"&amp;C2901&amp;"|"),"-"))</f>
        <v/>
      </c>
    </row>
    <row r="2902" spans="12:15" x14ac:dyDescent="0.35">
      <c r="L2902" s="81" t="str">
        <f t="shared" si="116"/>
        <v/>
      </c>
      <c r="M2902" s="82" t="str">
        <f>IF(EXACT(B2902,""),"",IF(COUNTIFS(B:B,B2902,J:J,"&gt;"&amp;J2902)=0,IFERROR(IF(MATCH(B2902&amp;"|*",M$3:M2901,0),"-",""),B2902&amp;"|"&amp;C2902&amp;"|"),"-"))</f>
        <v/>
      </c>
      <c r="N2902" s="183" t="str">
        <f t="shared" si="117"/>
        <v/>
      </c>
      <c r="O2902" s="81" t="str">
        <f>IF(EXACT(B2902,""),"",IF(COUNTIFS(B:B,B2902,J:J,"&gt;"&amp;J2902)=1,IFERROR(IF(MATCH(B2902&amp;"|*",M$3:M2901,0),"-",""),B2902&amp;"|"&amp;C2902&amp;"|"),"-"))</f>
        <v/>
      </c>
    </row>
    <row r="2903" spans="12:15" x14ac:dyDescent="0.35">
      <c r="L2903" s="81" t="str">
        <f t="shared" si="116"/>
        <v/>
      </c>
      <c r="M2903" s="82" t="str">
        <f>IF(EXACT(B2903,""),"",IF(COUNTIFS(B:B,B2903,J:J,"&gt;"&amp;J2903)=0,IFERROR(IF(MATCH(B2903&amp;"|*",M$3:M2902,0),"-",""),B2903&amp;"|"&amp;C2903&amp;"|"),"-"))</f>
        <v/>
      </c>
      <c r="N2903" s="183" t="str">
        <f t="shared" si="117"/>
        <v/>
      </c>
      <c r="O2903" s="81" t="str">
        <f>IF(EXACT(B2903,""),"",IF(COUNTIFS(B:B,B2903,J:J,"&gt;"&amp;J2903)=1,IFERROR(IF(MATCH(B2903&amp;"|*",M$3:M2902,0),"-",""),B2903&amp;"|"&amp;C2903&amp;"|"),"-"))</f>
        <v/>
      </c>
    </row>
    <row r="2904" spans="12:15" x14ac:dyDescent="0.35">
      <c r="L2904" s="81" t="str">
        <f t="shared" si="116"/>
        <v/>
      </c>
      <c r="M2904" s="82" t="str">
        <f>IF(EXACT(B2904,""),"",IF(COUNTIFS(B:B,B2904,J:J,"&gt;"&amp;J2904)=0,IFERROR(IF(MATCH(B2904&amp;"|*",M$3:M2903,0),"-",""),B2904&amp;"|"&amp;C2904&amp;"|"),"-"))</f>
        <v/>
      </c>
      <c r="N2904" s="183" t="str">
        <f t="shared" si="117"/>
        <v/>
      </c>
      <c r="O2904" s="81" t="str">
        <f>IF(EXACT(B2904,""),"",IF(COUNTIFS(B:B,B2904,J:J,"&gt;"&amp;J2904)=1,IFERROR(IF(MATCH(B2904&amp;"|*",M$3:M2903,0),"-",""),B2904&amp;"|"&amp;C2904&amp;"|"),"-"))</f>
        <v/>
      </c>
    </row>
    <row r="2905" spans="12:15" x14ac:dyDescent="0.35">
      <c r="L2905" s="81" t="str">
        <f t="shared" si="116"/>
        <v/>
      </c>
      <c r="M2905" s="82" t="str">
        <f>IF(EXACT(B2905,""),"",IF(COUNTIFS(B:B,B2905,J:J,"&gt;"&amp;J2905)=0,IFERROR(IF(MATCH(B2905&amp;"|*",M$3:M2904,0),"-",""),B2905&amp;"|"&amp;C2905&amp;"|"),"-"))</f>
        <v/>
      </c>
      <c r="N2905" s="183" t="str">
        <f t="shared" si="117"/>
        <v/>
      </c>
      <c r="O2905" s="81" t="str">
        <f>IF(EXACT(B2905,""),"",IF(COUNTIFS(B:B,B2905,J:J,"&gt;"&amp;J2905)=1,IFERROR(IF(MATCH(B2905&amp;"|*",M$3:M2904,0),"-",""),B2905&amp;"|"&amp;C2905&amp;"|"),"-"))</f>
        <v/>
      </c>
    </row>
    <row r="2906" spans="12:15" x14ac:dyDescent="0.35">
      <c r="L2906" s="81" t="str">
        <f t="shared" si="116"/>
        <v/>
      </c>
      <c r="M2906" s="82" t="str">
        <f>IF(EXACT(B2906,""),"",IF(COUNTIFS(B:B,B2906,J:J,"&gt;"&amp;J2906)=0,IFERROR(IF(MATCH(B2906&amp;"|*",M$3:M2905,0),"-",""),B2906&amp;"|"&amp;C2906&amp;"|"),"-"))</f>
        <v/>
      </c>
      <c r="N2906" s="183" t="str">
        <f t="shared" si="117"/>
        <v/>
      </c>
      <c r="O2906" s="81" t="str">
        <f>IF(EXACT(B2906,""),"",IF(COUNTIFS(B:B,B2906,J:J,"&gt;"&amp;J2906)=1,IFERROR(IF(MATCH(B2906&amp;"|*",M$3:M2905,0),"-",""),B2906&amp;"|"&amp;C2906&amp;"|"),"-"))</f>
        <v/>
      </c>
    </row>
    <row r="2907" spans="12:15" x14ac:dyDescent="0.35">
      <c r="L2907" s="81" t="str">
        <f t="shared" si="116"/>
        <v/>
      </c>
      <c r="M2907" s="82" t="str">
        <f>IF(EXACT(B2907,""),"",IF(COUNTIFS(B:B,B2907,J:J,"&gt;"&amp;J2907)=0,IFERROR(IF(MATCH(B2907&amp;"|*",M$3:M2906,0),"-",""),B2907&amp;"|"&amp;C2907&amp;"|"),"-"))</f>
        <v/>
      </c>
      <c r="N2907" s="183" t="str">
        <f t="shared" si="117"/>
        <v/>
      </c>
      <c r="O2907" s="81" t="str">
        <f>IF(EXACT(B2907,""),"",IF(COUNTIFS(B:B,B2907,J:J,"&gt;"&amp;J2907)=1,IFERROR(IF(MATCH(B2907&amp;"|*",M$3:M2906,0),"-",""),B2907&amp;"|"&amp;C2907&amp;"|"),"-"))</f>
        <v/>
      </c>
    </row>
    <row r="2908" spans="12:15" x14ac:dyDescent="0.35">
      <c r="L2908" s="81" t="str">
        <f t="shared" si="116"/>
        <v/>
      </c>
      <c r="M2908" s="82" t="str">
        <f>IF(EXACT(B2908,""),"",IF(COUNTIFS(B:B,B2908,J:J,"&gt;"&amp;J2908)=0,IFERROR(IF(MATCH(B2908&amp;"|*",M$3:M2907,0),"-",""),B2908&amp;"|"&amp;C2908&amp;"|"),"-"))</f>
        <v/>
      </c>
      <c r="N2908" s="183" t="str">
        <f t="shared" si="117"/>
        <v/>
      </c>
      <c r="O2908" s="81" t="str">
        <f>IF(EXACT(B2908,""),"",IF(COUNTIFS(B:B,B2908,J:J,"&gt;"&amp;J2908)=1,IFERROR(IF(MATCH(B2908&amp;"|*",M$3:M2907,0),"-",""),B2908&amp;"|"&amp;C2908&amp;"|"),"-"))</f>
        <v/>
      </c>
    </row>
    <row r="2909" spans="12:15" x14ac:dyDescent="0.35">
      <c r="L2909" s="81" t="str">
        <f t="shared" si="116"/>
        <v/>
      </c>
      <c r="M2909" s="82" t="str">
        <f>IF(EXACT(B2909,""),"",IF(COUNTIFS(B:B,B2909,J:J,"&gt;"&amp;J2909)=0,IFERROR(IF(MATCH(B2909&amp;"|*",M$3:M2908,0),"-",""),B2909&amp;"|"&amp;C2909&amp;"|"),"-"))</f>
        <v/>
      </c>
      <c r="N2909" s="183" t="str">
        <f t="shared" si="117"/>
        <v/>
      </c>
      <c r="O2909" s="81" t="str">
        <f>IF(EXACT(B2909,""),"",IF(COUNTIFS(B:B,B2909,J:J,"&gt;"&amp;J2909)=1,IFERROR(IF(MATCH(B2909&amp;"|*",M$3:M2908,0),"-",""),B2909&amp;"|"&amp;C2909&amp;"|"),"-"))</f>
        <v/>
      </c>
    </row>
    <row r="2910" spans="12:15" x14ac:dyDescent="0.35">
      <c r="L2910" s="81" t="str">
        <f t="shared" si="116"/>
        <v/>
      </c>
      <c r="M2910" s="82" t="str">
        <f>IF(EXACT(B2910,""),"",IF(COUNTIFS(B:B,B2910,J:J,"&gt;"&amp;J2910)=0,IFERROR(IF(MATCH(B2910&amp;"|*",M$3:M2909,0),"-",""),B2910&amp;"|"&amp;C2910&amp;"|"),"-"))</f>
        <v/>
      </c>
      <c r="N2910" s="183" t="str">
        <f t="shared" si="117"/>
        <v/>
      </c>
      <c r="O2910" s="81" t="str">
        <f>IF(EXACT(B2910,""),"",IF(COUNTIFS(B:B,B2910,J:J,"&gt;"&amp;J2910)=1,IFERROR(IF(MATCH(B2910&amp;"|*",M$3:M2909,0),"-",""),B2910&amp;"|"&amp;C2910&amp;"|"),"-"))</f>
        <v/>
      </c>
    </row>
    <row r="2911" spans="12:15" x14ac:dyDescent="0.35">
      <c r="L2911" s="81" t="str">
        <f t="shared" si="116"/>
        <v/>
      </c>
      <c r="M2911" s="82" t="str">
        <f>IF(EXACT(B2911,""),"",IF(COUNTIFS(B:B,B2911,J:J,"&gt;"&amp;J2911)=0,IFERROR(IF(MATCH(B2911&amp;"|*",M$3:M2910,0),"-",""),B2911&amp;"|"&amp;C2911&amp;"|"),"-"))</f>
        <v/>
      </c>
      <c r="N2911" s="183" t="str">
        <f t="shared" si="117"/>
        <v/>
      </c>
      <c r="O2911" s="81" t="str">
        <f>IF(EXACT(B2911,""),"",IF(COUNTIFS(B:B,B2911,J:J,"&gt;"&amp;J2911)=1,IFERROR(IF(MATCH(B2911&amp;"|*",M$3:M2910,0),"-",""),B2911&amp;"|"&amp;C2911&amp;"|"),"-"))</f>
        <v/>
      </c>
    </row>
    <row r="2912" spans="12:15" x14ac:dyDescent="0.35">
      <c r="L2912" s="81" t="str">
        <f t="shared" si="116"/>
        <v/>
      </c>
      <c r="M2912" s="82" t="str">
        <f>IF(EXACT(B2912,""),"",IF(COUNTIFS(B:B,B2912,J:J,"&gt;"&amp;J2912)=0,IFERROR(IF(MATCH(B2912&amp;"|*",M$3:M2911,0),"-",""),B2912&amp;"|"&amp;C2912&amp;"|"),"-"))</f>
        <v/>
      </c>
      <c r="N2912" s="183" t="str">
        <f t="shared" si="117"/>
        <v/>
      </c>
      <c r="O2912" s="81" t="str">
        <f>IF(EXACT(B2912,""),"",IF(COUNTIFS(B:B,B2912,J:J,"&gt;"&amp;J2912)=1,IFERROR(IF(MATCH(B2912&amp;"|*",M$3:M2911,0),"-",""),B2912&amp;"|"&amp;C2912&amp;"|"),"-"))</f>
        <v/>
      </c>
    </row>
    <row r="2913" spans="12:15" x14ac:dyDescent="0.35">
      <c r="L2913" s="81" t="str">
        <f t="shared" si="116"/>
        <v/>
      </c>
      <c r="M2913" s="82" t="str">
        <f>IF(EXACT(B2913,""),"",IF(COUNTIFS(B:B,B2913,J:J,"&gt;"&amp;J2913)=0,IFERROR(IF(MATCH(B2913&amp;"|*",M$3:M2912,0),"-",""),B2913&amp;"|"&amp;C2913&amp;"|"),"-"))</f>
        <v/>
      </c>
      <c r="N2913" s="183" t="str">
        <f t="shared" si="117"/>
        <v/>
      </c>
      <c r="O2913" s="81" t="str">
        <f>IF(EXACT(B2913,""),"",IF(COUNTIFS(B:B,B2913,J:J,"&gt;"&amp;J2913)=1,IFERROR(IF(MATCH(B2913&amp;"|*",M$3:M2912,0),"-",""),B2913&amp;"|"&amp;C2913&amp;"|"),"-"))</f>
        <v/>
      </c>
    </row>
    <row r="2914" spans="12:15" x14ac:dyDescent="0.35">
      <c r="L2914" s="81" t="str">
        <f t="shared" si="116"/>
        <v/>
      </c>
      <c r="M2914" s="82" t="str">
        <f>IF(EXACT(B2914,""),"",IF(COUNTIFS(B:B,B2914,J:J,"&gt;"&amp;J2914)=0,IFERROR(IF(MATCH(B2914&amp;"|*",M$3:M2913,0),"-",""),B2914&amp;"|"&amp;C2914&amp;"|"),"-"))</f>
        <v/>
      </c>
      <c r="N2914" s="183" t="str">
        <f t="shared" si="117"/>
        <v/>
      </c>
      <c r="O2914" s="81" t="str">
        <f>IF(EXACT(B2914,""),"",IF(COUNTIFS(B:B,B2914,J:J,"&gt;"&amp;J2914)=1,IFERROR(IF(MATCH(B2914&amp;"|*",M$3:M2913,0),"-",""),B2914&amp;"|"&amp;C2914&amp;"|"),"-"))</f>
        <v/>
      </c>
    </row>
    <row r="2915" spans="12:15" x14ac:dyDescent="0.35">
      <c r="L2915" s="81" t="str">
        <f t="shared" si="116"/>
        <v/>
      </c>
      <c r="M2915" s="82" t="str">
        <f>IF(EXACT(B2915,""),"",IF(COUNTIFS(B:B,B2915,J:J,"&gt;"&amp;J2915)=0,IFERROR(IF(MATCH(B2915&amp;"|*",M$3:M2914,0),"-",""),B2915&amp;"|"&amp;C2915&amp;"|"),"-"))</f>
        <v/>
      </c>
      <c r="N2915" s="183" t="str">
        <f t="shared" si="117"/>
        <v/>
      </c>
      <c r="O2915" s="81" t="str">
        <f>IF(EXACT(B2915,""),"",IF(COUNTIFS(B:B,B2915,J:J,"&gt;"&amp;J2915)=1,IFERROR(IF(MATCH(B2915&amp;"|*",M$3:M2914,0),"-",""),B2915&amp;"|"&amp;C2915&amp;"|"),"-"))</f>
        <v/>
      </c>
    </row>
    <row r="2916" spans="12:15" x14ac:dyDescent="0.35">
      <c r="L2916" s="81" t="str">
        <f t="shared" si="116"/>
        <v/>
      </c>
      <c r="M2916" s="82" t="str">
        <f>IF(EXACT(B2916,""),"",IF(COUNTIFS(B:B,B2916,J:J,"&gt;"&amp;J2916)=0,IFERROR(IF(MATCH(B2916&amp;"|*",M$3:M2915,0),"-",""),B2916&amp;"|"&amp;C2916&amp;"|"),"-"))</f>
        <v/>
      </c>
      <c r="N2916" s="183" t="str">
        <f t="shared" si="117"/>
        <v/>
      </c>
      <c r="O2916" s="81" t="str">
        <f>IF(EXACT(B2916,""),"",IF(COUNTIFS(B:B,B2916,J:J,"&gt;"&amp;J2916)=1,IFERROR(IF(MATCH(B2916&amp;"|*",M$3:M2915,0),"-",""),B2916&amp;"|"&amp;C2916&amp;"|"),"-"))</f>
        <v/>
      </c>
    </row>
    <row r="2917" spans="12:15" x14ac:dyDescent="0.35">
      <c r="L2917" s="81" t="str">
        <f t="shared" si="116"/>
        <v/>
      </c>
      <c r="M2917" s="82" t="str">
        <f>IF(EXACT(B2917,""),"",IF(COUNTIFS(B:B,B2917,J:J,"&gt;"&amp;J2917)=0,IFERROR(IF(MATCH(B2917&amp;"|*",M$3:M2916,0),"-",""),B2917&amp;"|"&amp;C2917&amp;"|"),"-"))</f>
        <v/>
      </c>
      <c r="N2917" s="183" t="str">
        <f t="shared" si="117"/>
        <v/>
      </c>
      <c r="O2917" s="81" t="str">
        <f>IF(EXACT(B2917,""),"",IF(COUNTIFS(B:B,B2917,J:J,"&gt;"&amp;J2917)=1,IFERROR(IF(MATCH(B2917&amp;"|*",M$3:M2916,0),"-",""),B2917&amp;"|"&amp;C2917&amp;"|"),"-"))</f>
        <v/>
      </c>
    </row>
    <row r="2918" spans="12:15" x14ac:dyDescent="0.35">
      <c r="L2918" s="81" t="str">
        <f t="shared" si="116"/>
        <v/>
      </c>
      <c r="M2918" s="82" t="str">
        <f>IF(EXACT(B2918,""),"",IF(COUNTIFS(B:B,B2918,J:J,"&gt;"&amp;J2918)=0,IFERROR(IF(MATCH(B2918&amp;"|*",M$3:M2917,0),"-",""),B2918&amp;"|"&amp;C2918&amp;"|"),"-"))</f>
        <v/>
      </c>
      <c r="N2918" s="183" t="str">
        <f t="shared" si="117"/>
        <v/>
      </c>
      <c r="O2918" s="81" t="str">
        <f>IF(EXACT(B2918,""),"",IF(COUNTIFS(B:B,B2918,J:J,"&gt;"&amp;J2918)=1,IFERROR(IF(MATCH(B2918&amp;"|*",M$3:M2917,0),"-",""),B2918&amp;"|"&amp;C2918&amp;"|"),"-"))</f>
        <v/>
      </c>
    </row>
    <row r="2919" spans="12:15" x14ac:dyDescent="0.35">
      <c r="L2919" s="81" t="str">
        <f t="shared" si="116"/>
        <v/>
      </c>
      <c r="M2919" s="82" t="str">
        <f>IF(EXACT(B2919,""),"",IF(COUNTIFS(B:B,B2919,J:J,"&gt;"&amp;J2919)=0,IFERROR(IF(MATCH(B2919&amp;"|*",M$3:M2918,0),"-",""),B2919&amp;"|"&amp;C2919&amp;"|"),"-"))</f>
        <v/>
      </c>
      <c r="N2919" s="183" t="str">
        <f t="shared" si="117"/>
        <v/>
      </c>
      <c r="O2919" s="81" t="str">
        <f>IF(EXACT(B2919,""),"",IF(COUNTIFS(B:B,B2919,J:J,"&gt;"&amp;J2919)=1,IFERROR(IF(MATCH(B2919&amp;"|*",M$3:M2918,0),"-",""),B2919&amp;"|"&amp;C2919&amp;"|"),"-"))</f>
        <v/>
      </c>
    </row>
    <row r="2920" spans="12:15" x14ac:dyDescent="0.35">
      <c r="L2920" s="81" t="str">
        <f t="shared" si="116"/>
        <v/>
      </c>
      <c r="M2920" s="82" t="str">
        <f>IF(EXACT(B2920,""),"",IF(COUNTIFS(B:B,B2920,J:J,"&gt;"&amp;J2920)=0,IFERROR(IF(MATCH(B2920&amp;"|*",M$3:M2919,0),"-",""),B2920&amp;"|"&amp;C2920&amp;"|"),"-"))</f>
        <v/>
      </c>
      <c r="N2920" s="183" t="str">
        <f t="shared" si="117"/>
        <v/>
      </c>
      <c r="O2920" s="81" t="str">
        <f>IF(EXACT(B2920,""),"",IF(COUNTIFS(B:B,B2920,J:J,"&gt;"&amp;J2920)=1,IFERROR(IF(MATCH(B2920&amp;"|*",M$3:M2919,0),"-",""),B2920&amp;"|"&amp;C2920&amp;"|"),"-"))</f>
        <v/>
      </c>
    </row>
    <row r="2921" spans="12:15" x14ac:dyDescent="0.35">
      <c r="L2921" s="81" t="str">
        <f t="shared" si="116"/>
        <v/>
      </c>
      <c r="M2921" s="82" t="str">
        <f>IF(EXACT(B2921,""),"",IF(COUNTIFS(B:B,B2921,J:J,"&gt;"&amp;J2921)=0,IFERROR(IF(MATCH(B2921&amp;"|*",M$3:M2920,0),"-",""),B2921&amp;"|"&amp;C2921&amp;"|"),"-"))</f>
        <v/>
      </c>
      <c r="N2921" s="183" t="str">
        <f t="shared" si="117"/>
        <v/>
      </c>
      <c r="O2921" s="81" t="str">
        <f>IF(EXACT(B2921,""),"",IF(COUNTIFS(B:B,B2921,J:J,"&gt;"&amp;J2921)=1,IFERROR(IF(MATCH(B2921&amp;"|*",M$3:M2920,0),"-",""),B2921&amp;"|"&amp;C2921&amp;"|"),"-"))</f>
        <v/>
      </c>
    </row>
    <row r="2922" spans="12:15" x14ac:dyDescent="0.35">
      <c r="L2922" s="81" t="str">
        <f t="shared" si="116"/>
        <v/>
      </c>
      <c r="M2922" s="82" t="str">
        <f>IF(EXACT(B2922,""),"",IF(COUNTIFS(B:B,B2922,J:J,"&gt;"&amp;J2922)=0,IFERROR(IF(MATCH(B2922&amp;"|*",M$3:M2921,0),"-",""),B2922&amp;"|"&amp;C2922&amp;"|"),"-"))</f>
        <v/>
      </c>
      <c r="N2922" s="183" t="str">
        <f t="shared" si="117"/>
        <v/>
      </c>
      <c r="O2922" s="81" t="str">
        <f>IF(EXACT(B2922,""),"",IF(COUNTIFS(B:B,B2922,J:J,"&gt;"&amp;J2922)=1,IFERROR(IF(MATCH(B2922&amp;"|*",M$3:M2921,0),"-",""),B2922&amp;"|"&amp;C2922&amp;"|"),"-"))</f>
        <v/>
      </c>
    </row>
    <row r="2923" spans="12:15" x14ac:dyDescent="0.35">
      <c r="L2923" s="81" t="str">
        <f t="shared" si="116"/>
        <v/>
      </c>
      <c r="M2923" s="82" t="str">
        <f>IF(EXACT(B2923,""),"",IF(COUNTIFS(B:B,B2923,J:J,"&gt;"&amp;J2923)=0,IFERROR(IF(MATCH(B2923&amp;"|*",M$3:M2922,0),"-",""),B2923&amp;"|"&amp;C2923&amp;"|"),"-"))</f>
        <v/>
      </c>
      <c r="N2923" s="183" t="str">
        <f t="shared" si="117"/>
        <v/>
      </c>
      <c r="O2923" s="81" t="str">
        <f>IF(EXACT(B2923,""),"",IF(COUNTIFS(B:B,B2923,J:J,"&gt;"&amp;J2923)=1,IFERROR(IF(MATCH(B2923&amp;"|*",M$3:M2922,0),"-",""),B2923&amp;"|"&amp;C2923&amp;"|"),"-"))</f>
        <v/>
      </c>
    </row>
    <row r="2924" spans="12:15" x14ac:dyDescent="0.35">
      <c r="L2924" s="81" t="str">
        <f t="shared" si="116"/>
        <v/>
      </c>
      <c r="M2924" s="82" t="str">
        <f>IF(EXACT(B2924,""),"",IF(COUNTIFS(B:B,B2924,J:J,"&gt;"&amp;J2924)=0,IFERROR(IF(MATCH(B2924&amp;"|*",M$3:M2923,0),"-",""),B2924&amp;"|"&amp;C2924&amp;"|"),"-"))</f>
        <v/>
      </c>
      <c r="N2924" s="183" t="str">
        <f t="shared" si="117"/>
        <v/>
      </c>
      <c r="O2924" s="81" t="str">
        <f>IF(EXACT(B2924,""),"",IF(COUNTIFS(B:B,B2924,J:J,"&gt;"&amp;J2924)=1,IFERROR(IF(MATCH(B2924&amp;"|*",M$3:M2923,0),"-",""),B2924&amp;"|"&amp;C2924&amp;"|"),"-"))</f>
        <v/>
      </c>
    </row>
    <row r="2925" spans="12:15" x14ac:dyDescent="0.35">
      <c r="L2925" s="81" t="str">
        <f t="shared" si="116"/>
        <v/>
      </c>
      <c r="M2925" s="82" t="str">
        <f>IF(EXACT(B2925,""),"",IF(COUNTIFS(B:B,B2925,J:J,"&gt;"&amp;J2925)=0,IFERROR(IF(MATCH(B2925&amp;"|*",M$3:M2924,0),"-",""),B2925&amp;"|"&amp;C2925&amp;"|"),"-"))</f>
        <v/>
      </c>
      <c r="N2925" s="183" t="str">
        <f t="shared" si="117"/>
        <v/>
      </c>
      <c r="O2925" s="81" t="str">
        <f>IF(EXACT(B2925,""),"",IF(COUNTIFS(B:B,B2925,J:J,"&gt;"&amp;J2925)=1,IFERROR(IF(MATCH(B2925&amp;"|*",M$3:M2924,0),"-",""),B2925&amp;"|"&amp;C2925&amp;"|"),"-"))</f>
        <v/>
      </c>
    </row>
    <row r="2926" spans="12:15" x14ac:dyDescent="0.35">
      <c r="L2926" s="81" t="str">
        <f t="shared" si="116"/>
        <v/>
      </c>
      <c r="M2926" s="82" t="str">
        <f>IF(EXACT(B2926,""),"",IF(COUNTIFS(B:B,B2926,J:J,"&gt;"&amp;J2926)=0,IFERROR(IF(MATCH(B2926&amp;"|*",M$3:M2925,0),"-",""),B2926&amp;"|"&amp;C2926&amp;"|"),"-"))</f>
        <v/>
      </c>
      <c r="N2926" s="183" t="str">
        <f t="shared" si="117"/>
        <v/>
      </c>
      <c r="O2926" s="81" t="str">
        <f>IF(EXACT(B2926,""),"",IF(COUNTIFS(B:B,B2926,J:J,"&gt;"&amp;J2926)=1,IFERROR(IF(MATCH(B2926&amp;"|*",M$3:M2925,0),"-",""),B2926&amp;"|"&amp;C2926&amp;"|"),"-"))</f>
        <v/>
      </c>
    </row>
    <row r="2927" spans="12:15" x14ac:dyDescent="0.35">
      <c r="L2927" s="81" t="str">
        <f t="shared" si="116"/>
        <v/>
      </c>
      <c r="M2927" s="82" t="str">
        <f>IF(EXACT(B2927,""),"",IF(COUNTIFS(B:B,B2927,J:J,"&gt;"&amp;J2927)=0,IFERROR(IF(MATCH(B2927&amp;"|*",M$3:M2926,0),"-",""),B2927&amp;"|"&amp;C2927&amp;"|"),"-"))</f>
        <v/>
      </c>
      <c r="N2927" s="183" t="str">
        <f t="shared" si="117"/>
        <v/>
      </c>
      <c r="O2927" s="81" t="str">
        <f>IF(EXACT(B2927,""),"",IF(COUNTIFS(B:B,B2927,J:J,"&gt;"&amp;J2927)=1,IFERROR(IF(MATCH(B2927&amp;"|*",M$3:M2926,0),"-",""),B2927&amp;"|"&amp;C2927&amp;"|"),"-"))</f>
        <v/>
      </c>
    </row>
    <row r="2928" spans="12:15" x14ac:dyDescent="0.35">
      <c r="L2928" s="81" t="str">
        <f t="shared" si="116"/>
        <v/>
      </c>
      <c r="M2928" s="82" t="str">
        <f>IF(EXACT(B2928,""),"",IF(COUNTIFS(B:B,B2928,J:J,"&gt;"&amp;J2928)=0,IFERROR(IF(MATCH(B2928&amp;"|*",M$3:M2927,0),"-",""),B2928&amp;"|"&amp;C2928&amp;"|"),"-"))</f>
        <v/>
      </c>
      <c r="N2928" s="183" t="str">
        <f t="shared" si="117"/>
        <v/>
      </c>
      <c r="O2928" s="81" t="str">
        <f>IF(EXACT(B2928,""),"",IF(COUNTIFS(B:B,B2928,J:J,"&gt;"&amp;J2928)=1,IFERROR(IF(MATCH(B2928&amp;"|*",M$3:M2927,0),"-",""),B2928&amp;"|"&amp;C2928&amp;"|"),"-"))</f>
        <v/>
      </c>
    </row>
    <row r="2929" spans="12:15" x14ac:dyDescent="0.35">
      <c r="L2929" s="81" t="str">
        <f t="shared" si="116"/>
        <v/>
      </c>
      <c r="M2929" s="82" t="str">
        <f>IF(EXACT(B2929,""),"",IF(COUNTIFS(B:B,B2929,J:J,"&gt;"&amp;J2929)=0,IFERROR(IF(MATCH(B2929&amp;"|*",M$3:M2928,0),"-",""),B2929&amp;"|"&amp;C2929&amp;"|"),"-"))</f>
        <v/>
      </c>
      <c r="N2929" s="183" t="str">
        <f t="shared" si="117"/>
        <v/>
      </c>
      <c r="O2929" s="81" t="str">
        <f>IF(EXACT(B2929,""),"",IF(COUNTIFS(B:B,B2929,J:J,"&gt;"&amp;J2929)=1,IFERROR(IF(MATCH(B2929&amp;"|*",M$3:M2928,0),"-",""),B2929&amp;"|"&amp;C2929&amp;"|"),"-"))</f>
        <v/>
      </c>
    </row>
    <row r="2930" spans="12:15" x14ac:dyDescent="0.35">
      <c r="L2930" s="81" t="str">
        <f t="shared" si="116"/>
        <v/>
      </c>
      <c r="M2930" s="82" t="str">
        <f>IF(EXACT(B2930,""),"",IF(COUNTIFS(B:B,B2930,J:J,"&gt;"&amp;J2930)=0,IFERROR(IF(MATCH(B2930&amp;"|*",M$3:M2929,0),"-",""),B2930&amp;"|"&amp;C2930&amp;"|"),"-"))</f>
        <v/>
      </c>
      <c r="N2930" s="183" t="str">
        <f t="shared" si="117"/>
        <v/>
      </c>
      <c r="O2930" s="81" t="str">
        <f>IF(EXACT(B2930,""),"",IF(COUNTIFS(B:B,B2930,J:J,"&gt;"&amp;J2930)=1,IFERROR(IF(MATCH(B2930&amp;"|*",M$3:M2929,0),"-",""),B2930&amp;"|"&amp;C2930&amp;"|"),"-"))</f>
        <v/>
      </c>
    </row>
    <row r="2931" spans="12:15" x14ac:dyDescent="0.35">
      <c r="L2931" s="81" t="str">
        <f t="shared" si="116"/>
        <v/>
      </c>
      <c r="M2931" s="82" t="str">
        <f>IF(EXACT(B2931,""),"",IF(COUNTIFS(B:B,B2931,J:J,"&gt;"&amp;J2931)=0,IFERROR(IF(MATCH(B2931&amp;"|*",M$3:M2930,0),"-",""),B2931&amp;"|"&amp;C2931&amp;"|"),"-"))</f>
        <v/>
      </c>
      <c r="N2931" s="183" t="str">
        <f t="shared" si="117"/>
        <v/>
      </c>
      <c r="O2931" s="81" t="str">
        <f>IF(EXACT(B2931,""),"",IF(COUNTIFS(B:B,B2931,J:J,"&gt;"&amp;J2931)=1,IFERROR(IF(MATCH(B2931&amp;"|*",M$3:M2930,0),"-",""),B2931&amp;"|"&amp;C2931&amp;"|"),"-"))</f>
        <v/>
      </c>
    </row>
    <row r="2932" spans="12:15" x14ac:dyDescent="0.35">
      <c r="L2932" s="81" t="str">
        <f t="shared" si="116"/>
        <v/>
      </c>
      <c r="M2932" s="82" t="str">
        <f>IF(EXACT(B2932,""),"",IF(COUNTIFS(B:B,B2932,J:J,"&gt;"&amp;J2932)=0,IFERROR(IF(MATCH(B2932&amp;"|*",M$3:M2931,0),"-",""),B2932&amp;"|"&amp;C2932&amp;"|"),"-"))</f>
        <v/>
      </c>
      <c r="N2932" s="183" t="str">
        <f t="shared" si="117"/>
        <v/>
      </c>
      <c r="O2932" s="81" t="str">
        <f>IF(EXACT(B2932,""),"",IF(COUNTIFS(B:B,B2932,J:J,"&gt;"&amp;J2932)=1,IFERROR(IF(MATCH(B2932&amp;"|*",M$3:M2931,0),"-",""),B2932&amp;"|"&amp;C2932&amp;"|"),"-"))</f>
        <v/>
      </c>
    </row>
    <row r="2933" spans="12:15" x14ac:dyDescent="0.35">
      <c r="L2933" s="81" t="str">
        <f t="shared" si="116"/>
        <v/>
      </c>
      <c r="M2933" s="82" t="str">
        <f>IF(EXACT(B2933,""),"",IF(COUNTIFS(B:B,B2933,J:J,"&gt;"&amp;J2933)=0,IFERROR(IF(MATCH(B2933&amp;"|*",M$3:M2932,0),"-",""),B2933&amp;"|"&amp;C2933&amp;"|"),"-"))</f>
        <v/>
      </c>
      <c r="N2933" s="183" t="str">
        <f t="shared" si="117"/>
        <v/>
      </c>
      <c r="O2933" s="81" t="str">
        <f>IF(EXACT(B2933,""),"",IF(COUNTIFS(B:B,B2933,J:J,"&gt;"&amp;J2933)=1,IFERROR(IF(MATCH(B2933&amp;"|*",M$3:M2932,0),"-",""),B2933&amp;"|"&amp;C2933&amp;"|"),"-"))</f>
        <v/>
      </c>
    </row>
    <row r="2934" spans="12:15" x14ac:dyDescent="0.35">
      <c r="L2934" s="81" t="str">
        <f t="shared" si="116"/>
        <v/>
      </c>
      <c r="M2934" s="82" t="str">
        <f>IF(EXACT(B2934,""),"",IF(COUNTIFS(B:B,B2934,J:J,"&gt;"&amp;J2934)=0,IFERROR(IF(MATCH(B2934&amp;"|*",M$3:M2933,0),"-",""),B2934&amp;"|"&amp;C2934&amp;"|"),"-"))</f>
        <v/>
      </c>
      <c r="N2934" s="183" t="str">
        <f t="shared" si="117"/>
        <v/>
      </c>
      <c r="O2934" s="81" t="str">
        <f>IF(EXACT(B2934,""),"",IF(COUNTIFS(B:B,B2934,J:J,"&gt;"&amp;J2934)=1,IFERROR(IF(MATCH(B2934&amp;"|*",M$3:M2933,0),"-",""),B2934&amp;"|"&amp;C2934&amp;"|"),"-"))</f>
        <v/>
      </c>
    </row>
    <row r="2935" spans="12:15" x14ac:dyDescent="0.35">
      <c r="L2935" s="81" t="str">
        <f t="shared" si="116"/>
        <v/>
      </c>
      <c r="M2935" s="82" t="str">
        <f>IF(EXACT(B2935,""),"",IF(COUNTIFS(B:B,B2935,J:J,"&gt;"&amp;J2935)=0,IFERROR(IF(MATCH(B2935&amp;"|*",M$3:M2934,0),"-",""),B2935&amp;"|"&amp;C2935&amp;"|"),"-"))</f>
        <v/>
      </c>
      <c r="N2935" s="183" t="str">
        <f t="shared" si="117"/>
        <v/>
      </c>
      <c r="O2935" s="81" t="str">
        <f>IF(EXACT(B2935,""),"",IF(COUNTIFS(B:B,B2935,J:J,"&gt;"&amp;J2935)=1,IFERROR(IF(MATCH(B2935&amp;"|*",M$3:M2934,0),"-",""),B2935&amp;"|"&amp;C2935&amp;"|"),"-"))</f>
        <v/>
      </c>
    </row>
    <row r="2936" spans="12:15" x14ac:dyDescent="0.35">
      <c r="L2936" s="81" t="str">
        <f t="shared" si="116"/>
        <v/>
      </c>
      <c r="M2936" s="82" t="str">
        <f>IF(EXACT(B2936,""),"",IF(COUNTIFS(B:B,B2936,J:J,"&gt;"&amp;J2936)=0,IFERROR(IF(MATCH(B2936&amp;"|*",M$3:M2935,0),"-",""),B2936&amp;"|"&amp;C2936&amp;"|"),"-"))</f>
        <v/>
      </c>
      <c r="N2936" s="183" t="str">
        <f t="shared" si="117"/>
        <v/>
      </c>
      <c r="O2936" s="81" t="str">
        <f>IF(EXACT(B2936,""),"",IF(COUNTIFS(B:B,B2936,J:J,"&gt;"&amp;J2936)=1,IFERROR(IF(MATCH(B2936&amp;"|*",M$3:M2935,0),"-",""),B2936&amp;"|"&amp;C2936&amp;"|"),"-"))</f>
        <v/>
      </c>
    </row>
    <row r="2937" spans="12:15" x14ac:dyDescent="0.35">
      <c r="L2937" s="81" t="str">
        <f t="shared" si="116"/>
        <v/>
      </c>
      <c r="M2937" s="82" t="str">
        <f>IF(EXACT(B2937,""),"",IF(COUNTIFS(B:B,B2937,J:J,"&gt;"&amp;J2937)=0,IFERROR(IF(MATCH(B2937&amp;"|*",M$3:M2936,0),"-",""),B2937&amp;"|"&amp;C2937&amp;"|"),"-"))</f>
        <v/>
      </c>
      <c r="N2937" s="183" t="str">
        <f t="shared" si="117"/>
        <v/>
      </c>
      <c r="O2937" s="81" t="str">
        <f>IF(EXACT(B2937,""),"",IF(COUNTIFS(B:B,B2937,J:J,"&gt;"&amp;J2937)=1,IFERROR(IF(MATCH(B2937&amp;"|*",M$3:M2936,0),"-",""),B2937&amp;"|"&amp;C2937&amp;"|"),"-"))</f>
        <v/>
      </c>
    </row>
    <row r="2938" spans="12:15" x14ac:dyDescent="0.35">
      <c r="L2938" s="81" t="str">
        <f t="shared" si="116"/>
        <v/>
      </c>
      <c r="M2938" s="82" t="str">
        <f>IF(EXACT(B2938,""),"",IF(COUNTIFS(B:B,B2938,J:J,"&gt;"&amp;J2938)=0,IFERROR(IF(MATCH(B2938&amp;"|*",M$3:M2937,0),"-",""),B2938&amp;"|"&amp;C2938&amp;"|"),"-"))</f>
        <v/>
      </c>
      <c r="N2938" s="183" t="str">
        <f t="shared" si="117"/>
        <v/>
      </c>
      <c r="O2938" s="81" t="str">
        <f>IF(EXACT(B2938,""),"",IF(COUNTIFS(B:B,B2938,J:J,"&gt;"&amp;J2938)=1,IFERROR(IF(MATCH(B2938&amp;"|*",M$3:M2937,0),"-",""),B2938&amp;"|"&amp;C2938&amp;"|"),"-"))</f>
        <v/>
      </c>
    </row>
    <row r="2939" spans="12:15" x14ac:dyDescent="0.35">
      <c r="L2939" s="81" t="str">
        <f t="shared" si="116"/>
        <v/>
      </c>
      <c r="M2939" s="82" t="str">
        <f>IF(EXACT(B2939,""),"",IF(COUNTIFS(B:B,B2939,J:J,"&gt;"&amp;J2939)=0,IFERROR(IF(MATCH(B2939&amp;"|*",M$3:M2938,0),"-",""),B2939&amp;"|"&amp;C2939&amp;"|"),"-"))</f>
        <v/>
      </c>
      <c r="N2939" s="183" t="str">
        <f t="shared" si="117"/>
        <v/>
      </c>
      <c r="O2939" s="81" t="str">
        <f>IF(EXACT(B2939,""),"",IF(COUNTIFS(B:B,B2939,J:J,"&gt;"&amp;J2939)=1,IFERROR(IF(MATCH(B2939&amp;"|*",M$3:M2938,0),"-",""),B2939&amp;"|"&amp;C2939&amp;"|"),"-"))</f>
        <v/>
      </c>
    </row>
    <row r="2940" spans="12:15" x14ac:dyDescent="0.35">
      <c r="L2940" s="81" t="str">
        <f t="shared" si="116"/>
        <v/>
      </c>
      <c r="M2940" s="82" t="str">
        <f>IF(EXACT(B2940,""),"",IF(COUNTIFS(B:B,B2940,J:J,"&gt;"&amp;J2940)=0,IFERROR(IF(MATCH(B2940&amp;"|*",M$3:M2939,0),"-",""),B2940&amp;"|"&amp;C2940&amp;"|"),"-"))</f>
        <v/>
      </c>
      <c r="N2940" s="183" t="str">
        <f t="shared" si="117"/>
        <v/>
      </c>
      <c r="O2940" s="81" t="str">
        <f>IF(EXACT(B2940,""),"",IF(COUNTIFS(B:B,B2940,J:J,"&gt;"&amp;J2940)=1,IFERROR(IF(MATCH(B2940&amp;"|*",M$3:M2939,0),"-",""),B2940&amp;"|"&amp;C2940&amp;"|"),"-"))</f>
        <v/>
      </c>
    </row>
    <row r="2941" spans="12:15" x14ac:dyDescent="0.35">
      <c r="L2941" s="81" t="str">
        <f t="shared" si="116"/>
        <v/>
      </c>
      <c r="M2941" s="82" t="str">
        <f>IF(EXACT(B2941,""),"",IF(COUNTIFS(B:B,B2941,J:J,"&gt;"&amp;J2941)=0,IFERROR(IF(MATCH(B2941&amp;"|*",M$3:M2940,0),"-",""),B2941&amp;"|"&amp;C2941&amp;"|"),"-"))</f>
        <v/>
      </c>
      <c r="N2941" s="183" t="str">
        <f t="shared" si="117"/>
        <v/>
      </c>
      <c r="O2941" s="81" t="str">
        <f>IF(EXACT(B2941,""),"",IF(COUNTIFS(B:B,B2941,J:J,"&gt;"&amp;J2941)=1,IFERROR(IF(MATCH(B2941&amp;"|*",M$3:M2940,0),"-",""),B2941&amp;"|"&amp;C2941&amp;"|"),"-"))</f>
        <v/>
      </c>
    </row>
    <row r="2942" spans="12:15" x14ac:dyDescent="0.35">
      <c r="L2942" s="81" t="str">
        <f t="shared" si="116"/>
        <v/>
      </c>
      <c r="M2942" s="82" t="str">
        <f>IF(EXACT(B2942,""),"",IF(COUNTIFS(B:B,B2942,J:J,"&gt;"&amp;J2942)=0,IFERROR(IF(MATCH(B2942&amp;"|*",M$3:M2941,0),"-",""),B2942&amp;"|"&amp;C2942&amp;"|"),"-"))</f>
        <v/>
      </c>
      <c r="N2942" s="183" t="str">
        <f t="shared" si="117"/>
        <v/>
      </c>
      <c r="O2942" s="81" t="str">
        <f>IF(EXACT(B2942,""),"",IF(COUNTIFS(B:B,B2942,J:J,"&gt;"&amp;J2942)=1,IFERROR(IF(MATCH(B2942&amp;"|*",M$3:M2941,0),"-",""),B2942&amp;"|"&amp;C2942&amp;"|"),"-"))</f>
        <v/>
      </c>
    </row>
    <row r="2943" spans="12:15" x14ac:dyDescent="0.35">
      <c r="L2943" s="81" t="str">
        <f t="shared" si="116"/>
        <v/>
      </c>
      <c r="M2943" s="82" t="str">
        <f>IF(EXACT(B2943,""),"",IF(COUNTIFS(B:B,B2943,J:J,"&gt;"&amp;J2943)=0,IFERROR(IF(MATCH(B2943&amp;"|*",M$3:M2942,0),"-",""),B2943&amp;"|"&amp;C2943&amp;"|"),"-"))</f>
        <v/>
      </c>
      <c r="N2943" s="183" t="str">
        <f t="shared" si="117"/>
        <v/>
      </c>
      <c r="O2943" s="81" t="str">
        <f>IF(EXACT(B2943,""),"",IF(COUNTIFS(B:B,B2943,J:J,"&gt;"&amp;J2943)=1,IFERROR(IF(MATCH(B2943&amp;"|*",M$3:M2942,0),"-",""),B2943&amp;"|"&amp;C2943&amp;"|"),"-"))</f>
        <v/>
      </c>
    </row>
    <row r="2944" spans="12:15" x14ac:dyDescent="0.35">
      <c r="L2944" s="81" t="str">
        <f t="shared" si="116"/>
        <v/>
      </c>
      <c r="M2944" s="82" t="str">
        <f>IF(EXACT(B2944,""),"",IF(COUNTIFS(B:B,B2944,J:J,"&gt;"&amp;J2944)=0,IFERROR(IF(MATCH(B2944&amp;"|*",M$3:M2943,0),"-",""),B2944&amp;"|"&amp;C2944&amp;"|"),"-"))</f>
        <v/>
      </c>
      <c r="N2944" s="183" t="str">
        <f t="shared" si="117"/>
        <v/>
      </c>
      <c r="O2944" s="81" t="str">
        <f>IF(EXACT(B2944,""),"",IF(COUNTIFS(B:B,B2944,J:J,"&gt;"&amp;J2944)=1,IFERROR(IF(MATCH(B2944&amp;"|*",M$3:M2943,0),"-",""),B2944&amp;"|"&amp;C2944&amp;"|"),"-"))</f>
        <v/>
      </c>
    </row>
    <row r="2945" spans="12:15" x14ac:dyDescent="0.35">
      <c r="L2945" s="81" t="str">
        <f t="shared" si="116"/>
        <v/>
      </c>
      <c r="M2945" s="82" t="str">
        <f>IF(EXACT(B2945,""),"",IF(COUNTIFS(B:B,B2945,J:J,"&gt;"&amp;J2945)=0,IFERROR(IF(MATCH(B2945&amp;"|*",M$3:M2944,0),"-",""),B2945&amp;"|"&amp;C2945&amp;"|"),"-"))</f>
        <v/>
      </c>
      <c r="N2945" s="183" t="str">
        <f t="shared" si="117"/>
        <v/>
      </c>
      <c r="O2945" s="81" t="str">
        <f>IF(EXACT(B2945,""),"",IF(COUNTIFS(B:B,B2945,J:J,"&gt;"&amp;J2945)=1,IFERROR(IF(MATCH(B2945&amp;"|*",M$3:M2944,0),"-",""),B2945&amp;"|"&amp;C2945&amp;"|"),"-"))</f>
        <v/>
      </c>
    </row>
    <row r="2946" spans="12:15" x14ac:dyDescent="0.35">
      <c r="L2946" s="81" t="str">
        <f t="shared" si="116"/>
        <v/>
      </c>
      <c r="M2946" s="82" t="str">
        <f>IF(EXACT(B2946,""),"",IF(COUNTIFS(B:B,B2946,J:J,"&gt;"&amp;J2946)=0,IFERROR(IF(MATCH(B2946&amp;"|*",M$3:M2945,0),"-",""),B2946&amp;"|"&amp;C2946&amp;"|"),"-"))</f>
        <v/>
      </c>
      <c r="N2946" s="183" t="str">
        <f t="shared" si="117"/>
        <v/>
      </c>
      <c r="O2946" s="81" t="str">
        <f>IF(EXACT(B2946,""),"",IF(COUNTIFS(B:B,B2946,J:J,"&gt;"&amp;J2946)=1,IFERROR(IF(MATCH(B2946&amp;"|*",M$3:M2945,0),"-",""),B2946&amp;"|"&amp;C2946&amp;"|"),"-"))</f>
        <v/>
      </c>
    </row>
    <row r="2947" spans="12:15" x14ac:dyDescent="0.35">
      <c r="L2947" s="81" t="str">
        <f t="shared" si="116"/>
        <v/>
      </c>
      <c r="M2947" s="82" t="str">
        <f>IF(EXACT(B2947,""),"",IF(COUNTIFS(B:B,B2947,J:J,"&gt;"&amp;J2947)=0,IFERROR(IF(MATCH(B2947&amp;"|*",M$3:M2946,0),"-",""),B2947&amp;"|"&amp;C2947&amp;"|"),"-"))</f>
        <v/>
      </c>
      <c r="N2947" s="183" t="str">
        <f t="shared" si="117"/>
        <v/>
      </c>
      <c r="O2947" s="81" t="str">
        <f>IF(EXACT(B2947,""),"",IF(COUNTIFS(B:B,B2947,J:J,"&gt;"&amp;J2947)=1,IFERROR(IF(MATCH(B2947&amp;"|*",M$3:M2946,0),"-",""),B2947&amp;"|"&amp;C2947&amp;"|"),"-"))</f>
        <v/>
      </c>
    </row>
    <row r="2948" spans="12:15" x14ac:dyDescent="0.35">
      <c r="L2948" s="81" t="str">
        <f t="shared" ref="L2948:L3011" si="118">IF(EXACT(B2948,""),"",IF(COUNTIFS(B:B,B2948,D:D,D2948,E:E,E2948,J:J,"&gt;"&amp;J2948)=0,B2948&amp;"|"&amp;D2948&amp;":"&amp;E2948&amp;"|","-"))</f>
        <v/>
      </c>
      <c r="M2948" s="82" t="str">
        <f>IF(EXACT(B2948,""),"",IF(COUNTIFS(B:B,B2948,J:J,"&gt;"&amp;J2948)=0,IFERROR(IF(MATCH(B2948&amp;"|*",M$3:M2947,0),"-",""),B2948&amp;"|"&amp;C2948&amp;"|"),"-"))</f>
        <v/>
      </c>
      <c r="N2948" s="183" t="str">
        <f t="shared" ref="N2948:N3011" si="119">IF(OR(EXACT(M2948,""),EXACT(M2948,"-")),"",COUNTIFS(M$4:M$4000,"&gt;-",M$4:M$4000,"&lt;="&amp;M2948))</f>
        <v/>
      </c>
      <c r="O2948" s="81" t="str">
        <f>IF(EXACT(B2948,""),"",IF(COUNTIFS(B:B,B2948,J:J,"&gt;"&amp;J2948)=1,IFERROR(IF(MATCH(B2948&amp;"|*",M$3:M2947,0),"-",""),B2948&amp;"|"&amp;C2948&amp;"|"),"-"))</f>
        <v/>
      </c>
    </row>
    <row r="2949" spans="12:15" x14ac:dyDescent="0.35">
      <c r="L2949" s="81" t="str">
        <f t="shared" si="118"/>
        <v/>
      </c>
      <c r="M2949" s="82" t="str">
        <f>IF(EXACT(B2949,""),"",IF(COUNTIFS(B:B,B2949,J:J,"&gt;"&amp;J2949)=0,IFERROR(IF(MATCH(B2949&amp;"|*",M$3:M2948,0),"-",""),B2949&amp;"|"&amp;C2949&amp;"|"),"-"))</f>
        <v/>
      </c>
      <c r="N2949" s="183" t="str">
        <f t="shared" si="119"/>
        <v/>
      </c>
      <c r="O2949" s="81" t="str">
        <f>IF(EXACT(B2949,""),"",IF(COUNTIFS(B:B,B2949,J:J,"&gt;"&amp;J2949)=1,IFERROR(IF(MATCH(B2949&amp;"|*",M$3:M2948,0),"-",""),B2949&amp;"|"&amp;C2949&amp;"|"),"-"))</f>
        <v/>
      </c>
    </row>
    <row r="2950" spans="12:15" x14ac:dyDescent="0.35">
      <c r="L2950" s="81" t="str">
        <f t="shared" si="118"/>
        <v/>
      </c>
      <c r="M2950" s="82" t="str">
        <f>IF(EXACT(B2950,""),"",IF(COUNTIFS(B:B,B2950,J:J,"&gt;"&amp;J2950)=0,IFERROR(IF(MATCH(B2950&amp;"|*",M$3:M2949,0),"-",""),B2950&amp;"|"&amp;C2950&amp;"|"),"-"))</f>
        <v/>
      </c>
      <c r="N2950" s="183" t="str">
        <f t="shared" si="119"/>
        <v/>
      </c>
      <c r="O2950" s="81" t="str">
        <f>IF(EXACT(B2950,""),"",IF(COUNTIFS(B:B,B2950,J:J,"&gt;"&amp;J2950)=1,IFERROR(IF(MATCH(B2950&amp;"|*",M$3:M2949,0),"-",""),B2950&amp;"|"&amp;C2950&amp;"|"),"-"))</f>
        <v/>
      </c>
    </row>
    <row r="2951" spans="12:15" x14ac:dyDescent="0.35">
      <c r="L2951" s="81" t="str">
        <f t="shared" si="118"/>
        <v/>
      </c>
      <c r="M2951" s="82" t="str">
        <f>IF(EXACT(B2951,""),"",IF(COUNTIFS(B:B,B2951,J:J,"&gt;"&amp;J2951)=0,IFERROR(IF(MATCH(B2951&amp;"|*",M$3:M2950,0),"-",""),B2951&amp;"|"&amp;C2951&amp;"|"),"-"))</f>
        <v/>
      </c>
      <c r="N2951" s="183" t="str">
        <f t="shared" si="119"/>
        <v/>
      </c>
      <c r="O2951" s="81" t="str">
        <f>IF(EXACT(B2951,""),"",IF(COUNTIFS(B:B,B2951,J:J,"&gt;"&amp;J2951)=1,IFERROR(IF(MATCH(B2951&amp;"|*",M$3:M2950,0),"-",""),B2951&amp;"|"&amp;C2951&amp;"|"),"-"))</f>
        <v/>
      </c>
    </row>
    <row r="2952" spans="12:15" x14ac:dyDescent="0.35">
      <c r="L2952" s="81" t="str">
        <f t="shared" si="118"/>
        <v/>
      </c>
      <c r="M2952" s="82" t="str">
        <f>IF(EXACT(B2952,""),"",IF(COUNTIFS(B:B,B2952,J:J,"&gt;"&amp;J2952)=0,IFERROR(IF(MATCH(B2952&amp;"|*",M$3:M2951,0),"-",""),B2952&amp;"|"&amp;C2952&amp;"|"),"-"))</f>
        <v/>
      </c>
      <c r="N2952" s="183" t="str">
        <f t="shared" si="119"/>
        <v/>
      </c>
      <c r="O2952" s="81" t="str">
        <f>IF(EXACT(B2952,""),"",IF(COUNTIFS(B:B,B2952,J:J,"&gt;"&amp;J2952)=1,IFERROR(IF(MATCH(B2952&amp;"|*",M$3:M2951,0),"-",""),B2952&amp;"|"&amp;C2952&amp;"|"),"-"))</f>
        <v/>
      </c>
    </row>
    <row r="2953" spans="12:15" x14ac:dyDescent="0.35">
      <c r="L2953" s="81" t="str">
        <f t="shared" si="118"/>
        <v/>
      </c>
      <c r="M2953" s="82" t="str">
        <f>IF(EXACT(B2953,""),"",IF(COUNTIFS(B:B,B2953,J:J,"&gt;"&amp;J2953)=0,IFERROR(IF(MATCH(B2953&amp;"|*",M$3:M2952,0),"-",""),B2953&amp;"|"&amp;C2953&amp;"|"),"-"))</f>
        <v/>
      </c>
      <c r="N2953" s="183" t="str">
        <f t="shared" si="119"/>
        <v/>
      </c>
      <c r="O2953" s="81" t="str">
        <f>IF(EXACT(B2953,""),"",IF(COUNTIFS(B:B,B2953,J:J,"&gt;"&amp;J2953)=1,IFERROR(IF(MATCH(B2953&amp;"|*",M$3:M2952,0),"-",""),B2953&amp;"|"&amp;C2953&amp;"|"),"-"))</f>
        <v/>
      </c>
    </row>
    <row r="2954" spans="12:15" x14ac:dyDescent="0.35">
      <c r="L2954" s="81" t="str">
        <f t="shared" si="118"/>
        <v/>
      </c>
      <c r="M2954" s="82" t="str">
        <f>IF(EXACT(B2954,""),"",IF(COUNTIFS(B:B,B2954,J:J,"&gt;"&amp;J2954)=0,IFERROR(IF(MATCH(B2954&amp;"|*",M$3:M2953,0),"-",""),B2954&amp;"|"&amp;C2954&amp;"|"),"-"))</f>
        <v/>
      </c>
      <c r="N2954" s="183" t="str">
        <f t="shared" si="119"/>
        <v/>
      </c>
      <c r="O2954" s="81" t="str">
        <f>IF(EXACT(B2954,""),"",IF(COUNTIFS(B:B,B2954,J:J,"&gt;"&amp;J2954)=1,IFERROR(IF(MATCH(B2954&amp;"|*",M$3:M2953,0),"-",""),B2954&amp;"|"&amp;C2954&amp;"|"),"-"))</f>
        <v/>
      </c>
    </row>
    <row r="2955" spans="12:15" x14ac:dyDescent="0.35">
      <c r="L2955" s="81" t="str">
        <f t="shared" si="118"/>
        <v/>
      </c>
      <c r="M2955" s="82" t="str">
        <f>IF(EXACT(B2955,""),"",IF(COUNTIFS(B:B,B2955,J:J,"&gt;"&amp;J2955)=0,IFERROR(IF(MATCH(B2955&amp;"|*",M$3:M2954,0),"-",""),B2955&amp;"|"&amp;C2955&amp;"|"),"-"))</f>
        <v/>
      </c>
      <c r="N2955" s="183" t="str">
        <f t="shared" si="119"/>
        <v/>
      </c>
      <c r="O2955" s="81" t="str">
        <f>IF(EXACT(B2955,""),"",IF(COUNTIFS(B:B,B2955,J:J,"&gt;"&amp;J2955)=1,IFERROR(IF(MATCH(B2955&amp;"|*",M$3:M2954,0),"-",""),B2955&amp;"|"&amp;C2955&amp;"|"),"-"))</f>
        <v/>
      </c>
    </row>
    <row r="2956" spans="12:15" x14ac:dyDescent="0.35">
      <c r="L2956" s="81" t="str">
        <f t="shared" si="118"/>
        <v/>
      </c>
      <c r="M2956" s="82" t="str">
        <f>IF(EXACT(B2956,""),"",IF(COUNTIFS(B:B,B2956,J:J,"&gt;"&amp;J2956)=0,IFERROR(IF(MATCH(B2956&amp;"|*",M$3:M2955,0),"-",""),B2956&amp;"|"&amp;C2956&amp;"|"),"-"))</f>
        <v/>
      </c>
      <c r="N2956" s="183" t="str">
        <f t="shared" si="119"/>
        <v/>
      </c>
      <c r="O2956" s="81" t="str">
        <f>IF(EXACT(B2956,""),"",IF(COUNTIFS(B:B,B2956,J:J,"&gt;"&amp;J2956)=1,IFERROR(IF(MATCH(B2956&amp;"|*",M$3:M2955,0),"-",""),B2956&amp;"|"&amp;C2956&amp;"|"),"-"))</f>
        <v/>
      </c>
    </row>
    <row r="2957" spans="12:15" x14ac:dyDescent="0.35">
      <c r="L2957" s="81" t="str">
        <f t="shared" si="118"/>
        <v/>
      </c>
      <c r="M2957" s="82" t="str">
        <f>IF(EXACT(B2957,""),"",IF(COUNTIFS(B:B,B2957,J:J,"&gt;"&amp;J2957)=0,IFERROR(IF(MATCH(B2957&amp;"|*",M$3:M2956,0),"-",""),B2957&amp;"|"&amp;C2957&amp;"|"),"-"))</f>
        <v/>
      </c>
      <c r="N2957" s="183" t="str">
        <f t="shared" si="119"/>
        <v/>
      </c>
      <c r="O2957" s="81" t="str">
        <f>IF(EXACT(B2957,""),"",IF(COUNTIFS(B:B,B2957,J:J,"&gt;"&amp;J2957)=1,IFERROR(IF(MATCH(B2957&amp;"|*",M$3:M2956,0),"-",""),B2957&amp;"|"&amp;C2957&amp;"|"),"-"))</f>
        <v/>
      </c>
    </row>
    <row r="2958" spans="12:15" x14ac:dyDescent="0.35">
      <c r="L2958" s="81" t="str">
        <f t="shared" si="118"/>
        <v/>
      </c>
      <c r="M2958" s="82" t="str">
        <f>IF(EXACT(B2958,""),"",IF(COUNTIFS(B:B,B2958,J:J,"&gt;"&amp;J2958)=0,IFERROR(IF(MATCH(B2958&amp;"|*",M$3:M2957,0),"-",""),B2958&amp;"|"&amp;C2958&amp;"|"),"-"))</f>
        <v/>
      </c>
      <c r="N2958" s="183" t="str">
        <f t="shared" si="119"/>
        <v/>
      </c>
      <c r="O2958" s="81" t="str">
        <f>IF(EXACT(B2958,""),"",IF(COUNTIFS(B:B,B2958,J:J,"&gt;"&amp;J2958)=1,IFERROR(IF(MATCH(B2958&amp;"|*",M$3:M2957,0),"-",""),B2958&amp;"|"&amp;C2958&amp;"|"),"-"))</f>
        <v/>
      </c>
    </row>
    <row r="2959" spans="12:15" x14ac:dyDescent="0.35">
      <c r="L2959" s="81" t="str">
        <f t="shared" si="118"/>
        <v/>
      </c>
      <c r="M2959" s="82" t="str">
        <f>IF(EXACT(B2959,""),"",IF(COUNTIFS(B:B,B2959,J:J,"&gt;"&amp;J2959)=0,IFERROR(IF(MATCH(B2959&amp;"|*",M$3:M2958,0),"-",""),B2959&amp;"|"&amp;C2959&amp;"|"),"-"))</f>
        <v/>
      </c>
      <c r="N2959" s="183" t="str">
        <f t="shared" si="119"/>
        <v/>
      </c>
      <c r="O2959" s="81" t="str">
        <f>IF(EXACT(B2959,""),"",IF(COUNTIFS(B:B,B2959,J:J,"&gt;"&amp;J2959)=1,IFERROR(IF(MATCH(B2959&amp;"|*",M$3:M2958,0),"-",""),B2959&amp;"|"&amp;C2959&amp;"|"),"-"))</f>
        <v/>
      </c>
    </row>
    <row r="2960" spans="12:15" x14ac:dyDescent="0.35">
      <c r="L2960" s="81" t="str">
        <f t="shared" si="118"/>
        <v/>
      </c>
      <c r="M2960" s="82" t="str">
        <f>IF(EXACT(B2960,""),"",IF(COUNTIFS(B:B,B2960,J:J,"&gt;"&amp;J2960)=0,IFERROR(IF(MATCH(B2960&amp;"|*",M$3:M2959,0),"-",""),B2960&amp;"|"&amp;C2960&amp;"|"),"-"))</f>
        <v/>
      </c>
      <c r="N2960" s="183" t="str">
        <f t="shared" si="119"/>
        <v/>
      </c>
      <c r="O2960" s="81" t="str">
        <f>IF(EXACT(B2960,""),"",IF(COUNTIFS(B:B,B2960,J:J,"&gt;"&amp;J2960)=1,IFERROR(IF(MATCH(B2960&amp;"|*",M$3:M2959,0),"-",""),B2960&amp;"|"&amp;C2960&amp;"|"),"-"))</f>
        <v/>
      </c>
    </row>
    <row r="2961" spans="12:15" x14ac:dyDescent="0.35">
      <c r="L2961" s="81" t="str">
        <f t="shared" si="118"/>
        <v/>
      </c>
      <c r="M2961" s="82" t="str">
        <f>IF(EXACT(B2961,""),"",IF(COUNTIFS(B:B,B2961,J:J,"&gt;"&amp;J2961)=0,IFERROR(IF(MATCH(B2961&amp;"|*",M$3:M2960,0),"-",""),B2961&amp;"|"&amp;C2961&amp;"|"),"-"))</f>
        <v/>
      </c>
      <c r="N2961" s="183" t="str">
        <f t="shared" si="119"/>
        <v/>
      </c>
      <c r="O2961" s="81" t="str">
        <f>IF(EXACT(B2961,""),"",IF(COUNTIFS(B:B,B2961,J:J,"&gt;"&amp;J2961)=1,IFERROR(IF(MATCH(B2961&amp;"|*",M$3:M2960,0),"-",""),B2961&amp;"|"&amp;C2961&amp;"|"),"-"))</f>
        <v/>
      </c>
    </row>
    <row r="2962" spans="12:15" x14ac:dyDescent="0.35">
      <c r="L2962" s="81" t="str">
        <f t="shared" si="118"/>
        <v/>
      </c>
      <c r="M2962" s="82" t="str">
        <f>IF(EXACT(B2962,""),"",IF(COUNTIFS(B:B,B2962,J:J,"&gt;"&amp;J2962)=0,IFERROR(IF(MATCH(B2962&amp;"|*",M$3:M2961,0),"-",""),B2962&amp;"|"&amp;C2962&amp;"|"),"-"))</f>
        <v/>
      </c>
      <c r="N2962" s="183" t="str">
        <f t="shared" si="119"/>
        <v/>
      </c>
      <c r="O2962" s="81" t="str">
        <f>IF(EXACT(B2962,""),"",IF(COUNTIFS(B:B,B2962,J:J,"&gt;"&amp;J2962)=1,IFERROR(IF(MATCH(B2962&amp;"|*",M$3:M2961,0),"-",""),B2962&amp;"|"&amp;C2962&amp;"|"),"-"))</f>
        <v/>
      </c>
    </row>
    <row r="2963" spans="12:15" x14ac:dyDescent="0.35">
      <c r="L2963" s="81" t="str">
        <f t="shared" si="118"/>
        <v/>
      </c>
      <c r="M2963" s="82" t="str">
        <f>IF(EXACT(B2963,""),"",IF(COUNTIFS(B:B,B2963,J:J,"&gt;"&amp;J2963)=0,IFERROR(IF(MATCH(B2963&amp;"|*",M$3:M2962,0),"-",""),B2963&amp;"|"&amp;C2963&amp;"|"),"-"))</f>
        <v/>
      </c>
      <c r="N2963" s="183" t="str">
        <f t="shared" si="119"/>
        <v/>
      </c>
      <c r="O2963" s="81" t="str">
        <f>IF(EXACT(B2963,""),"",IF(COUNTIFS(B:B,B2963,J:J,"&gt;"&amp;J2963)=1,IFERROR(IF(MATCH(B2963&amp;"|*",M$3:M2962,0),"-",""),B2963&amp;"|"&amp;C2963&amp;"|"),"-"))</f>
        <v/>
      </c>
    </row>
    <row r="2964" spans="12:15" x14ac:dyDescent="0.35">
      <c r="L2964" s="81" t="str">
        <f t="shared" si="118"/>
        <v/>
      </c>
      <c r="M2964" s="82" t="str">
        <f>IF(EXACT(B2964,""),"",IF(COUNTIFS(B:B,B2964,J:J,"&gt;"&amp;J2964)=0,IFERROR(IF(MATCH(B2964&amp;"|*",M$3:M2963,0),"-",""),B2964&amp;"|"&amp;C2964&amp;"|"),"-"))</f>
        <v/>
      </c>
      <c r="N2964" s="183" t="str">
        <f t="shared" si="119"/>
        <v/>
      </c>
      <c r="O2964" s="81" t="str">
        <f>IF(EXACT(B2964,""),"",IF(COUNTIFS(B:B,B2964,J:J,"&gt;"&amp;J2964)=1,IFERROR(IF(MATCH(B2964&amp;"|*",M$3:M2963,0),"-",""),B2964&amp;"|"&amp;C2964&amp;"|"),"-"))</f>
        <v/>
      </c>
    </row>
    <row r="2965" spans="12:15" x14ac:dyDescent="0.35">
      <c r="L2965" s="81" t="str">
        <f t="shared" si="118"/>
        <v/>
      </c>
      <c r="M2965" s="82" t="str">
        <f>IF(EXACT(B2965,""),"",IF(COUNTIFS(B:B,B2965,J:J,"&gt;"&amp;J2965)=0,IFERROR(IF(MATCH(B2965&amp;"|*",M$3:M2964,0),"-",""),B2965&amp;"|"&amp;C2965&amp;"|"),"-"))</f>
        <v/>
      </c>
      <c r="N2965" s="183" t="str">
        <f t="shared" si="119"/>
        <v/>
      </c>
      <c r="O2965" s="81" t="str">
        <f>IF(EXACT(B2965,""),"",IF(COUNTIFS(B:B,B2965,J:J,"&gt;"&amp;J2965)=1,IFERROR(IF(MATCH(B2965&amp;"|*",M$3:M2964,0),"-",""),B2965&amp;"|"&amp;C2965&amp;"|"),"-"))</f>
        <v/>
      </c>
    </row>
    <row r="2966" spans="12:15" x14ac:dyDescent="0.35">
      <c r="L2966" s="81" t="str">
        <f t="shared" si="118"/>
        <v/>
      </c>
      <c r="M2966" s="82" t="str">
        <f>IF(EXACT(B2966,""),"",IF(COUNTIFS(B:B,B2966,J:J,"&gt;"&amp;J2966)=0,IFERROR(IF(MATCH(B2966&amp;"|*",M$3:M2965,0),"-",""),B2966&amp;"|"&amp;C2966&amp;"|"),"-"))</f>
        <v/>
      </c>
      <c r="N2966" s="183" t="str">
        <f t="shared" si="119"/>
        <v/>
      </c>
      <c r="O2966" s="81" t="str">
        <f>IF(EXACT(B2966,""),"",IF(COUNTIFS(B:B,B2966,J:J,"&gt;"&amp;J2966)=1,IFERROR(IF(MATCH(B2966&amp;"|*",M$3:M2965,0),"-",""),B2966&amp;"|"&amp;C2966&amp;"|"),"-"))</f>
        <v/>
      </c>
    </row>
    <row r="2967" spans="12:15" x14ac:dyDescent="0.35">
      <c r="L2967" s="81" t="str">
        <f t="shared" si="118"/>
        <v/>
      </c>
      <c r="M2967" s="82" t="str">
        <f>IF(EXACT(B2967,""),"",IF(COUNTIFS(B:B,B2967,J:J,"&gt;"&amp;J2967)=0,IFERROR(IF(MATCH(B2967&amp;"|*",M$3:M2966,0),"-",""),B2967&amp;"|"&amp;C2967&amp;"|"),"-"))</f>
        <v/>
      </c>
      <c r="N2967" s="183" t="str">
        <f t="shared" si="119"/>
        <v/>
      </c>
      <c r="O2967" s="81" t="str">
        <f>IF(EXACT(B2967,""),"",IF(COUNTIFS(B:B,B2967,J:J,"&gt;"&amp;J2967)=1,IFERROR(IF(MATCH(B2967&amp;"|*",M$3:M2966,0),"-",""),B2967&amp;"|"&amp;C2967&amp;"|"),"-"))</f>
        <v/>
      </c>
    </row>
    <row r="2968" spans="12:15" x14ac:dyDescent="0.35">
      <c r="L2968" s="81" t="str">
        <f t="shared" si="118"/>
        <v/>
      </c>
      <c r="M2968" s="82" t="str">
        <f>IF(EXACT(B2968,""),"",IF(COUNTIFS(B:B,B2968,J:J,"&gt;"&amp;J2968)=0,IFERROR(IF(MATCH(B2968&amp;"|*",M$3:M2967,0),"-",""),B2968&amp;"|"&amp;C2968&amp;"|"),"-"))</f>
        <v/>
      </c>
      <c r="N2968" s="183" t="str">
        <f t="shared" si="119"/>
        <v/>
      </c>
      <c r="O2968" s="81" t="str">
        <f>IF(EXACT(B2968,""),"",IF(COUNTIFS(B:B,B2968,J:J,"&gt;"&amp;J2968)=1,IFERROR(IF(MATCH(B2968&amp;"|*",M$3:M2967,0),"-",""),B2968&amp;"|"&amp;C2968&amp;"|"),"-"))</f>
        <v/>
      </c>
    </row>
    <row r="2969" spans="12:15" x14ac:dyDescent="0.35">
      <c r="L2969" s="81" t="str">
        <f t="shared" si="118"/>
        <v/>
      </c>
      <c r="M2969" s="82" t="str">
        <f>IF(EXACT(B2969,""),"",IF(COUNTIFS(B:B,B2969,J:J,"&gt;"&amp;J2969)=0,IFERROR(IF(MATCH(B2969&amp;"|*",M$3:M2968,0),"-",""),B2969&amp;"|"&amp;C2969&amp;"|"),"-"))</f>
        <v/>
      </c>
      <c r="N2969" s="183" t="str">
        <f t="shared" si="119"/>
        <v/>
      </c>
      <c r="O2969" s="81" t="str">
        <f>IF(EXACT(B2969,""),"",IF(COUNTIFS(B:B,B2969,J:J,"&gt;"&amp;J2969)=1,IFERROR(IF(MATCH(B2969&amp;"|*",M$3:M2968,0),"-",""),B2969&amp;"|"&amp;C2969&amp;"|"),"-"))</f>
        <v/>
      </c>
    </row>
    <row r="2970" spans="12:15" x14ac:dyDescent="0.35">
      <c r="L2970" s="81" t="str">
        <f t="shared" si="118"/>
        <v/>
      </c>
      <c r="M2970" s="82" t="str">
        <f>IF(EXACT(B2970,""),"",IF(COUNTIFS(B:B,B2970,J:J,"&gt;"&amp;J2970)=0,IFERROR(IF(MATCH(B2970&amp;"|*",M$3:M2969,0),"-",""),B2970&amp;"|"&amp;C2970&amp;"|"),"-"))</f>
        <v/>
      </c>
      <c r="N2970" s="183" t="str">
        <f t="shared" si="119"/>
        <v/>
      </c>
      <c r="O2970" s="81" t="str">
        <f>IF(EXACT(B2970,""),"",IF(COUNTIFS(B:B,B2970,J:J,"&gt;"&amp;J2970)=1,IFERROR(IF(MATCH(B2970&amp;"|*",M$3:M2969,0),"-",""),B2970&amp;"|"&amp;C2970&amp;"|"),"-"))</f>
        <v/>
      </c>
    </row>
    <row r="2971" spans="12:15" x14ac:dyDescent="0.35">
      <c r="L2971" s="81" t="str">
        <f t="shared" si="118"/>
        <v/>
      </c>
      <c r="M2971" s="82" t="str">
        <f>IF(EXACT(B2971,""),"",IF(COUNTIFS(B:B,B2971,J:J,"&gt;"&amp;J2971)=0,IFERROR(IF(MATCH(B2971&amp;"|*",M$3:M2970,0),"-",""),B2971&amp;"|"&amp;C2971&amp;"|"),"-"))</f>
        <v/>
      </c>
      <c r="N2971" s="183" t="str">
        <f t="shared" si="119"/>
        <v/>
      </c>
      <c r="O2971" s="81" t="str">
        <f>IF(EXACT(B2971,""),"",IF(COUNTIFS(B:B,B2971,J:J,"&gt;"&amp;J2971)=1,IFERROR(IF(MATCH(B2971&amp;"|*",M$3:M2970,0),"-",""),B2971&amp;"|"&amp;C2971&amp;"|"),"-"))</f>
        <v/>
      </c>
    </row>
    <row r="2972" spans="12:15" x14ac:dyDescent="0.35">
      <c r="L2972" s="81" t="str">
        <f t="shared" si="118"/>
        <v/>
      </c>
      <c r="M2972" s="82" t="str">
        <f>IF(EXACT(B2972,""),"",IF(COUNTIFS(B:B,B2972,J:J,"&gt;"&amp;J2972)=0,IFERROR(IF(MATCH(B2972&amp;"|*",M$3:M2971,0),"-",""),B2972&amp;"|"&amp;C2972&amp;"|"),"-"))</f>
        <v/>
      </c>
      <c r="N2972" s="183" t="str">
        <f t="shared" si="119"/>
        <v/>
      </c>
      <c r="O2972" s="81" t="str">
        <f>IF(EXACT(B2972,""),"",IF(COUNTIFS(B:B,B2972,J:J,"&gt;"&amp;J2972)=1,IFERROR(IF(MATCH(B2972&amp;"|*",M$3:M2971,0),"-",""),B2972&amp;"|"&amp;C2972&amp;"|"),"-"))</f>
        <v/>
      </c>
    </row>
    <row r="2973" spans="12:15" x14ac:dyDescent="0.35">
      <c r="L2973" s="81" t="str">
        <f t="shared" si="118"/>
        <v/>
      </c>
      <c r="M2973" s="82" t="str">
        <f>IF(EXACT(B2973,""),"",IF(COUNTIFS(B:B,B2973,J:J,"&gt;"&amp;J2973)=0,IFERROR(IF(MATCH(B2973&amp;"|*",M$3:M2972,0),"-",""),B2973&amp;"|"&amp;C2973&amp;"|"),"-"))</f>
        <v/>
      </c>
      <c r="N2973" s="183" t="str">
        <f t="shared" si="119"/>
        <v/>
      </c>
      <c r="O2973" s="81" t="str">
        <f>IF(EXACT(B2973,""),"",IF(COUNTIFS(B:B,B2973,J:J,"&gt;"&amp;J2973)=1,IFERROR(IF(MATCH(B2973&amp;"|*",M$3:M2972,0),"-",""),B2973&amp;"|"&amp;C2973&amp;"|"),"-"))</f>
        <v/>
      </c>
    </row>
    <row r="2974" spans="12:15" x14ac:dyDescent="0.35">
      <c r="L2974" s="81" t="str">
        <f t="shared" si="118"/>
        <v/>
      </c>
      <c r="M2974" s="82" t="str">
        <f>IF(EXACT(B2974,""),"",IF(COUNTIFS(B:B,B2974,J:J,"&gt;"&amp;J2974)=0,IFERROR(IF(MATCH(B2974&amp;"|*",M$3:M2973,0),"-",""),B2974&amp;"|"&amp;C2974&amp;"|"),"-"))</f>
        <v/>
      </c>
      <c r="N2974" s="183" t="str">
        <f t="shared" si="119"/>
        <v/>
      </c>
      <c r="O2974" s="81" t="str">
        <f>IF(EXACT(B2974,""),"",IF(COUNTIFS(B:B,B2974,J:J,"&gt;"&amp;J2974)=1,IFERROR(IF(MATCH(B2974&amp;"|*",M$3:M2973,0),"-",""),B2974&amp;"|"&amp;C2974&amp;"|"),"-"))</f>
        <v/>
      </c>
    </row>
    <row r="2975" spans="12:15" x14ac:dyDescent="0.35">
      <c r="L2975" s="81" t="str">
        <f t="shared" si="118"/>
        <v/>
      </c>
      <c r="M2975" s="82" t="str">
        <f>IF(EXACT(B2975,""),"",IF(COUNTIFS(B:B,B2975,J:J,"&gt;"&amp;J2975)=0,IFERROR(IF(MATCH(B2975&amp;"|*",M$3:M2974,0),"-",""),B2975&amp;"|"&amp;C2975&amp;"|"),"-"))</f>
        <v/>
      </c>
      <c r="N2975" s="183" t="str">
        <f t="shared" si="119"/>
        <v/>
      </c>
      <c r="O2975" s="81" t="str">
        <f>IF(EXACT(B2975,""),"",IF(COUNTIFS(B:B,B2975,J:J,"&gt;"&amp;J2975)=1,IFERROR(IF(MATCH(B2975&amp;"|*",M$3:M2974,0),"-",""),B2975&amp;"|"&amp;C2975&amp;"|"),"-"))</f>
        <v/>
      </c>
    </row>
    <row r="2976" spans="12:15" x14ac:dyDescent="0.35">
      <c r="L2976" s="81" t="str">
        <f t="shared" si="118"/>
        <v/>
      </c>
      <c r="M2976" s="82" t="str">
        <f>IF(EXACT(B2976,""),"",IF(COUNTIFS(B:B,B2976,J:J,"&gt;"&amp;J2976)=0,IFERROR(IF(MATCH(B2976&amp;"|*",M$3:M2975,0),"-",""),B2976&amp;"|"&amp;C2976&amp;"|"),"-"))</f>
        <v/>
      </c>
      <c r="N2976" s="183" t="str">
        <f t="shared" si="119"/>
        <v/>
      </c>
      <c r="O2976" s="81" t="str">
        <f>IF(EXACT(B2976,""),"",IF(COUNTIFS(B:B,B2976,J:J,"&gt;"&amp;J2976)=1,IFERROR(IF(MATCH(B2976&amp;"|*",M$3:M2975,0),"-",""),B2976&amp;"|"&amp;C2976&amp;"|"),"-"))</f>
        <v/>
      </c>
    </row>
    <row r="2977" spans="12:15" x14ac:dyDescent="0.35">
      <c r="L2977" s="81" t="str">
        <f t="shared" si="118"/>
        <v/>
      </c>
      <c r="M2977" s="82" t="str">
        <f>IF(EXACT(B2977,""),"",IF(COUNTIFS(B:B,B2977,J:J,"&gt;"&amp;J2977)=0,IFERROR(IF(MATCH(B2977&amp;"|*",M$3:M2976,0),"-",""),B2977&amp;"|"&amp;C2977&amp;"|"),"-"))</f>
        <v/>
      </c>
      <c r="N2977" s="183" t="str">
        <f t="shared" si="119"/>
        <v/>
      </c>
      <c r="O2977" s="81" t="str">
        <f>IF(EXACT(B2977,""),"",IF(COUNTIFS(B:B,B2977,J:J,"&gt;"&amp;J2977)=1,IFERROR(IF(MATCH(B2977&amp;"|*",M$3:M2976,0),"-",""),B2977&amp;"|"&amp;C2977&amp;"|"),"-"))</f>
        <v/>
      </c>
    </row>
    <row r="2978" spans="12:15" x14ac:dyDescent="0.35">
      <c r="L2978" s="81" t="str">
        <f t="shared" si="118"/>
        <v/>
      </c>
      <c r="M2978" s="82" t="str">
        <f>IF(EXACT(B2978,""),"",IF(COUNTIFS(B:B,B2978,J:J,"&gt;"&amp;J2978)=0,IFERROR(IF(MATCH(B2978&amp;"|*",M$3:M2977,0),"-",""),B2978&amp;"|"&amp;C2978&amp;"|"),"-"))</f>
        <v/>
      </c>
      <c r="N2978" s="183" t="str">
        <f t="shared" si="119"/>
        <v/>
      </c>
      <c r="O2978" s="81" t="str">
        <f>IF(EXACT(B2978,""),"",IF(COUNTIFS(B:B,B2978,J:J,"&gt;"&amp;J2978)=1,IFERROR(IF(MATCH(B2978&amp;"|*",M$3:M2977,0),"-",""),B2978&amp;"|"&amp;C2978&amp;"|"),"-"))</f>
        <v/>
      </c>
    </row>
    <row r="2979" spans="12:15" x14ac:dyDescent="0.35">
      <c r="L2979" s="81" t="str">
        <f t="shared" si="118"/>
        <v/>
      </c>
      <c r="M2979" s="82" t="str">
        <f>IF(EXACT(B2979,""),"",IF(COUNTIFS(B:B,B2979,J:J,"&gt;"&amp;J2979)=0,IFERROR(IF(MATCH(B2979&amp;"|*",M$3:M2978,0),"-",""),B2979&amp;"|"&amp;C2979&amp;"|"),"-"))</f>
        <v/>
      </c>
      <c r="N2979" s="183" t="str">
        <f t="shared" si="119"/>
        <v/>
      </c>
      <c r="O2979" s="81" t="str">
        <f>IF(EXACT(B2979,""),"",IF(COUNTIFS(B:B,B2979,J:J,"&gt;"&amp;J2979)=1,IFERROR(IF(MATCH(B2979&amp;"|*",M$3:M2978,0),"-",""),B2979&amp;"|"&amp;C2979&amp;"|"),"-"))</f>
        <v/>
      </c>
    </row>
    <row r="2980" spans="12:15" x14ac:dyDescent="0.35">
      <c r="L2980" s="81" t="str">
        <f t="shared" si="118"/>
        <v/>
      </c>
      <c r="M2980" s="82" t="str">
        <f>IF(EXACT(B2980,""),"",IF(COUNTIFS(B:B,B2980,J:J,"&gt;"&amp;J2980)=0,IFERROR(IF(MATCH(B2980&amp;"|*",M$3:M2979,0),"-",""),B2980&amp;"|"&amp;C2980&amp;"|"),"-"))</f>
        <v/>
      </c>
      <c r="N2980" s="183" t="str">
        <f t="shared" si="119"/>
        <v/>
      </c>
      <c r="O2980" s="81" t="str">
        <f>IF(EXACT(B2980,""),"",IF(COUNTIFS(B:B,B2980,J:J,"&gt;"&amp;J2980)=1,IFERROR(IF(MATCH(B2980&amp;"|*",M$3:M2979,0),"-",""),B2980&amp;"|"&amp;C2980&amp;"|"),"-"))</f>
        <v/>
      </c>
    </row>
    <row r="2981" spans="12:15" x14ac:dyDescent="0.35">
      <c r="L2981" s="81" t="str">
        <f t="shared" si="118"/>
        <v/>
      </c>
      <c r="M2981" s="82" t="str">
        <f>IF(EXACT(B2981,""),"",IF(COUNTIFS(B:B,B2981,J:J,"&gt;"&amp;J2981)=0,IFERROR(IF(MATCH(B2981&amp;"|*",M$3:M2980,0),"-",""),B2981&amp;"|"&amp;C2981&amp;"|"),"-"))</f>
        <v/>
      </c>
      <c r="N2981" s="183" t="str">
        <f t="shared" si="119"/>
        <v/>
      </c>
      <c r="O2981" s="81" t="str">
        <f>IF(EXACT(B2981,""),"",IF(COUNTIFS(B:B,B2981,J:J,"&gt;"&amp;J2981)=1,IFERROR(IF(MATCH(B2981&amp;"|*",M$3:M2980,0),"-",""),B2981&amp;"|"&amp;C2981&amp;"|"),"-"))</f>
        <v/>
      </c>
    </row>
    <row r="2982" spans="12:15" x14ac:dyDescent="0.35">
      <c r="L2982" s="81" t="str">
        <f t="shared" si="118"/>
        <v/>
      </c>
      <c r="M2982" s="82" t="str">
        <f>IF(EXACT(B2982,""),"",IF(COUNTIFS(B:B,B2982,J:J,"&gt;"&amp;J2982)=0,IFERROR(IF(MATCH(B2982&amp;"|*",M$3:M2981,0),"-",""),B2982&amp;"|"&amp;C2982&amp;"|"),"-"))</f>
        <v/>
      </c>
      <c r="N2982" s="183" t="str">
        <f t="shared" si="119"/>
        <v/>
      </c>
      <c r="O2982" s="81" t="str">
        <f>IF(EXACT(B2982,""),"",IF(COUNTIFS(B:B,B2982,J:J,"&gt;"&amp;J2982)=1,IFERROR(IF(MATCH(B2982&amp;"|*",M$3:M2981,0),"-",""),B2982&amp;"|"&amp;C2982&amp;"|"),"-"))</f>
        <v/>
      </c>
    </row>
    <row r="2983" spans="12:15" x14ac:dyDescent="0.35">
      <c r="L2983" s="81" t="str">
        <f t="shared" si="118"/>
        <v/>
      </c>
      <c r="M2983" s="82" t="str">
        <f>IF(EXACT(B2983,""),"",IF(COUNTIFS(B:B,B2983,J:J,"&gt;"&amp;J2983)=0,IFERROR(IF(MATCH(B2983&amp;"|*",M$3:M2982,0),"-",""),B2983&amp;"|"&amp;C2983&amp;"|"),"-"))</f>
        <v/>
      </c>
      <c r="N2983" s="183" t="str">
        <f t="shared" si="119"/>
        <v/>
      </c>
      <c r="O2983" s="81" t="str">
        <f>IF(EXACT(B2983,""),"",IF(COUNTIFS(B:B,B2983,J:J,"&gt;"&amp;J2983)=1,IFERROR(IF(MATCH(B2983&amp;"|*",M$3:M2982,0),"-",""),B2983&amp;"|"&amp;C2983&amp;"|"),"-"))</f>
        <v/>
      </c>
    </row>
    <row r="2984" spans="12:15" x14ac:dyDescent="0.35">
      <c r="L2984" s="81" t="str">
        <f t="shared" si="118"/>
        <v/>
      </c>
      <c r="M2984" s="82" t="str">
        <f>IF(EXACT(B2984,""),"",IF(COUNTIFS(B:B,B2984,J:J,"&gt;"&amp;J2984)=0,IFERROR(IF(MATCH(B2984&amp;"|*",M$3:M2983,0),"-",""),B2984&amp;"|"&amp;C2984&amp;"|"),"-"))</f>
        <v/>
      </c>
      <c r="N2984" s="183" t="str">
        <f t="shared" si="119"/>
        <v/>
      </c>
      <c r="O2984" s="81" t="str">
        <f>IF(EXACT(B2984,""),"",IF(COUNTIFS(B:B,B2984,J:J,"&gt;"&amp;J2984)=1,IFERROR(IF(MATCH(B2984&amp;"|*",M$3:M2983,0),"-",""),B2984&amp;"|"&amp;C2984&amp;"|"),"-"))</f>
        <v/>
      </c>
    </row>
    <row r="2985" spans="12:15" x14ac:dyDescent="0.35">
      <c r="L2985" s="81" t="str">
        <f t="shared" si="118"/>
        <v/>
      </c>
      <c r="M2985" s="82" t="str">
        <f>IF(EXACT(B2985,""),"",IF(COUNTIFS(B:B,B2985,J:J,"&gt;"&amp;J2985)=0,IFERROR(IF(MATCH(B2985&amp;"|*",M$3:M2984,0),"-",""),B2985&amp;"|"&amp;C2985&amp;"|"),"-"))</f>
        <v/>
      </c>
      <c r="N2985" s="183" t="str">
        <f t="shared" si="119"/>
        <v/>
      </c>
      <c r="O2985" s="81" t="str">
        <f>IF(EXACT(B2985,""),"",IF(COUNTIFS(B:B,B2985,J:J,"&gt;"&amp;J2985)=1,IFERROR(IF(MATCH(B2985&amp;"|*",M$3:M2984,0),"-",""),B2985&amp;"|"&amp;C2985&amp;"|"),"-"))</f>
        <v/>
      </c>
    </row>
    <row r="2986" spans="12:15" x14ac:dyDescent="0.35">
      <c r="L2986" s="81" t="str">
        <f t="shared" si="118"/>
        <v/>
      </c>
      <c r="M2986" s="82" t="str">
        <f>IF(EXACT(B2986,""),"",IF(COUNTIFS(B:B,B2986,J:J,"&gt;"&amp;J2986)=0,IFERROR(IF(MATCH(B2986&amp;"|*",M$3:M2985,0),"-",""),B2986&amp;"|"&amp;C2986&amp;"|"),"-"))</f>
        <v/>
      </c>
      <c r="N2986" s="183" t="str">
        <f t="shared" si="119"/>
        <v/>
      </c>
      <c r="O2986" s="81" t="str">
        <f>IF(EXACT(B2986,""),"",IF(COUNTIFS(B:B,B2986,J:J,"&gt;"&amp;J2986)=1,IFERROR(IF(MATCH(B2986&amp;"|*",M$3:M2985,0),"-",""),B2986&amp;"|"&amp;C2986&amp;"|"),"-"))</f>
        <v/>
      </c>
    </row>
    <row r="2987" spans="12:15" x14ac:dyDescent="0.35">
      <c r="L2987" s="81" t="str">
        <f t="shared" si="118"/>
        <v/>
      </c>
      <c r="M2987" s="82" t="str">
        <f>IF(EXACT(B2987,""),"",IF(COUNTIFS(B:B,B2987,J:J,"&gt;"&amp;J2987)=0,IFERROR(IF(MATCH(B2987&amp;"|*",M$3:M2986,0),"-",""),B2987&amp;"|"&amp;C2987&amp;"|"),"-"))</f>
        <v/>
      </c>
      <c r="N2987" s="183" t="str">
        <f t="shared" si="119"/>
        <v/>
      </c>
      <c r="O2987" s="81" t="str">
        <f>IF(EXACT(B2987,""),"",IF(COUNTIFS(B:B,B2987,J:J,"&gt;"&amp;J2987)=1,IFERROR(IF(MATCH(B2987&amp;"|*",M$3:M2986,0),"-",""),B2987&amp;"|"&amp;C2987&amp;"|"),"-"))</f>
        <v/>
      </c>
    </row>
    <row r="2988" spans="12:15" x14ac:dyDescent="0.35">
      <c r="L2988" s="81" t="str">
        <f t="shared" si="118"/>
        <v/>
      </c>
      <c r="M2988" s="82" t="str">
        <f>IF(EXACT(B2988,""),"",IF(COUNTIFS(B:B,B2988,J:J,"&gt;"&amp;J2988)=0,IFERROR(IF(MATCH(B2988&amp;"|*",M$3:M2987,0),"-",""),B2988&amp;"|"&amp;C2988&amp;"|"),"-"))</f>
        <v/>
      </c>
      <c r="N2988" s="183" t="str">
        <f t="shared" si="119"/>
        <v/>
      </c>
      <c r="O2988" s="81" t="str">
        <f>IF(EXACT(B2988,""),"",IF(COUNTIFS(B:B,B2988,J:J,"&gt;"&amp;J2988)=1,IFERROR(IF(MATCH(B2988&amp;"|*",M$3:M2987,0),"-",""),B2988&amp;"|"&amp;C2988&amp;"|"),"-"))</f>
        <v/>
      </c>
    </row>
    <row r="2989" spans="12:15" x14ac:dyDescent="0.35">
      <c r="L2989" s="81" t="str">
        <f t="shared" si="118"/>
        <v/>
      </c>
      <c r="M2989" s="82" t="str">
        <f>IF(EXACT(B2989,""),"",IF(COUNTIFS(B:B,B2989,J:J,"&gt;"&amp;J2989)=0,IFERROR(IF(MATCH(B2989&amp;"|*",M$3:M2988,0),"-",""),B2989&amp;"|"&amp;C2989&amp;"|"),"-"))</f>
        <v/>
      </c>
      <c r="N2989" s="183" t="str">
        <f t="shared" si="119"/>
        <v/>
      </c>
      <c r="O2989" s="81" t="str">
        <f>IF(EXACT(B2989,""),"",IF(COUNTIFS(B:B,B2989,J:J,"&gt;"&amp;J2989)=1,IFERROR(IF(MATCH(B2989&amp;"|*",M$3:M2988,0),"-",""),B2989&amp;"|"&amp;C2989&amp;"|"),"-"))</f>
        <v/>
      </c>
    </row>
    <row r="2990" spans="12:15" x14ac:dyDescent="0.35">
      <c r="L2990" s="81" t="str">
        <f t="shared" si="118"/>
        <v/>
      </c>
      <c r="M2990" s="82" t="str">
        <f>IF(EXACT(B2990,""),"",IF(COUNTIFS(B:B,B2990,J:J,"&gt;"&amp;J2990)=0,IFERROR(IF(MATCH(B2990&amp;"|*",M$3:M2989,0),"-",""),B2990&amp;"|"&amp;C2990&amp;"|"),"-"))</f>
        <v/>
      </c>
      <c r="N2990" s="183" t="str">
        <f t="shared" si="119"/>
        <v/>
      </c>
      <c r="O2990" s="81" t="str">
        <f>IF(EXACT(B2990,""),"",IF(COUNTIFS(B:B,B2990,J:J,"&gt;"&amp;J2990)=1,IFERROR(IF(MATCH(B2990&amp;"|*",M$3:M2989,0),"-",""),B2990&amp;"|"&amp;C2990&amp;"|"),"-"))</f>
        <v/>
      </c>
    </row>
    <row r="2991" spans="12:15" x14ac:dyDescent="0.35">
      <c r="L2991" s="81" t="str">
        <f t="shared" si="118"/>
        <v/>
      </c>
      <c r="M2991" s="82" t="str">
        <f>IF(EXACT(B2991,""),"",IF(COUNTIFS(B:B,B2991,J:J,"&gt;"&amp;J2991)=0,IFERROR(IF(MATCH(B2991&amp;"|*",M$3:M2990,0),"-",""),B2991&amp;"|"&amp;C2991&amp;"|"),"-"))</f>
        <v/>
      </c>
      <c r="N2991" s="183" t="str">
        <f t="shared" si="119"/>
        <v/>
      </c>
      <c r="O2991" s="81" t="str">
        <f>IF(EXACT(B2991,""),"",IF(COUNTIFS(B:B,B2991,J:J,"&gt;"&amp;J2991)=1,IFERROR(IF(MATCH(B2991&amp;"|*",M$3:M2990,0),"-",""),B2991&amp;"|"&amp;C2991&amp;"|"),"-"))</f>
        <v/>
      </c>
    </row>
    <row r="2992" spans="12:15" x14ac:dyDescent="0.35">
      <c r="L2992" s="81" t="str">
        <f t="shared" si="118"/>
        <v/>
      </c>
      <c r="M2992" s="82" t="str">
        <f>IF(EXACT(B2992,""),"",IF(COUNTIFS(B:B,B2992,J:J,"&gt;"&amp;J2992)=0,IFERROR(IF(MATCH(B2992&amp;"|*",M$3:M2991,0),"-",""),B2992&amp;"|"&amp;C2992&amp;"|"),"-"))</f>
        <v/>
      </c>
      <c r="N2992" s="183" t="str">
        <f t="shared" si="119"/>
        <v/>
      </c>
      <c r="O2992" s="81" t="str">
        <f>IF(EXACT(B2992,""),"",IF(COUNTIFS(B:B,B2992,J:J,"&gt;"&amp;J2992)=1,IFERROR(IF(MATCH(B2992&amp;"|*",M$3:M2991,0),"-",""),B2992&amp;"|"&amp;C2992&amp;"|"),"-"))</f>
        <v/>
      </c>
    </row>
    <row r="2993" spans="12:15" x14ac:dyDescent="0.35">
      <c r="L2993" s="81" t="str">
        <f t="shared" si="118"/>
        <v/>
      </c>
      <c r="M2993" s="82" t="str">
        <f>IF(EXACT(B2993,""),"",IF(COUNTIFS(B:B,B2993,J:J,"&gt;"&amp;J2993)=0,IFERROR(IF(MATCH(B2993&amp;"|*",M$3:M2992,0),"-",""),B2993&amp;"|"&amp;C2993&amp;"|"),"-"))</f>
        <v/>
      </c>
      <c r="N2993" s="183" t="str">
        <f t="shared" si="119"/>
        <v/>
      </c>
      <c r="O2993" s="81" t="str">
        <f>IF(EXACT(B2993,""),"",IF(COUNTIFS(B:B,B2993,J:J,"&gt;"&amp;J2993)=1,IFERROR(IF(MATCH(B2993&amp;"|*",M$3:M2992,0),"-",""),B2993&amp;"|"&amp;C2993&amp;"|"),"-"))</f>
        <v/>
      </c>
    </row>
    <row r="2994" spans="12:15" x14ac:dyDescent="0.35">
      <c r="L2994" s="81" t="str">
        <f t="shared" si="118"/>
        <v/>
      </c>
      <c r="M2994" s="82" t="str">
        <f>IF(EXACT(B2994,""),"",IF(COUNTIFS(B:B,B2994,J:J,"&gt;"&amp;J2994)=0,IFERROR(IF(MATCH(B2994&amp;"|*",M$3:M2993,0),"-",""),B2994&amp;"|"&amp;C2994&amp;"|"),"-"))</f>
        <v/>
      </c>
      <c r="N2994" s="183" t="str">
        <f t="shared" si="119"/>
        <v/>
      </c>
      <c r="O2994" s="81" t="str">
        <f>IF(EXACT(B2994,""),"",IF(COUNTIFS(B:B,B2994,J:J,"&gt;"&amp;J2994)=1,IFERROR(IF(MATCH(B2994&amp;"|*",M$3:M2993,0),"-",""),B2994&amp;"|"&amp;C2994&amp;"|"),"-"))</f>
        <v/>
      </c>
    </row>
    <row r="2995" spans="12:15" x14ac:dyDescent="0.35">
      <c r="L2995" s="81" t="str">
        <f t="shared" si="118"/>
        <v/>
      </c>
      <c r="M2995" s="82" t="str">
        <f>IF(EXACT(B2995,""),"",IF(COUNTIFS(B:B,B2995,J:J,"&gt;"&amp;J2995)=0,IFERROR(IF(MATCH(B2995&amp;"|*",M$3:M2994,0),"-",""),B2995&amp;"|"&amp;C2995&amp;"|"),"-"))</f>
        <v/>
      </c>
      <c r="N2995" s="183" t="str">
        <f t="shared" si="119"/>
        <v/>
      </c>
      <c r="O2995" s="81" t="str">
        <f>IF(EXACT(B2995,""),"",IF(COUNTIFS(B:B,B2995,J:J,"&gt;"&amp;J2995)=1,IFERROR(IF(MATCH(B2995&amp;"|*",M$3:M2994,0),"-",""),B2995&amp;"|"&amp;C2995&amp;"|"),"-"))</f>
        <v/>
      </c>
    </row>
    <row r="2996" spans="12:15" x14ac:dyDescent="0.35">
      <c r="L2996" s="81" t="str">
        <f t="shared" si="118"/>
        <v/>
      </c>
      <c r="M2996" s="82" t="str">
        <f>IF(EXACT(B2996,""),"",IF(COUNTIFS(B:B,B2996,J:J,"&gt;"&amp;J2996)=0,IFERROR(IF(MATCH(B2996&amp;"|*",M$3:M2995,0),"-",""),B2996&amp;"|"&amp;C2996&amp;"|"),"-"))</f>
        <v/>
      </c>
      <c r="N2996" s="183" t="str">
        <f t="shared" si="119"/>
        <v/>
      </c>
      <c r="O2996" s="81" t="str">
        <f>IF(EXACT(B2996,""),"",IF(COUNTIFS(B:B,B2996,J:J,"&gt;"&amp;J2996)=1,IFERROR(IF(MATCH(B2996&amp;"|*",M$3:M2995,0),"-",""),B2996&amp;"|"&amp;C2996&amp;"|"),"-"))</f>
        <v/>
      </c>
    </row>
    <row r="2997" spans="12:15" x14ac:dyDescent="0.35">
      <c r="L2997" s="81" t="str">
        <f t="shared" si="118"/>
        <v/>
      </c>
      <c r="M2997" s="82" t="str">
        <f>IF(EXACT(B2997,""),"",IF(COUNTIFS(B:B,B2997,J:J,"&gt;"&amp;J2997)=0,IFERROR(IF(MATCH(B2997&amp;"|*",M$3:M2996,0),"-",""),B2997&amp;"|"&amp;C2997&amp;"|"),"-"))</f>
        <v/>
      </c>
      <c r="N2997" s="183" t="str">
        <f t="shared" si="119"/>
        <v/>
      </c>
      <c r="O2997" s="81" t="str">
        <f>IF(EXACT(B2997,""),"",IF(COUNTIFS(B:B,B2997,J:J,"&gt;"&amp;J2997)=1,IFERROR(IF(MATCH(B2997&amp;"|*",M$3:M2996,0),"-",""),B2997&amp;"|"&amp;C2997&amp;"|"),"-"))</f>
        <v/>
      </c>
    </row>
    <row r="2998" spans="12:15" x14ac:dyDescent="0.35">
      <c r="L2998" s="81" t="str">
        <f t="shared" si="118"/>
        <v/>
      </c>
      <c r="M2998" s="82" t="str">
        <f>IF(EXACT(B2998,""),"",IF(COUNTIFS(B:B,B2998,J:J,"&gt;"&amp;J2998)=0,IFERROR(IF(MATCH(B2998&amp;"|*",M$3:M2997,0),"-",""),B2998&amp;"|"&amp;C2998&amp;"|"),"-"))</f>
        <v/>
      </c>
      <c r="N2998" s="183" t="str">
        <f t="shared" si="119"/>
        <v/>
      </c>
      <c r="O2998" s="81" t="str">
        <f>IF(EXACT(B2998,""),"",IF(COUNTIFS(B:B,B2998,J:J,"&gt;"&amp;J2998)=1,IFERROR(IF(MATCH(B2998&amp;"|*",M$3:M2997,0),"-",""),B2998&amp;"|"&amp;C2998&amp;"|"),"-"))</f>
        <v/>
      </c>
    </row>
    <row r="2999" spans="12:15" x14ac:dyDescent="0.35">
      <c r="L2999" s="81" t="str">
        <f t="shared" si="118"/>
        <v/>
      </c>
      <c r="M2999" s="82" t="str">
        <f>IF(EXACT(B2999,""),"",IF(COUNTIFS(B:B,B2999,J:J,"&gt;"&amp;J2999)=0,IFERROR(IF(MATCH(B2999&amp;"|*",M$3:M2998,0),"-",""),B2999&amp;"|"&amp;C2999&amp;"|"),"-"))</f>
        <v/>
      </c>
      <c r="N2999" s="183" t="str">
        <f t="shared" si="119"/>
        <v/>
      </c>
      <c r="O2999" s="81" t="str">
        <f>IF(EXACT(B2999,""),"",IF(COUNTIFS(B:B,B2999,J:J,"&gt;"&amp;J2999)=1,IFERROR(IF(MATCH(B2999&amp;"|*",M$3:M2998,0),"-",""),B2999&amp;"|"&amp;C2999&amp;"|"),"-"))</f>
        <v/>
      </c>
    </row>
    <row r="3000" spans="12:15" x14ac:dyDescent="0.35">
      <c r="L3000" s="81" t="str">
        <f t="shared" si="118"/>
        <v/>
      </c>
      <c r="M3000" s="82" t="str">
        <f>IF(EXACT(B3000,""),"",IF(COUNTIFS(B:B,B3000,J:J,"&gt;"&amp;J3000)=0,IFERROR(IF(MATCH(B3000&amp;"|*",M$3:M2999,0),"-",""),B3000&amp;"|"&amp;C3000&amp;"|"),"-"))</f>
        <v/>
      </c>
      <c r="N3000" s="183" t="str">
        <f t="shared" si="119"/>
        <v/>
      </c>
      <c r="O3000" s="81" t="str">
        <f>IF(EXACT(B3000,""),"",IF(COUNTIFS(B:B,B3000,J:J,"&gt;"&amp;J3000)=1,IFERROR(IF(MATCH(B3000&amp;"|*",M$3:M2999,0),"-",""),B3000&amp;"|"&amp;C3000&amp;"|"),"-"))</f>
        <v/>
      </c>
    </row>
    <row r="3001" spans="12:15" x14ac:dyDescent="0.35">
      <c r="L3001" s="81" t="str">
        <f t="shared" si="118"/>
        <v/>
      </c>
      <c r="M3001" s="82" t="str">
        <f>IF(EXACT(B3001,""),"",IF(COUNTIFS(B:B,B3001,J:J,"&gt;"&amp;J3001)=0,IFERROR(IF(MATCH(B3001&amp;"|*",M$3:M3000,0),"-",""),B3001&amp;"|"&amp;C3001&amp;"|"),"-"))</f>
        <v/>
      </c>
      <c r="N3001" s="183" t="str">
        <f t="shared" si="119"/>
        <v/>
      </c>
      <c r="O3001" s="81" t="str">
        <f>IF(EXACT(B3001,""),"",IF(COUNTIFS(B:B,B3001,J:J,"&gt;"&amp;J3001)=1,IFERROR(IF(MATCH(B3001&amp;"|*",M$3:M3000,0),"-",""),B3001&amp;"|"&amp;C3001&amp;"|"),"-"))</f>
        <v/>
      </c>
    </row>
    <row r="3002" spans="12:15" x14ac:dyDescent="0.35">
      <c r="L3002" s="81" t="str">
        <f t="shared" si="118"/>
        <v/>
      </c>
      <c r="M3002" s="82" t="str">
        <f>IF(EXACT(B3002,""),"",IF(COUNTIFS(B:B,B3002,J:J,"&gt;"&amp;J3002)=0,IFERROR(IF(MATCH(B3002&amp;"|*",M$3:M3001,0),"-",""),B3002&amp;"|"&amp;C3002&amp;"|"),"-"))</f>
        <v/>
      </c>
      <c r="N3002" s="183" t="str">
        <f t="shared" si="119"/>
        <v/>
      </c>
      <c r="O3002" s="81" t="str">
        <f>IF(EXACT(B3002,""),"",IF(COUNTIFS(B:B,B3002,J:J,"&gt;"&amp;J3002)=1,IFERROR(IF(MATCH(B3002&amp;"|*",M$3:M3001,0),"-",""),B3002&amp;"|"&amp;C3002&amp;"|"),"-"))</f>
        <v/>
      </c>
    </row>
    <row r="3003" spans="12:15" x14ac:dyDescent="0.35">
      <c r="L3003" s="81" t="str">
        <f t="shared" si="118"/>
        <v/>
      </c>
      <c r="M3003" s="82" t="str">
        <f>IF(EXACT(B3003,""),"",IF(COUNTIFS(B:B,B3003,J:J,"&gt;"&amp;J3003)=0,IFERROR(IF(MATCH(B3003&amp;"|*",M$3:M3002,0),"-",""),B3003&amp;"|"&amp;C3003&amp;"|"),"-"))</f>
        <v/>
      </c>
      <c r="N3003" s="183" t="str">
        <f t="shared" si="119"/>
        <v/>
      </c>
      <c r="O3003" s="81" t="str">
        <f>IF(EXACT(B3003,""),"",IF(COUNTIFS(B:B,B3003,J:J,"&gt;"&amp;J3003)=1,IFERROR(IF(MATCH(B3003&amp;"|*",M$3:M3002,0),"-",""),B3003&amp;"|"&amp;C3003&amp;"|"),"-"))</f>
        <v/>
      </c>
    </row>
    <row r="3004" spans="12:15" x14ac:dyDescent="0.35">
      <c r="L3004" s="81" t="str">
        <f t="shared" si="118"/>
        <v/>
      </c>
      <c r="M3004" s="82" t="str">
        <f>IF(EXACT(B3004,""),"",IF(COUNTIFS(B:B,B3004,J:J,"&gt;"&amp;J3004)=0,IFERROR(IF(MATCH(B3004&amp;"|*",M$3:M3003,0),"-",""),B3004&amp;"|"&amp;C3004&amp;"|"),"-"))</f>
        <v/>
      </c>
      <c r="N3004" s="183" t="str">
        <f t="shared" si="119"/>
        <v/>
      </c>
      <c r="O3004" s="81" t="str">
        <f>IF(EXACT(B3004,""),"",IF(COUNTIFS(B:B,B3004,J:J,"&gt;"&amp;J3004)=1,IFERROR(IF(MATCH(B3004&amp;"|*",M$3:M3003,0),"-",""),B3004&amp;"|"&amp;C3004&amp;"|"),"-"))</f>
        <v/>
      </c>
    </row>
    <row r="3005" spans="12:15" x14ac:dyDescent="0.35">
      <c r="L3005" s="81" t="str">
        <f t="shared" si="118"/>
        <v/>
      </c>
      <c r="M3005" s="82" t="str">
        <f>IF(EXACT(B3005,""),"",IF(COUNTIFS(B:B,B3005,J:J,"&gt;"&amp;J3005)=0,IFERROR(IF(MATCH(B3005&amp;"|*",M$3:M3004,0),"-",""),B3005&amp;"|"&amp;C3005&amp;"|"),"-"))</f>
        <v/>
      </c>
      <c r="N3005" s="183" t="str">
        <f t="shared" si="119"/>
        <v/>
      </c>
      <c r="O3005" s="81" t="str">
        <f>IF(EXACT(B3005,""),"",IF(COUNTIFS(B:B,B3005,J:J,"&gt;"&amp;J3005)=1,IFERROR(IF(MATCH(B3005&amp;"|*",M$3:M3004,0),"-",""),B3005&amp;"|"&amp;C3005&amp;"|"),"-"))</f>
        <v/>
      </c>
    </row>
    <row r="3006" spans="12:15" x14ac:dyDescent="0.35">
      <c r="L3006" s="81" t="str">
        <f t="shared" si="118"/>
        <v/>
      </c>
      <c r="M3006" s="82" t="str">
        <f>IF(EXACT(B3006,""),"",IF(COUNTIFS(B:B,B3006,J:J,"&gt;"&amp;J3006)=0,IFERROR(IF(MATCH(B3006&amp;"|*",M$3:M3005,0),"-",""),B3006&amp;"|"&amp;C3006&amp;"|"),"-"))</f>
        <v/>
      </c>
      <c r="N3006" s="183" t="str">
        <f t="shared" si="119"/>
        <v/>
      </c>
      <c r="O3006" s="81" t="str">
        <f>IF(EXACT(B3006,""),"",IF(COUNTIFS(B:B,B3006,J:J,"&gt;"&amp;J3006)=1,IFERROR(IF(MATCH(B3006&amp;"|*",M$3:M3005,0),"-",""),B3006&amp;"|"&amp;C3006&amp;"|"),"-"))</f>
        <v/>
      </c>
    </row>
    <row r="3007" spans="12:15" x14ac:dyDescent="0.35">
      <c r="L3007" s="81" t="str">
        <f t="shared" si="118"/>
        <v/>
      </c>
      <c r="M3007" s="82" t="str">
        <f>IF(EXACT(B3007,""),"",IF(COUNTIFS(B:B,B3007,J:J,"&gt;"&amp;J3007)=0,IFERROR(IF(MATCH(B3007&amp;"|*",M$3:M3006,0),"-",""),B3007&amp;"|"&amp;C3007&amp;"|"),"-"))</f>
        <v/>
      </c>
      <c r="N3007" s="183" t="str">
        <f t="shared" si="119"/>
        <v/>
      </c>
      <c r="O3007" s="81" t="str">
        <f>IF(EXACT(B3007,""),"",IF(COUNTIFS(B:B,B3007,J:J,"&gt;"&amp;J3007)=1,IFERROR(IF(MATCH(B3007&amp;"|*",M$3:M3006,0),"-",""),B3007&amp;"|"&amp;C3007&amp;"|"),"-"))</f>
        <v/>
      </c>
    </row>
    <row r="3008" spans="12:15" x14ac:dyDescent="0.35">
      <c r="L3008" s="81" t="str">
        <f t="shared" si="118"/>
        <v/>
      </c>
      <c r="M3008" s="82" t="str">
        <f>IF(EXACT(B3008,""),"",IF(COUNTIFS(B:B,B3008,J:J,"&gt;"&amp;J3008)=0,IFERROR(IF(MATCH(B3008&amp;"|*",M$3:M3007,0),"-",""),B3008&amp;"|"&amp;C3008&amp;"|"),"-"))</f>
        <v/>
      </c>
      <c r="N3008" s="183" t="str">
        <f t="shared" si="119"/>
        <v/>
      </c>
      <c r="O3008" s="81" t="str">
        <f>IF(EXACT(B3008,""),"",IF(COUNTIFS(B:B,B3008,J:J,"&gt;"&amp;J3008)=1,IFERROR(IF(MATCH(B3008&amp;"|*",M$3:M3007,0),"-",""),B3008&amp;"|"&amp;C3008&amp;"|"),"-"))</f>
        <v/>
      </c>
    </row>
    <row r="3009" spans="12:15" x14ac:dyDescent="0.35">
      <c r="L3009" s="81" t="str">
        <f t="shared" si="118"/>
        <v/>
      </c>
      <c r="M3009" s="82" t="str">
        <f>IF(EXACT(B3009,""),"",IF(COUNTIFS(B:B,B3009,J:J,"&gt;"&amp;J3009)=0,IFERROR(IF(MATCH(B3009&amp;"|*",M$3:M3008,0),"-",""),B3009&amp;"|"&amp;C3009&amp;"|"),"-"))</f>
        <v/>
      </c>
      <c r="N3009" s="183" t="str">
        <f t="shared" si="119"/>
        <v/>
      </c>
      <c r="O3009" s="81" t="str">
        <f>IF(EXACT(B3009,""),"",IF(COUNTIFS(B:B,B3009,J:J,"&gt;"&amp;J3009)=1,IFERROR(IF(MATCH(B3009&amp;"|*",M$3:M3008,0),"-",""),B3009&amp;"|"&amp;C3009&amp;"|"),"-"))</f>
        <v/>
      </c>
    </row>
    <row r="3010" spans="12:15" x14ac:dyDescent="0.35">
      <c r="L3010" s="81" t="str">
        <f t="shared" si="118"/>
        <v/>
      </c>
      <c r="M3010" s="82" t="str">
        <f>IF(EXACT(B3010,""),"",IF(COUNTIFS(B:B,B3010,J:J,"&gt;"&amp;J3010)=0,IFERROR(IF(MATCH(B3010&amp;"|*",M$3:M3009,0),"-",""),B3010&amp;"|"&amp;C3010&amp;"|"),"-"))</f>
        <v/>
      </c>
      <c r="N3010" s="183" t="str">
        <f t="shared" si="119"/>
        <v/>
      </c>
      <c r="O3010" s="81" t="str">
        <f>IF(EXACT(B3010,""),"",IF(COUNTIFS(B:B,B3010,J:J,"&gt;"&amp;J3010)=1,IFERROR(IF(MATCH(B3010&amp;"|*",M$3:M3009,0),"-",""),B3010&amp;"|"&amp;C3010&amp;"|"),"-"))</f>
        <v/>
      </c>
    </row>
    <row r="3011" spans="12:15" x14ac:dyDescent="0.35">
      <c r="L3011" s="81" t="str">
        <f t="shared" si="118"/>
        <v/>
      </c>
      <c r="M3011" s="82" t="str">
        <f>IF(EXACT(B3011,""),"",IF(COUNTIFS(B:B,B3011,J:J,"&gt;"&amp;J3011)=0,IFERROR(IF(MATCH(B3011&amp;"|*",M$3:M3010,0),"-",""),B3011&amp;"|"&amp;C3011&amp;"|"),"-"))</f>
        <v/>
      </c>
      <c r="N3011" s="183" t="str">
        <f t="shared" si="119"/>
        <v/>
      </c>
      <c r="O3011" s="81" t="str">
        <f>IF(EXACT(B3011,""),"",IF(COUNTIFS(B:B,B3011,J:J,"&gt;"&amp;J3011)=1,IFERROR(IF(MATCH(B3011&amp;"|*",M$3:M3010,0),"-",""),B3011&amp;"|"&amp;C3011&amp;"|"),"-"))</f>
        <v/>
      </c>
    </row>
    <row r="3012" spans="12:15" x14ac:dyDescent="0.35">
      <c r="L3012" s="81" t="str">
        <f t="shared" ref="L3012:L3042" si="120">IF(EXACT(B3012,""),"",IF(COUNTIFS(B:B,B3012,D:D,D3012,E:E,E3012,J:J,"&gt;"&amp;J3012)=0,B3012&amp;"|"&amp;D3012&amp;":"&amp;E3012&amp;"|","-"))</f>
        <v/>
      </c>
      <c r="M3012" s="82" t="str">
        <f>IF(EXACT(B3012,""),"",IF(COUNTIFS(B:B,B3012,J:J,"&gt;"&amp;J3012)=0,IFERROR(IF(MATCH(B3012&amp;"|*",M$3:M3011,0),"-",""),B3012&amp;"|"&amp;C3012&amp;"|"),"-"))</f>
        <v/>
      </c>
      <c r="N3012" s="183" t="str">
        <f t="shared" ref="N3012:N3042" si="121">IF(OR(EXACT(M3012,""),EXACT(M3012,"-")),"",COUNTIFS(M$4:M$4000,"&gt;-",M$4:M$4000,"&lt;="&amp;M3012))</f>
        <v/>
      </c>
      <c r="O3012" s="81" t="str">
        <f>IF(EXACT(B3012,""),"",IF(COUNTIFS(B:B,B3012,J:J,"&gt;"&amp;J3012)=1,IFERROR(IF(MATCH(B3012&amp;"|*",M$3:M3011,0),"-",""),B3012&amp;"|"&amp;C3012&amp;"|"),"-"))</f>
        <v/>
      </c>
    </row>
    <row r="3013" spans="12:15" x14ac:dyDescent="0.35">
      <c r="L3013" s="81" t="str">
        <f t="shared" si="120"/>
        <v/>
      </c>
      <c r="M3013" s="82" t="str">
        <f>IF(EXACT(B3013,""),"",IF(COUNTIFS(B:B,B3013,J:J,"&gt;"&amp;J3013)=0,IFERROR(IF(MATCH(B3013&amp;"|*",M$3:M3012,0),"-",""),B3013&amp;"|"&amp;C3013&amp;"|"),"-"))</f>
        <v/>
      </c>
      <c r="N3013" s="183" t="str">
        <f t="shared" si="121"/>
        <v/>
      </c>
      <c r="O3013" s="81" t="str">
        <f>IF(EXACT(B3013,""),"",IF(COUNTIFS(B:B,B3013,J:J,"&gt;"&amp;J3013)=1,IFERROR(IF(MATCH(B3013&amp;"|*",M$3:M3012,0),"-",""),B3013&amp;"|"&amp;C3013&amp;"|"),"-"))</f>
        <v/>
      </c>
    </row>
    <row r="3014" spans="12:15" x14ac:dyDescent="0.35">
      <c r="L3014" s="81" t="str">
        <f t="shared" si="120"/>
        <v/>
      </c>
      <c r="M3014" s="82" t="str">
        <f>IF(EXACT(B3014,""),"",IF(COUNTIFS(B:B,B3014,J:J,"&gt;"&amp;J3014)=0,IFERROR(IF(MATCH(B3014&amp;"|*",M$3:M3013,0),"-",""),B3014&amp;"|"&amp;C3014&amp;"|"),"-"))</f>
        <v/>
      </c>
      <c r="N3014" s="183" t="str">
        <f t="shared" si="121"/>
        <v/>
      </c>
      <c r="O3014" s="81" t="str">
        <f>IF(EXACT(B3014,""),"",IF(COUNTIFS(B:B,B3014,J:J,"&gt;"&amp;J3014)=1,IFERROR(IF(MATCH(B3014&amp;"|*",M$3:M3013,0),"-",""),B3014&amp;"|"&amp;C3014&amp;"|"),"-"))</f>
        <v/>
      </c>
    </row>
    <row r="3015" spans="12:15" x14ac:dyDescent="0.35">
      <c r="L3015" s="81" t="str">
        <f t="shared" si="120"/>
        <v/>
      </c>
      <c r="M3015" s="82" t="str">
        <f>IF(EXACT(B3015,""),"",IF(COUNTIFS(B:B,B3015,J:J,"&gt;"&amp;J3015)=0,IFERROR(IF(MATCH(B3015&amp;"|*",M$3:M3014,0),"-",""),B3015&amp;"|"&amp;C3015&amp;"|"),"-"))</f>
        <v/>
      </c>
      <c r="N3015" s="183" t="str">
        <f t="shared" si="121"/>
        <v/>
      </c>
      <c r="O3015" s="81" t="str">
        <f>IF(EXACT(B3015,""),"",IF(COUNTIFS(B:B,B3015,J:J,"&gt;"&amp;J3015)=1,IFERROR(IF(MATCH(B3015&amp;"|*",M$3:M3014,0),"-",""),B3015&amp;"|"&amp;C3015&amp;"|"),"-"))</f>
        <v/>
      </c>
    </row>
    <row r="3016" spans="12:15" x14ac:dyDescent="0.35">
      <c r="L3016" s="81" t="str">
        <f t="shared" si="120"/>
        <v/>
      </c>
      <c r="M3016" s="82" t="str">
        <f>IF(EXACT(B3016,""),"",IF(COUNTIFS(B:B,B3016,J:J,"&gt;"&amp;J3016)=0,IFERROR(IF(MATCH(B3016&amp;"|*",M$3:M3015,0),"-",""),B3016&amp;"|"&amp;C3016&amp;"|"),"-"))</f>
        <v/>
      </c>
      <c r="N3016" s="183" t="str">
        <f t="shared" si="121"/>
        <v/>
      </c>
      <c r="O3016" s="81" t="str">
        <f>IF(EXACT(B3016,""),"",IF(COUNTIFS(B:B,B3016,J:J,"&gt;"&amp;J3016)=1,IFERROR(IF(MATCH(B3016&amp;"|*",M$3:M3015,0),"-",""),B3016&amp;"|"&amp;C3016&amp;"|"),"-"))</f>
        <v/>
      </c>
    </row>
    <row r="3017" spans="12:15" x14ac:dyDescent="0.35">
      <c r="L3017" s="81" t="str">
        <f t="shared" si="120"/>
        <v/>
      </c>
      <c r="M3017" s="82" t="str">
        <f>IF(EXACT(B3017,""),"",IF(COUNTIFS(B:B,B3017,J:J,"&gt;"&amp;J3017)=0,IFERROR(IF(MATCH(B3017&amp;"|*",M$3:M3016,0),"-",""),B3017&amp;"|"&amp;C3017&amp;"|"),"-"))</f>
        <v/>
      </c>
      <c r="N3017" s="183" t="str">
        <f t="shared" si="121"/>
        <v/>
      </c>
      <c r="O3017" s="81" t="str">
        <f>IF(EXACT(B3017,""),"",IF(COUNTIFS(B:B,B3017,J:J,"&gt;"&amp;J3017)=1,IFERROR(IF(MATCH(B3017&amp;"|*",M$3:M3016,0),"-",""),B3017&amp;"|"&amp;C3017&amp;"|"),"-"))</f>
        <v/>
      </c>
    </row>
    <row r="3018" spans="12:15" x14ac:dyDescent="0.35">
      <c r="L3018" s="81" t="str">
        <f t="shared" si="120"/>
        <v/>
      </c>
      <c r="M3018" s="82" t="str">
        <f>IF(EXACT(B3018,""),"",IF(COUNTIFS(B:B,B3018,J:J,"&gt;"&amp;J3018)=0,IFERROR(IF(MATCH(B3018&amp;"|*",M$3:M3017,0),"-",""),B3018&amp;"|"&amp;C3018&amp;"|"),"-"))</f>
        <v/>
      </c>
      <c r="N3018" s="183" t="str">
        <f t="shared" si="121"/>
        <v/>
      </c>
      <c r="O3018" s="81" t="str">
        <f>IF(EXACT(B3018,""),"",IF(COUNTIFS(B:B,B3018,J:J,"&gt;"&amp;J3018)=1,IFERROR(IF(MATCH(B3018&amp;"|*",M$3:M3017,0),"-",""),B3018&amp;"|"&amp;C3018&amp;"|"),"-"))</f>
        <v/>
      </c>
    </row>
    <row r="3019" spans="12:15" x14ac:dyDescent="0.35">
      <c r="L3019" s="81" t="str">
        <f t="shared" si="120"/>
        <v/>
      </c>
      <c r="M3019" s="82" t="str">
        <f>IF(EXACT(B3019,""),"",IF(COUNTIFS(B:B,B3019,J:J,"&gt;"&amp;J3019)=0,IFERROR(IF(MATCH(B3019&amp;"|*",M$3:M3018,0),"-",""),B3019&amp;"|"&amp;C3019&amp;"|"),"-"))</f>
        <v/>
      </c>
      <c r="N3019" s="183" t="str">
        <f t="shared" si="121"/>
        <v/>
      </c>
      <c r="O3019" s="81" t="str">
        <f>IF(EXACT(B3019,""),"",IF(COUNTIFS(B:B,B3019,J:J,"&gt;"&amp;J3019)=1,IFERROR(IF(MATCH(B3019&amp;"|*",M$3:M3018,0),"-",""),B3019&amp;"|"&amp;C3019&amp;"|"),"-"))</f>
        <v/>
      </c>
    </row>
    <row r="3020" spans="12:15" x14ac:dyDescent="0.35">
      <c r="L3020" s="81" t="str">
        <f t="shared" si="120"/>
        <v/>
      </c>
      <c r="M3020" s="82" t="str">
        <f>IF(EXACT(B3020,""),"",IF(COUNTIFS(B:B,B3020,J:J,"&gt;"&amp;J3020)=0,IFERROR(IF(MATCH(B3020&amp;"|*",M$3:M3019,0),"-",""),B3020&amp;"|"&amp;C3020&amp;"|"),"-"))</f>
        <v/>
      </c>
      <c r="N3020" s="183" t="str">
        <f t="shared" si="121"/>
        <v/>
      </c>
      <c r="O3020" s="81" t="str">
        <f>IF(EXACT(B3020,""),"",IF(COUNTIFS(B:B,B3020,J:J,"&gt;"&amp;J3020)=1,IFERROR(IF(MATCH(B3020&amp;"|*",M$3:M3019,0),"-",""),B3020&amp;"|"&amp;C3020&amp;"|"),"-"))</f>
        <v/>
      </c>
    </row>
    <row r="3021" spans="12:15" x14ac:dyDescent="0.35">
      <c r="L3021" s="81" t="str">
        <f t="shared" si="120"/>
        <v/>
      </c>
      <c r="M3021" s="82" t="str">
        <f>IF(EXACT(B3021,""),"",IF(COUNTIFS(B:B,B3021,J:J,"&gt;"&amp;J3021)=0,IFERROR(IF(MATCH(B3021&amp;"|*",M$3:M3020,0),"-",""),B3021&amp;"|"&amp;C3021&amp;"|"),"-"))</f>
        <v/>
      </c>
      <c r="N3021" s="183" t="str">
        <f t="shared" si="121"/>
        <v/>
      </c>
      <c r="O3021" s="81" t="str">
        <f>IF(EXACT(B3021,""),"",IF(COUNTIFS(B:B,B3021,J:J,"&gt;"&amp;J3021)=1,IFERROR(IF(MATCH(B3021&amp;"|*",M$3:M3020,0),"-",""),B3021&amp;"|"&amp;C3021&amp;"|"),"-"))</f>
        <v/>
      </c>
    </row>
    <row r="3022" spans="12:15" x14ac:dyDescent="0.35">
      <c r="L3022" s="81" t="str">
        <f t="shared" si="120"/>
        <v/>
      </c>
      <c r="M3022" s="82" t="str">
        <f>IF(EXACT(B3022,""),"",IF(COUNTIFS(B:B,B3022,J:J,"&gt;"&amp;J3022)=0,IFERROR(IF(MATCH(B3022&amp;"|*",M$3:M3021,0),"-",""),B3022&amp;"|"&amp;C3022&amp;"|"),"-"))</f>
        <v/>
      </c>
      <c r="N3022" s="183" t="str">
        <f t="shared" si="121"/>
        <v/>
      </c>
      <c r="O3022" s="81" t="str">
        <f>IF(EXACT(B3022,""),"",IF(COUNTIFS(B:B,B3022,J:J,"&gt;"&amp;J3022)=1,IFERROR(IF(MATCH(B3022&amp;"|*",M$3:M3021,0),"-",""),B3022&amp;"|"&amp;C3022&amp;"|"),"-"))</f>
        <v/>
      </c>
    </row>
    <row r="3023" spans="12:15" x14ac:dyDescent="0.35">
      <c r="L3023" s="81" t="str">
        <f t="shared" si="120"/>
        <v/>
      </c>
      <c r="M3023" s="82" t="str">
        <f>IF(EXACT(B3023,""),"",IF(COUNTIFS(B:B,B3023,J:J,"&gt;"&amp;J3023)=0,IFERROR(IF(MATCH(B3023&amp;"|*",M$3:M3022,0),"-",""),B3023&amp;"|"&amp;C3023&amp;"|"),"-"))</f>
        <v/>
      </c>
      <c r="N3023" s="183" t="str">
        <f t="shared" si="121"/>
        <v/>
      </c>
      <c r="O3023" s="81" t="str">
        <f>IF(EXACT(B3023,""),"",IF(COUNTIFS(B:B,B3023,J:J,"&gt;"&amp;J3023)=1,IFERROR(IF(MATCH(B3023&amp;"|*",M$3:M3022,0),"-",""),B3023&amp;"|"&amp;C3023&amp;"|"),"-"))</f>
        <v/>
      </c>
    </row>
    <row r="3024" spans="12:15" x14ac:dyDescent="0.35">
      <c r="L3024" s="81" t="str">
        <f t="shared" si="120"/>
        <v/>
      </c>
      <c r="M3024" s="82" t="str">
        <f>IF(EXACT(B3024,""),"",IF(COUNTIFS(B:B,B3024,J:J,"&gt;"&amp;J3024)=0,IFERROR(IF(MATCH(B3024&amp;"|*",M$3:M3023,0),"-",""),B3024&amp;"|"&amp;C3024&amp;"|"),"-"))</f>
        <v/>
      </c>
      <c r="N3024" s="183" t="str">
        <f t="shared" si="121"/>
        <v/>
      </c>
      <c r="O3024" s="81" t="str">
        <f>IF(EXACT(B3024,""),"",IF(COUNTIFS(B:B,B3024,J:J,"&gt;"&amp;J3024)=1,IFERROR(IF(MATCH(B3024&amp;"|*",M$3:M3023,0),"-",""),B3024&amp;"|"&amp;C3024&amp;"|"),"-"))</f>
        <v/>
      </c>
    </row>
    <row r="3025" spans="12:15" x14ac:dyDescent="0.35">
      <c r="L3025" s="81" t="str">
        <f t="shared" si="120"/>
        <v/>
      </c>
      <c r="M3025" s="82" t="str">
        <f>IF(EXACT(B3025,""),"",IF(COUNTIFS(B:B,B3025,J:J,"&gt;"&amp;J3025)=0,IFERROR(IF(MATCH(B3025&amp;"|*",M$3:M3024,0),"-",""),B3025&amp;"|"&amp;C3025&amp;"|"),"-"))</f>
        <v/>
      </c>
      <c r="N3025" s="183" t="str">
        <f t="shared" si="121"/>
        <v/>
      </c>
      <c r="O3025" s="81" t="str">
        <f>IF(EXACT(B3025,""),"",IF(COUNTIFS(B:B,B3025,J:J,"&gt;"&amp;J3025)=1,IFERROR(IF(MATCH(B3025&amp;"|*",M$3:M3024,0),"-",""),B3025&amp;"|"&amp;C3025&amp;"|"),"-"))</f>
        <v/>
      </c>
    </row>
    <row r="3026" spans="12:15" x14ac:dyDescent="0.35">
      <c r="L3026" s="81" t="str">
        <f t="shared" si="120"/>
        <v/>
      </c>
      <c r="M3026" s="82" t="str">
        <f>IF(EXACT(B3026,""),"",IF(COUNTIFS(B:B,B3026,J:J,"&gt;"&amp;J3026)=0,IFERROR(IF(MATCH(B3026&amp;"|*",M$3:M3025,0),"-",""),B3026&amp;"|"&amp;C3026&amp;"|"),"-"))</f>
        <v/>
      </c>
      <c r="N3026" s="183" t="str">
        <f t="shared" si="121"/>
        <v/>
      </c>
      <c r="O3026" s="81" t="str">
        <f>IF(EXACT(B3026,""),"",IF(COUNTIFS(B:B,B3026,J:J,"&gt;"&amp;J3026)=1,IFERROR(IF(MATCH(B3026&amp;"|*",M$3:M3025,0),"-",""),B3026&amp;"|"&amp;C3026&amp;"|"),"-"))</f>
        <v/>
      </c>
    </row>
    <row r="3027" spans="12:15" x14ac:dyDescent="0.35">
      <c r="L3027" s="81" t="str">
        <f t="shared" si="120"/>
        <v/>
      </c>
      <c r="M3027" s="82" t="str">
        <f>IF(EXACT(B3027,""),"",IF(COUNTIFS(B:B,B3027,J:J,"&gt;"&amp;J3027)=0,IFERROR(IF(MATCH(B3027&amp;"|*",M$3:M3026,0),"-",""),B3027&amp;"|"&amp;C3027&amp;"|"),"-"))</f>
        <v/>
      </c>
      <c r="N3027" s="183" t="str">
        <f t="shared" si="121"/>
        <v/>
      </c>
      <c r="O3027" s="81" t="str">
        <f>IF(EXACT(B3027,""),"",IF(COUNTIFS(B:B,B3027,J:J,"&gt;"&amp;J3027)=1,IFERROR(IF(MATCH(B3027&amp;"|*",M$3:M3026,0),"-",""),B3027&amp;"|"&amp;C3027&amp;"|"),"-"))</f>
        <v/>
      </c>
    </row>
    <row r="3028" spans="12:15" x14ac:dyDescent="0.35">
      <c r="L3028" s="81" t="str">
        <f t="shared" si="120"/>
        <v/>
      </c>
      <c r="M3028" s="82" t="str">
        <f>IF(EXACT(B3028,""),"",IF(COUNTIFS(B:B,B3028,J:J,"&gt;"&amp;J3028)=0,IFERROR(IF(MATCH(B3028&amp;"|*",M$3:M3027,0),"-",""),B3028&amp;"|"&amp;C3028&amp;"|"),"-"))</f>
        <v/>
      </c>
      <c r="N3028" s="183" t="str">
        <f t="shared" si="121"/>
        <v/>
      </c>
      <c r="O3028" s="81" t="str">
        <f>IF(EXACT(B3028,""),"",IF(COUNTIFS(B:B,B3028,J:J,"&gt;"&amp;J3028)=1,IFERROR(IF(MATCH(B3028&amp;"|*",M$3:M3027,0),"-",""),B3028&amp;"|"&amp;C3028&amp;"|"),"-"))</f>
        <v/>
      </c>
    </row>
    <row r="3029" spans="12:15" x14ac:dyDescent="0.35">
      <c r="L3029" s="81" t="str">
        <f t="shared" si="120"/>
        <v/>
      </c>
      <c r="M3029" s="82" t="str">
        <f>IF(EXACT(B3029,""),"",IF(COUNTIFS(B:B,B3029,J:J,"&gt;"&amp;J3029)=0,IFERROR(IF(MATCH(B3029&amp;"|*",M$3:M3028,0),"-",""),B3029&amp;"|"&amp;C3029&amp;"|"),"-"))</f>
        <v/>
      </c>
      <c r="N3029" s="183" t="str">
        <f t="shared" si="121"/>
        <v/>
      </c>
      <c r="O3029" s="81" t="str">
        <f>IF(EXACT(B3029,""),"",IF(COUNTIFS(B:B,B3029,J:J,"&gt;"&amp;J3029)=1,IFERROR(IF(MATCH(B3029&amp;"|*",M$3:M3028,0),"-",""),B3029&amp;"|"&amp;C3029&amp;"|"),"-"))</f>
        <v/>
      </c>
    </row>
    <row r="3030" spans="12:15" x14ac:dyDescent="0.35">
      <c r="L3030" s="81" t="str">
        <f t="shared" si="120"/>
        <v/>
      </c>
      <c r="M3030" s="82" t="str">
        <f>IF(EXACT(B3030,""),"",IF(COUNTIFS(B:B,B3030,J:J,"&gt;"&amp;J3030)=0,IFERROR(IF(MATCH(B3030&amp;"|*",M$3:M3029,0),"-",""),B3030&amp;"|"&amp;C3030&amp;"|"),"-"))</f>
        <v/>
      </c>
      <c r="N3030" s="183" t="str">
        <f t="shared" si="121"/>
        <v/>
      </c>
      <c r="O3030" s="81" t="str">
        <f>IF(EXACT(B3030,""),"",IF(COUNTIFS(B:B,B3030,J:J,"&gt;"&amp;J3030)=1,IFERROR(IF(MATCH(B3030&amp;"|*",M$3:M3029,0),"-",""),B3030&amp;"|"&amp;C3030&amp;"|"),"-"))</f>
        <v/>
      </c>
    </row>
    <row r="3031" spans="12:15" x14ac:dyDescent="0.35">
      <c r="L3031" s="81" t="str">
        <f t="shared" si="120"/>
        <v/>
      </c>
      <c r="M3031" s="82" t="str">
        <f>IF(EXACT(B3031,""),"",IF(COUNTIFS(B:B,B3031,J:J,"&gt;"&amp;J3031)=0,IFERROR(IF(MATCH(B3031&amp;"|*",M$3:M3030,0),"-",""),B3031&amp;"|"&amp;C3031&amp;"|"),"-"))</f>
        <v/>
      </c>
      <c r="N3031" s="183" t="str">
        <f t="shared" si="121"/>
        <v/>
      </c>
      <c r="O3031" s="81" t="str">
        <f>IF(EXACT(B3031,""),"",IF(COUNTIFS(B:B,B3031,J:J,"&gt;"&amp;J3031)=1,IFERROR(IF(MATCH(B3031&amp;"|*",M$3:M3030,0),"-",""),B3031&amp;"|"&amp;C3031&amp;"|"),"-"))</f>
        <v/>
      </c>
    </row>
    <row r="3032" spans="12:15" x14ac:dyDescent="0.35">
      <c r="L3032" s="81" t="str">
        <f t="shared" si="120"/>
        <v/>
      </c>
      <c r="M3032" s="82" t="str">
        <f>IF(EXACT(B3032,""),"",IF(COUNTIFS(B:B,B3032,J:J,"&gt;"&amp;J3032)=0,IFERROR(IF(MATCH(B3032&amp;"|*",M$3:M3031,0),"-",""),B3032&amp;"|"&amp;C3032&amp;"|"),"-"))</f>
        <v/>
      </c>
      <c r="N3032" s="183" t="str">
        <f t="shared" si="121"/>
        <v/>
      </c>
      <c r="O3032" s="81" t="str">
        <f>IF(EXACT(B3032,""),"",IF(COUNTIFS(B:B,B3032,J:J,"&gt;"&amp;J3032)=1,IFERROR(IF(MATCH(B3032&amp;"|*",M$3:M3031,0),"-",""),B3032&amp;"|"&amp;C3032&amp;"|"),"-"))</f>
        <v/>
      </c>
    </row>
    <row r="3033" spans="12:15" x14ac:dyDescent="0.35">
      <c r="L3033" s="81" t="str">
        <f t="shared" si="120"/>
        <v/>
      </c>
      <c r="M3033" s="82" t="str">
        <f>IF(EXACT(B3033,""),"",IF(COUNTIFS(B:B,B3033,J:J,"&gt;"&amp;J3033)=0,IFERROR(IF(MATCH(B3033&amp;"|*",M$3:M3032,0),"-",""),B3033&amp;"|"&amp;C3033&amp;"|"),"-"))</f>
        <v/>
      </c>
      <c r="N3033" s="183" t="str">
        <f t="shared" si="121"/>
        <v/>
      </c>
      <c r="O3033" s="81" t="str">
        <f>IF(EXACT(B3033,""),"",IF(COUNTIFS(B:B,B3033,J:J,"&gt;"&amp;J3033)=1,IFERROR(IF(MATCH(B3033&amp;"|*",M$3:M3032,0),"-",""),B3033&amp;"|"&amp;C3033&amp;"|"),"-"))</f>
        <v/>
      </c>
    </row>
    <row r="3034" spans="12:15" x14ac:dyDescent="0.35">
      <c r="L3034" s="81" t="str">
        <f t="shared" si="120"/>
        <v/>
      </c>
      <c r="M3034" s="82" t="str">
        <f>IF(EXACT(B3034,""),"",IF(COUNTIFS(B:B,B3034,J:J,"&gt;"&amp;J3034)=0,IFERROR(IF(MATCH(B3034&amp;"|*",M$3:M3033,0),"-",""),B3034&amp;"|"&amp;C3034&amp;"|"),"-"))</f>
        <v/>
      </c>
      <c r="N3034" s="183" t="str">
        <f t="shared" si="121"/>
        <v/>
      </c>
      <c r="O3034" s="81" t="str">
        <f>IF(EXACT(B3034,""),"",IF(COUNTIFS(B:B,B3034,J:J,"&gt;"&amp;J3034)=1,IFERROR(IF(MATCH(B3034&amp;"|*",M$3:M3033,0),"-",""),B3034&amp;"|"&amp;C3034&amp;"|"),"-"))</f>
        <v/>
      </c>
    </row>
    <row r="3035" spans="12:15" x14ac:dyDescent="0.35">
      <c r="L3035" s="81" t="str">
        <f t="shared" si="120"/>
        <v/>
      </c>
      <c r="M3035" s="82" t="str">
        <f>IF(EXACT(B3035,""),"",IF(COUNTIFS(B:B,B3035,J:J,"&gt;"&amp;J3035)=0,IFERROR(IF(MATCH(B3035&amp;"|*",M$3:M3034,0),"-",""),B3035&amp;"|"&amp;C3035&amp;"|"),"-"))</f>
        <v/>
      </c>
      <c r="N3035" s="183" t="str">
        <f t="shared" si="121"/>
        <v/>
      </c>
      <c r="O3035" s="81" t="str">
        <f>IF(EXACT(B3035,""),"",IF(COUNTIFS(B:B,B3035,J:J,"&gt;"&amp;J3035)=1,IFERROR(IF(MATCH(B3035&amp;"|*",M$3:M3034,0),"-",""),B3035&amp;"|"&amp;C3035&amp;"|"),"-"))</f>
        <v/>
      </c>
    </row>
    <row r="3036" spans="12:15" x14ac:dyDescent="0.35">
      <c r="L3036" s="81" t="str">
        <f t="shared" si="120"/>
        <v/>
      </c>
      <c r="M3036" s="82" t="str">
        <f>IF(EXACT(B3036,""),"",IF(COUNTIFS(B:B,B3036,J:J,"&gt;"&amp;J3036)=0,IFERROR(IF(MATCH(B3036&amp;"|*",M$3:M3035,0),"-",""),B3036&amp;"|"&amp;C3036&amp;"|"),"-"))</f>
        <v/>
      </c>
      <c r="N3036" s="183" t="str">
        <f t="shared" si="121"/>
        <v/>
      </c>
      <c r="O3036" s="81" t="str">
        <f>IF(EXACT(B3036,""),"",IF(COUNTIFS(B:B,B3036,J:J,"&gt;"&amp;J3036)=1,IFERROR(IF(MATCH(B3036&amp;"|*",M$3:M3035,0),"-",""),B3036&amp;"|"&amp;C3036&amp;"|"),"-"))</f>
        <v/>
      </c>
    </row>
    <row r="3037" spans="12:15" x14ac:dyDescent="0.35">
      <c r="L3037" s="81" t="str">
        <f t="shared" si="120"/>
        <v/>
      </c>
      <c r="M3037" s="82" t="str">
        <f>IF(EXACT(B3037,""),"",IF(COUNTIFS(B:B,B3037,J:J,"&gt;"&amp;J3037)=0,IFERROR(IF(MATCH(B3037&amp;"|*",M$3:M3036,0),"-",""),B3037&amp;"|"&amp;C3037&amp;"|"),"-"))</f>
        <v/>
      </c>
      <c r="N3037" s="183" t="str">
        <f t="shared" si="121"/>
        <v/>
      </c>
      <c r="O3037" s="81" t="str">
        <f>IF(EXACT(B3037,""),"",IF(COUNTIFS(B:B,B3037,J:J,"&gt;"&amp;J3037)=1,IFERROR(IF(MATCH(B3037&amp;"|*",M$3:M3036,0),"-",""),B3037&amp;"|"&amp;C3037&amp;"|"),"-"))</f>
        <v/>
      </c>
    </row>
    <row r="3038" spans="12:15" x14ac:dyDescent="0.35">
      <c r="L3038" s="81" t="str">
        <f t="shared" si="120"/>
        <v/>
      </c>
      <c r="M3038" s="82" t="str">
        <f>IF(EXACT(B3038,""),"",IF(COUNTIFS(B:B,B3038,J:J,"&gt;"&amp;J3038)=0,IFERROR(IF(MATCH(B3038&amp;"|*",M$3:M3037,0),"-",""),B3038&amp;"|"&amp;C3038&amp;"|"),"-"))</f>
        <v/>
      </c>
      <c r="N3038" s="183" t="str">
        <f t="shared" si="121"/>
        <v/>
      </c>
      <c r="O3038" s="81" t="str">
        <f>IF(EXACT(B3038,""),"",IF(COUNTIFS(B:B,B3038,J:J,"&gt;"&amp;J3038)=1,IFERROR(IF(MATCH(B3038&amp;"|*",M$3:M3037,0),"-",""),B3038&amp;"|"&amp;C3038&amp;"|"),"-"))</f>
        <v/>
      </c>
    </row>
    <row r="3039" spans="12:15" x14ac:dyDescent="0.35">
      <c r="L3039" s="81" t="str">
        <f t="shared" si="120"/>
        <v/>
      </c>
      <c r="M3039" s="82" t="str">
        <f>IF(EXACT(B3039,""),"",IF(COUNTIFS(B:B,B3039,J:J,"&gt;"&amp;J3039)=0,IFERROR(IF(MATCH(B3039&amp;"|*",M$3:M3038,0),"-",""),B3039&amp;"|"&amp;C3039&amp;"|"),"-"))</f>
        <v/>
      </c>
      <c r="N3039" s="183" t="str">
        <f t="shared" si="121"/>
        <v/>
      </c>
      <c r="O3039" s="81" t="str">
        <f>IF(EXACT(B3039,""),"",IF(COUNTIFS(B:B,B3039,J:J,"&gt;"&amp;J3039)=1,IFERROR(IF(MATCH(B3039&amp;"|*",M$3:M3038,0),"-",""),B3039&amp;"|"&amp;C3039&amp;"|"),"-"))</f>
        <v/>
      </c>
    </row>
    <row r="3040" spans="12:15" x14ac:dyDescent="0.35">
      <c r="L3040" s="81" t="str">
        <f t="shared" si="120"/>
        <v/>
      </c>
      <c r="M3040" s="82" t="str">
        <f>IF(EXACT(B3040,""),"",IF(COUNTIFS(B:B,B3040,J:J,"&gt;"&amp;J3040)=0,IFERROR(IF(MATCH(B3040&amp;"|*",M$3:M3039,0),"-",""),B3040&amp;"|"&amp;C3040&amp;"|"),"-"))</f>
        <v/>
      </c>
      <c r="N3040" s="183" t="str">
        <f t="shared" si="121"/>
        <v/>
      </c>
      <c r="O3040" s="81" t="str">
        <f>IF(EXACT(B3040,""),"",IF(COUNTIFS(B:B,B3040,J:J,"&gt;"&amp;J3040)=1,IFERROR(IF(MATCH(B3040&amp;"|*",M$3:M3039,0),"-",""),B3040&amp;"|"&amp;C3040&amp;"|"),"-"))</f>
        <v/>
      </c>
    </row>
    <row r="3041" spans="12:15" x14ac:dyDescent="0.35">
      <c r="L3041" s="81" t="str">
        <f t="shared" si="120"/>
        <v/>
      </c>
      <c r="M3041" s="82" t="str">
        <f>IF(EXACT(B3041,""),"",IF(COUNTIFS(B:B,B3041,J:J,"&gt;"&amp;J3041)=0,IFERROR(IF(MATCH(B3041&amp;"|*",M$3:M3040,0),"-",""),B3041&amp;"|"&amp;C3041&amp;"|"),"-"))</f>
        <v/>
      </c>
      <c r="N3041" s="183" t="str">
        <f t="shared" si="121"/>
        <v/>
      </c>
      <c r="O3041" s="81" t="str">
        <f>IF(EXACT(B3041,""),"",IF(COUNTIFS(B:B,B3041,J:J,"&gt;"&amp;J3041)=1,IFERROR(IF(MATCH(B3041&amp;"|*",M$3:M3040,0),"-",""),B3041&amp;"|"&amp;C3041&amp;"|"),"-"))</f>
        <v/>
      </c>
    </row>
    <row r="3042" spans="12:15" x14ac:dyDescent="0.35">
      <c r="L3042" s="81" t="str">
        <f t="shared" si="120"/>
        <v/>
      </c>
      <c r="M3042" s="82" t="str">
        <f>IF(EXACT(B3042,""),"",IF(COUNTIFS(B:B,B3042,J:J,"&gt;"&amp;J3042)=0,IFERROR(IF(MATCH(B3042&amp;"|*",M$3:M3041,0),"-",""),B3042&amp;"|"&amp;C3042&amp;"|"),"-"))</f>
        <v/>
      </c>
      <c r="N3042" s="183" t="str">
        <f t="shared" si="121"/>
        <v/>
      </c>
      <c r="O3042" s="81" t="str">
        <f>IF(EXACT(B3042,""),"",IF(COUNTIFS(B:B,B3042,J:J,"&gt;"&amp;J3042)=1,IFERROR(IF(MATCH(B3042&amp;"|*",M$3:M3041,0),"-",""),B3042&amp;"|"&amp;C3042&amp;"|"),"-"))</f>
        <v/>
      </c>
    </row>
  </sheetData>
  <autoFilter ref="A3:O478" xr:uid="{BF0EAB97-0246-4DA7-ABD0-024556AFF385}"/>
  <sortState xmlns:xlrd2="http://schemas.microsoft.com/office/spreadsheetml/2017/richdata2" ref="B4:J15">
    <sortCondition ref="J4:J15"/>
  </sortState>
  <conditionalFormatting sqref="G1:H1048576">
    <cfRule type="cellIs" dxfId="70" priority="3" stopIfTrue="1" operator="equal">
      <formula>10</formula>
    </cfRule>
    <cfRule type="cellIs" dxfId="69" priority="4" stopIfTrue="1" operator="equal">
      <formula>9</formula>
    </cfRule>
    <cfRule type="cellIs" dxfId="68" priority="5" stopIfTrue="1" operator="equal">
      <formula>8</formula>
    </cfRule>
    <cfRule type="cellIs" dxfId="67" priority="6" stopIfTrue="1" operator="equal">
      <formula>7</formula>
    </cfRule>
    <cfRule type="cellIs" dxfId="66" priority="7" stopIfTrue="1" operator="equal">
      <formula>6</formula>
    </cfRule>
    <cfRule type="cellIs" dxfId="65" priority="8" stopIfTrue="1" operator="equal">
      <formula>5</formula>
    </cfRule>
    <cfRule type="cellIs" dxfId="64" priority="9" stopIfTrue="1" operator="equal">
      <formula>4</formula>
    </cfRule>
    <cfRule type="cellIs" dxfId="63" priority="10" stopIfTrue="1" operator="equal">
      <formula>3</formula>
    </cfRule>
    <cfRule type="cellIs" dxfId="62" priority="11" stopIfTrue="1" operator="equal">
      <formula>2</formula>
    </cfRule>
    <cfRule type="cellIs" dxfId="61" priority="12" stopIfTrue="1" operator="equal">
      <formula>1</formula>
    </cfRule>
    <cfRule type="expression" dxfId="60" priority="13" stopIfTrue="1">
      <formula>AND(G1=0,ISNUMBER(G1))</formula>
    </cfRule>
  </conditionalFormatting>
  <conditionalFormatting sqref="D1:D1048576">
    <cfRule type="beginsWith" dxfId="59" priority="212" operator="beginsWith" text="D">
      <formula>LEFT(D1,LEN("D"))="D"</formula>
    </cfRule>
    <cfRule type="beginsWith" dxfId="58" priority="213" operator="beginsWith" text="C">
      <formula>LEFT(D1,LEN("C"))="C"</formula>
    </cfRule>
    <cfRule type="beginsWith" dxfId="57" priority="214" operator="beginsWith" text="B">
      <formula>LEFT(D1,LEN("B"))="B"</formula>
    </cfRule>
    <cfRule type="beginsWith" dxfId="56" priority="215" operator="beginsWith" text="A">
      <formula>LEFT(D1,LEN("A"))="A"</formula>
    </cfRule>
  </conditionalFormatting>
  <conditionalFormatting sqref="A1:C1">
    <cfRule type="expression" dxfId="55" priority="505">
      <formula>AND(ISBLANK(A1),ROW(A1)&gt;ROW(#REF!),MATCH("-end-",A$2:A$943,0)&gt;ROW(A1)-1)</formula>
    </cfRule>
    <cfRule type="expression" dxfId="54" priority="506">
      <formula>AND(NOT(ISBLANK(A1)),ROW(A1)&gt;ROW(#REF!),MATCH("-end-",A$2:A$943,0)&gt;ROW(A1)-1)</formula>
    </cfRule>
    <cfRule type="expression" dxfId="53" priority="507">
      <formula>MATCH("-end-",A1:A$2,0)</formula>
    </cfRule>
  </conditionalFormatting>
  <conditionalFormatting sqref="L1:O1048576">
    <cfRule type="expression" dxfId="52" priority="1">
      <formula>AND(ROW(L1)&gt;3,NOT(COLUMN(L1)=COLUMN($N1)),NOT(EXACT($B1,"")),EXACT(L1,""))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B71B-8977-429C-828C-98850858934E}">
  <sheetPr>
    <tabColor theme="6"/>
    <pageSetUpPr fitToPage="1"/>
  </sheetPr>
  <dimension ref="A1:V19"/>
  <sheetViews>
    <sheetView tabSelected="1" workbookViewId="0">
      <selection activeCell="V22" sqref="V22"/>
    </sheetView>
  </sheetViews>
  <sheetFormatPr defaultColWidth="3.6328125" defaultRowHeight="20" customHeight="1" x14ac:dyDescent="0.35"/>
  <cols>
    <col min="1" max="1" width="3.6328125" style="12"/>
    <col min="2" max="2" width="46.7265625" style="12" customWidth="1"/>
    <col min="3" max="22" width="4.54296875" style="12" customWidth="1"/>
    <col min="23" max="16384" width="3.6328125" style="12"/>
  </cols>
  <sheetData>
    <row r="1" spans="1:22" s="549" customFormat="1" ht="30" customHeight="1" thickBot="1" x14ac:dyDescent="0.4">
      <c r="A1" s="548" t="s">
        <v>21</v>
      </c>
      <c r="C1" s="552" t="s">
        <v>23</v>
      </c>
      <c r="D1" s="551"/>
    </row>
    <row r="2" spans="1:22" ht="6" customHeight="1" thickBot="1" x14ac:dyDescent="0.4">
      <c r="B2" s="199"/>
    </row>
    <row r="3" spans="1:22" s="7" customFormat="1" ht="150" customHeight="1" x14ac:dyDescent="0.35">
      <c r="B3" s="203" t="s">
        <v>24</v>
      </c>
      <c r="C3" s="221" t="s">
        <v>62</v>
      </c>
      <c r="D3" s="219" t="s">
        <v>60</v>
      </c>
      <c r="E3" s="219" t="s">
        <v>61</v>
      </c>
      <c r="F3" s="219" t="s">
        <v>71</v>
      </c>
      <c r="G3" s="219" t="s">
        <v>81</v>
      </c>
      <c r="H3" s="204" t="s">
        <v>63</v>
      </c>
      <c r="I3" s="222" t="s">
        <v>66</v>
      </c>
      <c r="J3" s="222" t="s">
        <v>65</v>
      </c>
      <c r="K3" s="222" t="s">
        <v>67</v>
      </c>
      <c r="L3" s="222" t="s">
        <v>84</v>
      </c>
      <c r="M3" s="205" t="s">
        <v>74</v>
      </c>
      <c r="N3" s="223" t="s">
        <v>85</v>
      </c>
      <c r="O3" s="223" t="s">
        <v>77</v>
      </c>
      <c r="P3" s="223" t="s">
        <v>95</v>
      </c>
      <c r="Q3" s="223" t="s">
        <v>75</v>
      </c>
      <c r="R3" s="206" t="s">
        <v>112</v>
      </c>
      <c r="S3" s="218" t="s">
        <v>310</v>
      </c>
      <c r="T3" s="218" t="s">
        <v>311</v>
      </c>
      <c r="U3" s="218" t="s">
        <v>312</v>
      </c>
      <c r="V3" s="220" t="s">
        <v>313</v>
      </c>
    </row>
    <row r="4" spans="1:22" ht="13" customHeight="1" thickBot="1" x14ac:dyDescent="0.4">
      <c r="B4" s="116"/>
      <c r="C4" s="233" t="str">
        <f>"A:"&amp;INDEX(LST_SkillsA_Key,MATCH(C3,LST_SkillsA_Val,0))</f>
        <v>A:1</v>
      </c>
      <c r="D4" s="234" t="str">
        <f>"A:"&amp;INDEX(LST_SkillsA_Key,MATCH(D3,LST_SkillsA_Val,0))</f>
        <v>A:2</v>
      </c>
      <c r="E4" s="234" t="str">
        <f>"A:"&amp;INDEX(LST_SkillsA_Key,MATCH(E3,LST_SkillsA_Val,0))</f>
        <v>A:3</v>
      </c>
      <c r="F4" s="234" t="str">
        <f>"A:"&amp;INDEX(LST_SkillsA_Key,MATCH(F3,LST_SkillsA_Val,0))</f>
        <v>A:4</v>
      </c>
      <c r="G4" s="234" t="str">
        <f>"A:"&amp;INDEX(LST_SkillsA_Key,MATCH(G3,LST_SkillsA_Val,0))</f>
        <v>A:6</v>
      </c>
      <c r="H4" s="235" t="str">
        <f>"B:"&amp;INDEX(LST_SkillsB_Key,MATCH(H3,LST_SkillsB_Val,0))</f>
        <v>B:1</v>
      </c>
      <c r="I4" s="236" t="str">
        <f>"B:"&amp;INDEX(LST_SkillsB_Key,MATCH(I3,LST_SkillsB_Val,0))</f>
        <v>B:2</v>
      </c>
      <c r="J4" s="236" t="str">
        <f>"B:"&amp;INDEX(LST_SkillsB_Key,MATCH(J3,LST_SkillsB_Val,0))</f>
        <v>B:3</v>
      </c>
      <c r="K4" s="236" t="str">
        <f>"B:"&amp;INDEX(LST_SkillsB_Key,MATCH(K3,LST_SkillsB_Val,0))</f>
        <v>B:4</v>
      </c>
      <c r="L4" s="236" t="str">
        <f>"B:"&amp;INDEX(LST_SkillsB_Key,MATCH(L3,LST_SkillsB_Val,0))</f>
        <v>B:7</v>
      </c>
      <c r="M4" s="237" t="str">
        <f>"C:"&amp;INDEX(LST_SkillsC_Key,MATCH(M3,LST_SkillsC_Val,0))</f>
        <v>C:00F</v>
      </c>
      <c r="N4" s="238" t="str">
        <f>"C:"&amp;INDEX(LST_SkillsC_Key,MATCH(N3,LST_SkillsC_Val,0))</f>
        <v>C:642</v>
      </c>
      <c r="O4" s="238" t="str">
        <f>"C:"&amp;INDEX(LST_SkillsC_Key,MATCH(O3,LST_SkillsC_Val,0))</f>
        <v>C:0F0</v>
      </c>
      <c r="P4" s="238" t="str">
        <f>"C:"&amp;INDEX(LST_SkillsC_Key,MATCH(P3,LST_SkillsC_Val,0))</f>
        <v>C:111</v>
      </c>
      <c r="Q4" s="238" t="str">
        <f>"C:"&amp;INDEX(LST_SkillsC_Key,MATCH(Q3,LST_SkillsC_Val,0))</f>
        <v>C:FFF</v>
      </c>
      <c r="R4" s="239" t="str">
        <f>IFERROR("D:"&amp;INDEX(LST_SkillsD_Key,MATCH(R3,LST_SkillsD_Val,0)),"-")</f>
        <v>-</v>
      </c>
      <c r="S4" s="240" t="str">
        <f>IFERROR("D:"&amp;INDEX(LST_SkillsD_Key,MATCH(S3,LST_SkillsD_Val,0)),"-")</f>
        <v>-</v>
      </c>
      <c r="T4" s="240" t="str">
        <f>IFERROR("D:"&amp;INDEX(LST_SkillsD_Key,MATCH(T3,LST_SkillsD_Val,0)),"-")</f>
        <v>-</v>
      </c>
      <c r="U4" s="240" t="str">
        <f>IFERROR("D:"&amp;INDEX(LST_SkillsD_Key,MATCH(U3,LST_SkillsD_Val,0)),"-")</f>
        <v>-</v>
      </c>
      <c r="V4" s="241" t="str">
        <f>IFERROR("D:"&amp;INDEX(LST_SkillsD_Key,MATCH(V3,LST_SkillsD_Val,0)),"-")</f>
        <v>-</v>
      </c>
    </row>
    <row r="5" spans="1:22" ht="20" customHeight="1" x14ac:dyDescent="0.35">
      <c r="B5" s="224" t="s">
        <v>93</v>
      </c>
      <c r="C5" s="225">
        <v>9</v>
      </c>
      <c r="D5" s="226">
        <v>0</v>
      </c>
      <c r="E5" s="226">
        <v>6</v>
      </c>
      <c r="F5" s="226">
        <v>0</v>
      </c>
      <c r="G5" s="226">
        <v>0</v>
      </c>
      <c r="H5" s="225">
        <v>0</v>
      </c>
      <c r="I5" s="226">
        <v>10</v>
      </c>
      <c r="J5" s="226">
        <v>0</v>
      </c>
      <c r="K5" s="226">
        <v>0</v>
      </c>
      <c r="L5" s="226">
        <v>0</v>
      </c>
      <c r="M5" s="225">
        <v>3</v>
      </c>
      <c r="N5" s="226">
        <v>0</v>
      </c>
      <c r="O5" s="226">
        <v>0</v>
      </c>
      <c r="P5" s="226">
        <v>0</v>
      </c>
      <c r="Q5" s="226">
        <v>0</v>
      </c>
      <c r="R5" s="225"/>
      <c r="S5" s="226"/>
      <c r="T5" s="226"/>
      <c r="U5" s="226"/>
      <c r="V5" s="227"/>
    </row>
    <row r="6" spans="1:22" ht="20" customHeight="1" x14ac:dyDescent="0.35">
      <c r="B6" s="228" t="s">
        <v>94</v>
      </c>
      <c r="C6" s="229">
        <v>6</v>
      </c>
      <c r="D6" s="198">
        <v>0</v>
      </c>
      <c r="E6" s="198">
        <v>3</v>
      </c>
      <c r="F6" s="198">
        <v>6</v>
      </c>
      <c r="G6" s="198">
        <v>3</v>
      </c>
      <c r="H6" s="229">
        <v>0</v>
      </c>
      <c r="I6" s="198">
        <v>9</v>
      </c>
      <c r="J6" s="198">
        <v>0</v>
      </c>
      <c r="K6" s="198">
        <v>0</v>
      </c>
      <c r="L6" s="198">
        <v>0</v>
      </c>
      <c r="M6" s="229">
        <v>0</v>
      </c>
      <c r="N6" s="198">
        <v>6</v>
      </c>
      <c r="O6" s="198">
        <v>0</v>
      </c>
      <c r="P6" s="198">
        <v>0</v>
      </c>
      <c r="Q6" s="198">
        <v>0</v>
      </c>
      <c r="R6" s="229"/>
      <c r="S6" s="198"/>
      <c r="T6" s="198"/>
      <c r="U6" s="198"/>
      <c r="V6" s="197"/>
    </row>
    <row r="7" spans="1:22" ht="20" customHeight="1" x14ac:dyDescent="0.35">
      <c r="B7" s="228" t="s">
        <v>90</v>
      </c>
      <c r="C7" s="229">
        <v>10</v>
      </c>
      <c r="D7" s="198">
        <v>0</v>
      </c>
      <c r="E7" s="198">
        <v>0</v>
      </c>
      <c r="F7" s="198">
        <v>0</v>
      </c>
      <c r="G7" s="198">
        <v>0</v>
      </c>
      <c r="H7" s="229">
        <v>0</v>
      </c>
      <c r="I7" s="198">
        <v>6</v>
      </c>
      <c r="J7" s="198">
        <v>10</v>
      </c>
      <c r="K7" s="198">
        <v>1</v>
      </c>
      <c r="L7" s="198">
        <v>0</v>
      </c>
      <c r="M7" s="229">
        <v>0</v>
      </c>
      <c r="N7" s="198">
        <v>0</v>
      </c>
      <c r="O7" s="198">
        <v>0</v>
      </c>
      <c r="P7" s="198">
        <v>0</v>
      </c>
      <c r="Q7" s="198">
        <v>0</v>
      </c>
      <c r="R7" s="229"/>
      <c r="S7" s="198"/>
      <c r="T7" s="198"/>
      <c r="U7" s="198"/>
      <c r="V7" s="197"/>
    </row>
    <row r="8" spans="1:22" ht="20" customHeight="1" x14ac:dyDescent="0.35">
      <c r="B8" s="228" t="s">
        <v>80</v>
      </c>
      <c r="C8" s="229">
        <v>0</v>
      </c>
      <c r="D8" s="198">
        <v>0</v>
      </c>
      <c r="E8" s="198">
        <v>1</v>
      </c>
      <c r="F8" s="198">
        <v>3</v>
      </c>
      <c r="G8" s="198">
        <v>10</v>
      </c>
      <c r="H8" s="229">
        <v>0</v>
      </c>
      <c r="I8" s="198">
        <v>0</v>
      </c>
      <c r="J8" s="198">
        <v>0</v>
      </c>
      <c r="K8" s="198">
        <v>6</v>
      </c>
      <c r="L8" s="198">
        <v>0</v>
      </c>
      <c r="M8" s="229">
        <v>0</v>
      </c>
      <c r="N8" s="198">
        <v>0</v>
      </c>
      <c r="O8" s="198">
        <v>0</v>
      </c>
      <c r="P8" s="198">
        <v>0</v>
      </c>
      <c r="Q8" s="198">
        <v>0</v>
      </c>
      <c r="R8" s="229"/>
      <c r="S8" s="198"/>
      <c r="T8" s="198"/>
      <c r="U8" s="198"/>
      <c r="V8" s="197"/>
    </row>
    <row r="9" spans="1:22" ht="20" customHeight="1" x14ac:dyDescent="0.35">
      <c r="B9" s="228" t="s">
        <v>86</v>
      </c>
      <c r="C9" s="229">
        <v>0</v>
      </c>
      <c r="D9" s="198">
        <v>3</v>
      </c>
      <c r="E9" s="198">
        <v>3</v>
      </c>
      <c r="F9" s="198">
        <v>6</v>
      </c>
      <c r="G9" s="198">
        <v>0</v>
      </c>
      <c r="H9" s="229">
        <v>6</v>
      </c>
      <c r="I9" s="198">
        <v>6</v>
      </c>
      <c r="J9" s="198">
        <v>0</v>
      </c>
      <c r="K9" s="198">
        <v>3</v>
      </c>
      <c r="L9" s="198">
        <v>6</v>
      </c>
      <c r="M9" s="229">
        <v>0</v>
      </c>
      <c r="N9" s="198">
        <v>3</v>
      </c>
      <c r="O9" s="198">
        <v>6</v>
      </c>
      <c r="P9" s="198">
        <v>0</v>
      </c>
      <c r="Q9" s="198">
        <v>0</v>
      </c>
      <c r="R9" s="229"/>
      <c r="S9" s="198"/>
      <c r="T9" s="198"/>
      <c r="U9" s="198"/>
      <c r="V9" s="197"/>
    </row>
    <row r="10" spans="1:22" ht="20" customHeight="1" x14ac:dyDescent="0.35">
      <c r="B10" s="228" t="s">
        <v>91</v>
      </c>
      <c r="C10" s="229">
        <v>4</v>
      </c>
      <c r="D10" s="198">
        <v>0</v>
      </c>
      <c r="E10" s="198">
        <v>0</v>
      </c>
      <c r="F10" s="198">
        <v>0</v>
      </c>
      <c r="G10" s="198">
        <v>0</v>
      </c>
      <c r="H10" s="229">
        <v>0</v>
      </c>
      <c r="I10" s="198">
        <v>1</v>
      </c>
      <c r="J10" s="198">
        <v>3</v>
      </c>
      <c r="K10" s="198">
        <v>1</v>
      </c>
      <c r="L10" s="198">
        <v>0</v>
      </c>
      <c r="M10" s="229">
        <v>0</v>
      </c>
      <c r="N10" s="198">
        <v>0</v>
      </c>
      <c r="O10" s="198">
        <v>0</v>
      </c>
      <c r="P10" s="198">
        <v>0</v>
      </c>
      <c r="Q10" s="198">
        <v>0</v>
      </c>
      <c r="R10" s="229"/>
      <c r="S10" s="198"/>
      <c r="T10" s="198"/>
      <c r="U10" s="198"/>
      <c r="V10" s="197"/>
    </row>
    <row r="11" spans="1:22" ht="20" customHeight="1" x14ac:dyDescent="0.35">
      <c r="B11" s="228" t="s">
        <v>88</v>
      </c>
      <c r="C11" s="229">
        <v>3</v>
      </c>
      <c r="D11" s="198">
        <v>3</v>
      </c>
      <c r="E11" s="198">
        <v>6</v>
      </c>
      <c r="F11" s="198">
        <v>3</v>
      </c>
      <c r="G11" s="198">
        <v>3</v>
      </c>
      <c r="H11" s="229">
        <v>3</v>
      </c>
      <c r="I11" s="198">
        <v>0</v>
      </c>
      <c r="J11" s="198">
        <v>0</v>
      </c>
      <c r="K11" s="198">
        <v>6</v>
      </c>
      <c r="L11" s="198">
        <v>0</v>
      </c>
      <c r="M11" s="229">
        <v>0</v>
      </c>
      <c r="N11" s="198">
        <v>0</v>
      </c>
      <c r="O11" s="198">
        <v>0</v>
      </c>
      <c r="P11" s="198">
        <v>6</v>
      </c>
      <c r="Q11" s="198">
        <v>0</v>
      </c>
      <c r="R11" s="229"/>
      <c r="S11" s="198"/>
      <c r="T11" s="198"/>
      <c r="U11" s="198"/>
      <c r="V11" s="197"/>
    </row>
    <row r="12" spans="1:22" ht="20" customHeight="1" x14ac:dyDescent="0.35">
      <c r="B12" s="228" t="s">
        <v>82</v>
      </c>
      <c r="C12" s="229">
        <v>0</v>
      </c>
      <c r="D12" s="198">
        <v>8</v>
      </c>
      <c r="E12" s="198">
        <v>3</v>
      </c>
      <c r="F12" s="198">
        <v>3</v>
      </c>
      <c r="G12" s="198">
        <v>0</v>
      </c>
      <c r="H12" s="229">
        <v>0</v>
      </c>
      <c r="I12" s="198">
        <v>0</v>
      </c>
      <c r="J12" s="198">
        <v>0</v>
      </c>
      <c r="K12" s="198">
        <v>0</v>
      </c>
      <c r="L12" s="198">
        <v>6</v>
      </c>
      <c r="M12" s="229">
        <v>0</v>
      </c>
      <c r="N12" s="198">
        <v>0</v>
      </c>
      <c r="O12" s="198">
        <v>0</v>
      </c>
      <c r="P12" s="198">
        <v>6</v>
      </c>
      <c r="Q12" s="198">
        <v>6</v>
      </c>
      <c r="R12" s="229"/>
      <c r="S12" s="198"/>
      <c r="T12" s="198"/>
      <c r="U12" s="198"/>
      <c r="V12" s="197"/>
    </row>
    <row r="13" spans="1:22" ht="20" customHeight="1" x14ac:dyDescent="0.35">
      <c r="B13" s="228" t="s">
        <v>87</v>
      </c>
      <c r="C13" s="229">
        <v>0</v>
      </c>
      <c r="D13" s="198">
        <v>3</v>
      </c>
      <c r="E13" s="198">
        <v>0</v>
      </c>
      <c r="F13" s="198">
        <v>0</v>
      </c>
      <c r="G13" s="198">
        <v>6</v>
      </c>
      <c r="H13" s="229">
        <v>9</v>
      </c>
      <c r="I13" s="198">
        <v>0</v>
      </c>
      <c r="J13" s="198">
        <v>3</v>
      </c>
      <c r="K13" s="198">
        <v>1</v>
      </c>
      <c r="L13" s="198">
        <v>3</v>
      </c>
      <c r="M13" s="229">
        <v>0</v>
      </c>
      <c r="N13" s="198">
        <v>0</v>
      </c>
      <c r="O13" s="198">
        <v>0</v>
      </c>
      <c r="P13" s="198">
        <v>0</v>
      </c>
      <c r="Q13" s="198">
        <v>0</v>
      </c>
      <c r="R13" s="229"/>
      <c r="S13" s="198"/>
      <c r="T13" s="198"/>
      <c r="U13" s="198"/>
      <c r="V13" s="197"/>
    </row>
    <row r="14" spans="1:22" ht="20" customHeight="1" x14ac:dyDescent="0.35">
      <c r="B14" s="228" t="s">
        <v>83</v>
      </c>
      <c r="C14" s="229">
        <v>0</v>
      </c>
      <c r="D14" s="198">
        <v>0</v>
      </c>
      <c r="E14" s="198">
        <v>10</v>
      </c>
      <c r="F14" s="198">
        <v>0</v>
      </c>
      <c r="G14" s="198">
        <v>0</v>
      </c>
      <c r="H14" s="229">
        <v>0</v>
      </c>
      <c r="I14" s="198">
        <v>0</v>
      </c>
      <c r="J14" s="198">
        <v>0</v>
      </c>
      <c r="K14" s="198">
        <v>3</v>
      </c>
      <c r="L14" s="198">
        <v>0</v>
      </c>
      <c r="M14" s="229">
        <v>9</v>
      </c>
      <c r="N14" s="198">
        <v>0</v>
      </c>
      <c r="O14" s="198">
        <v>0</v>
      </c>
      <c r="P14" s="198">
        <v>0</v>
      </c>
      <c r="Q14" s="198">
        <v>0</v>
      </c>
      <c r="R14" s="229"/>
      <c r="S14" s="198"/>
      <c r="T14" s="198"/>
      <c r="U14" s="198"/>
      <c r="V14" s="197"/>
    </row>
    <row r="15" spans="1:22" ht="20" customHeight="1" x14ac:dyDescent="0.35">
      <c r="B15" s="228" t="s">
        <v>92</v>
      </c>
      <c r="C15" s="229">
        <v>9</v>
      </c>
      <c r="D15" s="198">
        <v>0</v>
      </c>
      <c r="E15" s="198">
        <v>0</v>
      </c>
      <c r="F15" s="198">
        <v>0</v>
      </c>
      <c r="G15" s="198">
        <v>0</v>
      </c>
      <c r="H15" s="229">
        <v>0</v>
      </c>
      <c r="I15" s="198">
        <v>3</v>
      </c>
      <c r="J15" s="198">
        <v>6</v>
      </c>
      <c r="K15" s="198">
        <v>3</v>
      </c>
      <c r="L15" s="198">
        <v>0</v>
      </c>
      <c r="M15" s="229">
        <v>0</v>
      </c>
      <c r="N15" s="198">
        <v>0</v>
      </c>
      <c r="O15" s="198">
        <v>0</v>
      </c>
      <c r="P15" s="198">
        <v>0</v>
      </c>
      <c r="Q15" s="198">
        <v>0</v>
      </c>
      <c r="R15" s="229"/>
      <c r="S15" s="198"/>
      <c r="T15" s="198"/>
      <c r="U15" s="198"/>
      <c r="V15" s="197"/>
    </row>
    <row r="16" spans="1:22" ht="20" customHeight="1" x14ac:dyDescent="0.35">
      <c r="B16" s="228" t="s">
        <v>89</v>
      </c>
      <c r="C16" s="229">
        <v>3</v>
      </c>
      <c r="D16" s="198">
        <v>6</v>
      </c>
      <c r="E16" s="198">
        <v>3</v>
      </c>
      <c r="F16" s="198">
        <v>0</v>
      </c>
      <c r="G16" s="198">
        <v>3</v>
      </c>
      <c r="H16" s="229">
        <v>3</v>
      </c>
      <c r="I16" s="198">
        <v>0</v>
      </c>
      <c r="J16" s="198">
        <v>0</v>
      </c>
      <c r="K16" s="198">
        <v>0</v>
      </c>
      <c r="L16" s="198">
        <v>10</v>
      </c>
      <c r="M16" s="229">
        <v>0</v>
      </c>
      <c r="N16" s="198">
        <v>3</v>
      </c>
      <c r="O16" s="198">
        <v>0</v>
      </c>
      <c r="P16" s="198">
        <v>0</v>
      </c>
      <c r="Q16" s="198">
        <v>0</v>
      </c>
      <c r="R16" s="229"/>
      <c r="S16" s="198"/>
      <c r="T16" s="198"/>
      <c r="U16" s="198"/>
      <c r="V16" s="197"/>
    </row>
    <row r="17" spans="2:22" ht="20" customHeight="1" thickBot="1" x14ac:dyDescent="0.4">
      <c r="B17" s="230"/>
      <c r="C17" s="231"/>
      <c r="D17" s="232"/>
      <c r="E17" s="232"/>
      <c r="F17" s="232"/>
      <c r="G17" s="232"/>
      <c r="H17" s="231"/>
      <c r="I17" s="232"/>
      <c r="J17" s="232"/>
      <c r="K17" s="232"/>
      <c r="L17" s="232"/>
      <c r="M17" s="231"/>
      <c r="N17" s="232"/>
      <c r="O17" s="232"/>
      <c r="P17" s="232"/>
      <c r="Q17" s="232"/>
      <c r="R17" s="231"/>
      <c r="S17" s="232"/>
      <c r="T17" s="232"/>
      <c r="U17" s="232"/>
      <c r="V17" s="26"/>
    </row>
    <row r="18" spans="2:22" ht="20" customHeight="1" x14ac:dyDescent="0.35">
      <c r="D18" s="1"/>
      <c r="E18" s="1"/>
      <c r="F18" s="1"/>
      <c r="G18" s="1"/>
    </row>
    <row r="19" spans="2:22" ht="20" customHeight="1" x14ac:dyDescent="0.35">
      <c r="B19" s="121"/>
      <c r="C19" s="121"/>
      <c r="D19" s="121"/>
      <c r="E19" s="121"/>
      <c r="F19" s="121"/>
      <c r="G19" s="121"/>
      <c r="H19" s="121"/>
      <c r="I19" s="121"/>
      <c r="J19" s="121"/>
    </row>
  </sheetData>
  <conditionalFormatting sqref="A1">
    <cfRule type="expression" dxfId="51" priority="23">
      <formula>AND(ISBLANK(A1),ROW(A1)&gt;ROW(A$5),MATCH("-end-",A$2:A$1004,0)&gt;ROW(A1)-1)</formula>
    </cfRule>
    <cfRule type="expression" dxfId="50" priority="24">
      <formula>AND(NOT(ISBLANK(A1)),ROW(A1)&gt;ROW(A$5),MATCH("-end-",A$2:A$1004,0)&gt;ROW(A1)-1)</formula>
    </cfRule>
    <cfRule type="expression" dxfId="49" priority="25">
      <formula>MATCH("-end-",A1:A$2,0)</formula>
    </cfRule>
  </conditionalFormatting>
  <conditionalFormatting sqref="C5:V12 C15:V17">
    <cfRule type="cellIs" dxfId="48" priority="12" stopIfTrue="1" operator="equal">
      <formula>10</formula>
    </cfRule>
    <cfRule type="cellIs" dxfId="47" priority="13" stopIfTrue="1" operator="equal">
      <formula>9</formula>
    </cfRule>
    <cfRule type="cellIs" dxfId="46" priority="14" stopIfTrue="1" operator="equal">
      <formula>8</formula>
    </cfRule>
    <cfRule type="cellIs" dxfId="45" priority="15" stopIfTrue="1" operator="equal">
      <formula>7</formula>
    </cfRule>
    <cfRule type="cellIs" dxfId="44" priority="16" stopIfTrue="1" operator="equal">
      <formula>6</formula>
    </cfRule>
    <cfRule type="cellIs" dxfId="43" priority="17" stopIfTrue="1" operator="equal">
      <formula>5</formula>
    </cfRule>
    <cfRule type="cellIs" dxfId="42" priority="18" stopIfTrue="1" operator="equal">
      <formula>4</formula>
    </cfRule>
    <cfRule type="cellIs" dxfId="41" priority="19" stopIfTrue="1" operator="equal">
      <formula>3</formula>
    </cfRule>
    <cfRule type="cellIs" dxfId="40" priority="20" stopIfTrue="1" operator="equal">
      <formula>2</formula>
    </cfRule>
    <cfRule type="cellIs" dxfId="39" priority="21" stopIfTrue="1" operator="equal">
      <formula>1</formula>
    </cfRule>
    <cfRule type="expression" dxfId="38" priority="22" stopIfTrue="1">
      <formula>AND(C5=0,ISNUMBER(C5))</formula>
    </cfRule>
  </conditionalFormatting>
  <conditionalFormatting sqref="C13:V14">
    <cfRule type="cellIs" dxfId="37" priority="1" stopIfTrue="1" operator="equal">
      <formula>10</formula>
    </cfRule>
    <cfRule type="cellIs" dxfId="36" priority="2" stopIfTrue="1" operator="equal">
      <formula>9</formula>
    </cfRule>
    <cfRule type="cellIs" dxfId="35" priority="3" stopIfTrue="1" operator="equal">
      <formula>8</formula>
    </cfRule>
    <cfRule type="cellIs" dxfId="34" priority="4" stopIfTrue="1" operator="equal">
      <formula>7</formula>
    </cfRule>
    <cfRule type="cellIs" dxfId="33" priority="5" stopIfTrue="1" operator="equal">
      <formula>6</formula>
    </cfRule>
    <cfRule type="cellIs" dxfId="32" priority="6" stopIfTrue="1" operator="equal">
      <formula>5</formula>
    </cfRule>
    <cfRule type="cellIs" dxfId="31" priority="7" stopIfTrue="1" operator="equal">
      <formula>4</formula>
    </cfRule>
    <cfRule type="cellIs" dxfId="30" priority="8" stopIfTrue="1" operator="equal">
      <formula>3</formula>
    </cfRule>
    <cfRule type="cellIs" dxfId="29" priority="9" stopIfTrue="1" operator="equal">
      <formula>2</formula>
    </cfRule>
    <cfRule type="cellIs" dxfId="28" priority="10" stopIfTrue="1" operator="equal">
      <formula>1</formula>
    </cfRule>
    <cfRule type="expression" dxfId="27" priority="11" stopIfTrue="1">
      <formula>AND(C13=0,ISNUMBER(C13))</formula>
    </cfRule>
  </conditionalFormatting>
  <dataValidations count="5">
    <dataValidation type="list" allowBlank="1" showInputMessage="1" showErrorMessage="1" sqref="R3:V3" xr:uid="{C57E001F-B48D-4DD4-B3DF-E7E187F7C9AA}">
      <formula1>LST_SkillsD_Val</formula1>
    </dataValidation>
    <dataValidation type="list" allowBlank="1" showInputMessage="1" showErrorMessage="1" sqref="M3:Q3" xr:uid="{BCBBDC7A-D597-4693-9091-2C6075C6F324}">
      <formula1>LST_SkillsC_Val</formula1>
    </dataValidation>
    <dataValidation type="list" allowBlank="1" showInputMessage="1" showErrorMessage="1" sqref="H3:L3" xr:uid="{5CB6A51B-25E2-4F3E-AA68-D998E76679A3}">
      <formula1>LST_SkillsB_Val</formula1>
    </dataValidation>
    <dataValidation type="list" allowBlank="1" showInputMessage="1" showErrorMessage="1" sqref="C3:G3" xr:uid="{BEADB3DD-E018-4322-9B09-401638C09A1B}">
      <formula1>LST_SkillsA_Val</formula1>
    </dataValidation>
    <dataValidation type="list" allowBlank="1" showInputMessage="1" showErrorMessage="1" sqref="B5:B17" xr:uid="{B184CA41-F05B-44C1-82FE-68156349D717}">
      <formula1>Roles</formula1>
    </dataValidation>
  </dataValidations>
  <pageMargins left="0.7" right="0.7" top="0.75" bottom="0.75" header="0.3" footer="0.3"/>
  <pageSetup paperSize="9" scale="7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5B4C-50AE-4CBF-A1DF-310AC0C9B0AF}">
  <sheetPr>
    <tabColor theme="6"/>
    <pageSetUpPr fitToPage="1"/>
  </sheetPr>
  <dimension ref="A1:W45"/>
  <sheetViews>
    <sheetView workbookViewId="0">
      <selection activeCell="AA27" sqref="AA27"/>
    </sheetView>
  </sheetViews>
  <sheetFormatPr defaultColWidth="3.6328125" defaultRowHeight="20" customHeight="1" x14ac:dyDescent="0.35"/>
  <cols>
    <col min="1" max="1" width="3.90625" style="12" customWidth="1"/>
    <col min="2" max="3" width="23.26953125" style="12" customWidth="1"/>
    <col min="4" max="23" width="4.54296875" style="12" customWidth="1"/>
    <col min="24" max="24" width="3.6328125" style="12" customWidth="1"/>
    <col min="25" max="26" width="3.6328125" style="12"/>
    <col min="27" max="27" width="4.08984375" style="12" customWidth="1"/>
    <col min="28" max="29" width="3.6328125" style="12"/>
    <col min="30" max="30" width="5.81640625" style="12" bestFit="1" customWidth="1"/>
    <col min="31" max="34" width="3.6328125" style="12"/>
    <col min="35" max="35" width="7.90625" style="12" bestFit="1" customWidth="1"/>
    <col min="36" max="16384" width="3.6328125" style="12"/>
  </cols>
  <sheetData>
    <row r="1" spans="1:23" s="549" customFormat="1" ht="30" customHeight="1" thickBot="1" x14ac:dyDescent="0.4">
      <c r="A1" s="548" t="s">
        <v>19</v>
      </c>
      <c r="C1" s="550" t="s">
        <v>33</v>
      </c>
      <c r="E1" s="551"/>
    </row>
    <row r="2" spans="1:23" ht="6" customHeight="1" thickBot="1" x14ac:dyDescent="0.4"/>
    <row r="3" spans="1:23" ht="150" customHeight="1" x14ac:dyDescent="0.35">
      <c r="B3" s="116" t="s">
        <v>2</v>
      </c>
      <c r="C3" s="116" t="s">
        <v>1</v>
      </c>
      <c r="D3" s="207" t="str">
        <f>'Skill Requirements'!C3</f>
        <v>Creative</v>
      </c>
      <c r="E3" s="208" t="str">
        <f>'Skill Requirements'!D3</f>
        <v>Hairy</v>
      </c>
      <c r="F3" s="208" t="str">
        <f>'Skill Requirements'!E3</f>
        <v>Honest</v>
      </c>
      <c r="G3" s="208" t="str">
        <f>'Skill Requirements'!F3</f>
        <v>Strong</v>
      </c>
      <c r="H3" s="209" t="str">
        <f>'Skill Requirements'!G3</f>
        <v>Quick</v>
      </c>
      <c r="I3" s="210" t="str">
        <f>'Skill Requirements'!H3</f>
        <v>Bushcraft</v>
      </c>
      <c r="J3" s="211" t="str">
        <f>'Skill Requirements'!I3</f>
        <v>Construction</v>
      </c>
      <c r="K3" s="211" t="str">
        <f>'Skill Requirements'!J3</f>
        <v>Crime</v>
      </c>
      <c r="L3" s="211" t="str">
        <f>'Skill Requirements'!K3</f>
        <v>Driving</v>
      </c>
      <c r="M3" s="212" t="str">
        <f>'Skill Requirements'!L3</f>
        <v>Animal Welfare</v>
      </c>
      <c r="N3" s="213" t="str">
        <f>'Skill Requirements'!M3</f>
        <v>Blue</v>
      </c>
      <c r="O3" s="214" t="str">
        <f>'Skill Requirements'!N3</f>
        <v>Brown</v>
      </c>
      <c r="P3" s="214" t="str">
        <f>'Skill Requirements'!O3</f>
        <v>Green</v>
      </c>
      <c r="Q3" s="214" t="str">
        <f>'Skill Requirements'!P3</f>
        <v>Noir</v>
      </c>
      <c r="R3" s="215" t="str">
        <f>'Skill Requirements'!Q3</f>
        <v>White</v>
      </c>
      <c r="S3" s="216" t="str">
        <f>'Skill Requirements'!R3</f>
        <v>Unused</v>
      </c>
      <c r="T3" s="217" t="str">
        <f>'Skill Requirements'!S3</f>
        <v>Unused2</v>
      </c>
      <c r="U3" s="217" t="str">
        <f>'Skill Requirements'!T3</f>
        <v>Unused3</v>
      </c>
      <c r="V3" s="217" t="str">
        <f>'Skill Requirements'!U3</f>
        <v>Unused4</v>
      </c>
      <c r="W3" s="220" t="str">
        <f>'Skill Requirements'!V3</f>
        <v>Unused5</v>
      </c>
    </row>
    <row r="4" spans="1:23" ht="13" customHeight="1" thickBot="1" x14ac:dyDescent="0.4">
      <c r="B4" s="116" t="s">
        <v>113</v>
      </c>
      <c r="C4" s="116"/>
      <c r="D4" s="122" t="str">
        <f>IFERROR("A:"&amp;INDEX(LST_SkillsA_Key,MATCH('Skills Matrix'!D3,LST_SkillsA_Val,0)),"-")</f>
        <v>A:1</v>
      </c>
      <c r="E4" s="123" t="str">
        <f>IFERROR("A:"&amp;INDEX(LST_SkillsA_Key,MATCH('Skills Matrix'!E3,LST_SkillsA_Val,0)),"-")</f>
        <v>A:2</v>
      </c>
      <c r="F4" s="123" t="str">
        <f>IFERROR("A:"&amp;INDEX(LST_SkillsA_Key,MATCH('Skills Matrix'!F3,LST_SkillsA_Val,0)),"-")</f>
        <v>A:3</v>
      </c>
      <c r="G4" s="123" t="str">
        <f>IFERROR("A:"&amp;INDEX(LST_SkillsA_Key,MATCH('Skills Matrix'!G3,LST_SkillsA_Val,0)),"-")</f>
        <v>A:4</v>
      </c>
      <c r="H4" s="124" t="str">
        <f>IFERROR("A:"&amp;INDEX(LST_SkillsA_Key,MATCH('Skills Matrix'!H3,LST_SkillsA_Val,0)),"-")</f>
        <v>A:6</v>
      </c>
      <c r="I4" s="125" t="str">
        <f>IFERROR("B:"&amp;INDEX(LST_SkillsB_Key,MATCH('Skills Matrix'!I3,LST_SkillsB_Val,0)),"-")</f>
        <v>B:1</v>
      </c>
      <c r="J4" s="126" t="str">
        <f>IFERROR("B:"&amp;INDEX(LST_SkillsB_Key,MATCH('Skills Matrix'!J3,LST_SkillsB_Val,0)),"-")</f>
        <v>B:2</v>
      </c>
      <c r="K4" s="126" t="str">
        <f>IFERROR("B:"&amp;INDEX(LST_SkillsB_Key,MATCH('Skills Matrix'!K3,LST_SkillsB_Val,0)),"-")</f>
        <v>B:3</v>
      </c>
      <c r="L4" s="126" t="str">
        <f>IFERROR("B:"&amp;INDEX(LST_SkillsB_Key,MATCH('Skills Matrix'!L3,LST_SkillsB_Val,0)),"-")</f>
        <v>B:4</v>
      </c>
      <c r="M4" s="127" t="str">
        <f>IFERROR("B:"&amp;INDEX(LST_SkillsB_Key,MATCH('Skills Matrix'!M3,LST_SkillsB_Val,0)),"-")</f>
        <v>B:7</v>
      </c>
      <c r="N4" s="128" t="str">
        <f>IFERROR("C:"&amp;INDEX(LST_SkillsC_Key,MATCH('Skills Matrix'!N3,LST_SkillsC_Val,0)),"-")</f>
        <v>C:00F</v>
      </c>
      <c r="O4" s="129" t="str">
        <f>IFERROR("C:"&amp;INDEX(LST_SkillsC_Key,MATCH('Skills Matrix'!O3,LST_SkillsC_Val,0)),"-")</f>
        <v>C:642</v>
      </c>
      <c r="P4" s="129" t="str">
        <f>IFERROR("C:"&amp;INDEX(LST_SkillsC_Key,MATCH('Skills Matrix'!P3,LST_SkillsC_Val,0)),"-")</f>
        <v>C:0F0</v>
      </c>
      <c r="Q4" s="129" t="str">
        <f>IFERROR("C:"&amp;INDEX(LST_SkillsC_Key,MATCH('Skills Matrix'!Q3,LST_SkillsC_Val,0)),"-")</f>
        <v>C:111</v>
      </c>
      <c r="R4" s="130" t="str">
        <f>IFERROR("C:"&amp;INDEX(LST_SkillsC_Key,MATCH('Skills Matrix'!R3,LST_SkillsC_Val,0)),"-")</f>
        <v>C:FFF</v>
      </c>
      <c r="S4" s="131" t="str">
        <f>IFERROR("D:"&amp;INDEX(LST_SkillsD_Key,MATCH('Skills Matrix'!S3,LST_SkillsD_Val,0)),"-")</f>
        <v>-</v>
      </c>
      <c r="T4" s="132" t="str">
        <f>IFERROR("D:"&amp;INDEX(LST_SkillsD_Key,MATCH('Skills Matrix'!T3,LST_SkillsD_Val,0)),"-")</f>
        <v>-</v>
      </c>
      <c r="U4" s="132" t="str">
        <f>IFERROR("D:"&amp;INDEX(LST_SkillsD_Key,MATCH('Skills Matrix'!U3,LST_SkillsD_Val,0)),"-")</f>
        <v>-</v>
      </c>
      <c r="V4" s="132" t="str">
        <f>IFERROR("D:"&amp;INDEX(LST_SkillsD_Key,MATCH('Skills Matrix'!V3,LST_SkillsD_Val,0)),"-")</f>
        <v>-</v>
      </c>
      <c r="W4" s="133" t="str">
        <f>IFERROR("D:"&amp;INDEX(LST_SkillsD_Key,MATCH('Skills Matrix'!W3,LST_SkillsD_Val,0)),"-")</f>
        <v>-</v>
      </c>
    </row>
    <row r="5" spans="1:23" ht="20" customHeight="1" x14ac:dyDescent="0.35">
      <c r="A5" s="117">
        <f t="array" aca="1" ref="A5" ca="1">IF(EXACT($B5,""),"",IFERROR(SUM(IF(COLUMN(D5:X5)=COLUMN('Skill Requirements'!C$5:W$5)+1,IF((D5:X5)&lt;OFFSET('Skill Requirements'!C$5:W$5,MATCH($C5,'Skill Requirements'!$B$5:$B$18,0)-1,0),OFFSET('Skill Requirements'!C$5:W$5,MATCH($C5,'Skill Requirements'!$B$5:$B$18,0)-1,0)-(D5:W5),0),0)),""))</f>
        <v>0</v>
      </c>
      <c r="B5" s="95" t="str">
        <f>IF(EXACT(B4,""),"",IFERROR(INDEX('Skills Record'!B:B,MATCH(ROW(B5)-4,'Skills Record'!N:N,0)),""))</f>
        <v>Big Gruesome</v>
      </c>
      <c r="C5" s="92" t="str">
        <f>IF(EXACT(B5,""),"",IFERROR(INDEX('Skills Record'!C:C,MATCH(B5&amp;"|*",'Skills Record'!$M:$M,0)),"?"))</f>
        <v>Panda Fluffer</v>
      </c>
      <c r="D5" s="27">
        <f>IF(EXACT($B5,""),"",IFERROR(INDEX('Skills Record'!$G:$G,MATCH($B5&amp;"|"&amp;D$4&amp;"|",'Skills Record'!$L:$L,0)),0))</f>
        <v>2</v>
      </c>
      <c r="E5" s="22">
        <f>IF(EXACT($B5,""),"",IFERROR(INDEX('Skills Record'!$G:$G,MATCH($B5&amp;"|"&amp;E$4&amp;"|",'Skills Record'!$L:$L,0)),0))</f>
        <v>9</v>
      </c>
      <c r="F5" s="22">
        <f>IF(EXACT($B5,""),"",IFERROR(INDEX('Skills Record'!$G:$G,MATCH($B5&amp;"|"&amp;F$4&amp;"|",'Skills Record'!$L:$L,0)),0))</f>
        <v>5</v>
      </c>
      <c r="G5" s="22">
        <f>IF(EXACT($B5,""),"",IFERROR(INDEX('Skills Record'!$G:$G,MATCH($B5&amp;"|"&amp;G$4&amp;"|",'Skills Record'!$L:$L,0)),0))</f>
        <v>5</v>
      </c>
      <c r="H5" s="23">
        <f>IF(EXACT($B5,""),"",IFERROR(INDEX('Skills Record'!$G:$G,MATCH($B5&amp;"|"&amp;H$4&amp;"|",'Skills Record'!$L:$L,0)),0))</f>
        <v>0</v>
      </c>
      <c r="I5" s="27">
        <f>IF(EXACT($B5,""),"",IFERROR(INDEX('Skills Record'!$G:$G,MATCH($B5&amp;"|"&amp;I$4&amp;"|",'Skills Record'!$L:$L,0)),0))</f>
        <v>0</v>
      </c>
      <c r="J5" s="22">
        <f>IF(EXACT($B5,""),"",IFERROR(INDEX('Skills Record'!$G:$G,MATCH($B5&amp;"|"&amp;J$4&amp;"|",'Skills Record'!$L:$L,0)),0))</f>
        <v>3</v>
      </c>
      <c r="K5" s="22">
        <f>IF(EXACT($B5,""),"",IFERROR(INDEX('Skills Record'!$G:$G,MATCH($B5&amp;"|"&amp;K$4&amp;"|",'Skills Record'!$L:$L,0)),0))</f>
        <v>0</v>
      </c>
      <c r="L5" s="22">
        <f>IF(EXACT($B5,""),"",IFERROR(INDEX('Skills Record'!$G:$G,MATCH($B5&amp;"|"&amp;L$4&amp;"|",'Skills Record'!$L:$L,0)),0))</f>
        <v>1</v>
      </c>
      <c r="M5" s="23">
        <f>IF(EXACT($B5,""),"",IFERROR(INDEX('Skills Record'!$G:$G,MATCH($B5&amp;"|"&amp;M$4&amp;"|",'Skills Record'!$L:$L,0)),0))</f>
        <v>6</v>
      </c>
      <c r="N5" s="27">
        <f>IF(EXACT($B5,""),"",IFERROR(INDEX('Skills Record'!$G:$G,MATCH($B5&amp;"|"&amp;N$4&amp;"|",'Skills Record'!$L:$L,0)),0))</f>
        <v>0</v>
      </c>
      <c r="O5" s="22">
        <f>IF(EXACT($B5,""),"",IFERROR(INDEX('Skills Record'!$G:$G,MATCH($B5&amp;"|"&amp;O$4&amp;"|",'Skills Record'!$L:$L,0)),0))</f>
        <v>0</v>
      </c>
      <c r="P5" s="22">
        <f>IF(EXACT($B5,""),"",IFERROR(INDEX('Skills Record'!$G:$G,MATCH($B5&amp;"|"&amp;P$4&amp;"|",'Skills Record'!$L:$L,0)),0))</f>
        <v>0</v>
      </c>
      <c r="Q5" s="22">
        <f>IF(EXACT($B5,""),"",IFERROR(INDEX('Skills Record'!$G:$G,MATCH($B5&amp;"|"&amp;Q$4&amp;"|",'Skills Record'!$L:$L,0)),0))</f>
        <v>8</v>
      </c>
      <c r="R5" s="23">
        <f>IF(EXACT($B5,""),"",IFERROR(INDEX('Skills Record'!$G:$G,MATCH($B5&amp;"|"&amp;R$4&amp;"|",'Skills Record'!$L:$L,0)),0))</f>
        <v>6</v>
      </c>
      <c r="S5" s="27">
        <f>IF(EXACT($B5,""),"",IFERROR(INDEX('Skills Record'!$G:$G,MATCH($B5&amp;"|"&amp;S$4&amp;"|",'Skills Record'!$L:$L,0)),0))</f>
        <v>0</v>
      </c>
      <c r="T5" s="22">
        <f>IF(EXACT($B5,""),"",IFERROR(INDEX('Skills Record'!$G:$G,MATCH($B5&amp;"|"&amp;T$4&amp;"|",'Skills Record'!$L:$L,0)),0))</f>
        <v>0</v>
      </c>
      <c r="U5" s="22">
        <f>IF(EXACT($B5,""),"",IFERROR(INDEX('Skills Record'!$G:$G,MATCH($B5&amp;"|"&amp;U$4&amp;"|",'Skills Record'!$L:$L,0)),0))</f>
        <v>0</v>
      </c>
      <c r="V5" s="22">
        <f>IF(EXACT($B5,""),"",IFERROR(INDEX('Skills Record'!$G:$G,MATCH($B5&amp;"|"&amp;V$4&amp;"|",'Skills Record'!$L:$L,0)),0))</f>
        <v>0</v>
      </c>
      <c r="W5" s="23">
        <f>IF(EXACT($B5,""),"",IFERROR(INDEX('Skills Record'!$G:$G,MATCH($B5&amp;"|"&amp;W$4&amp;"|",'Skills Record'!$L:$L,0)),0))</f>
        <v>0</v>
      </c>
    </row>
    <row r="6" spans="1:23" ht="20" customHeight="1" x14ac:dyDescent="0.35">
      <c r="A6" s="117">
        <f t="array" aca="1" ref="A6" ca="1">IF(EXACT($B6,""),"",IFERROR(SUM(IF(COLUMN(D6:X6)=COLUMN('Skill Requirements'!C$5:W$5)+1,IF((D6:X6)&lt;OFFSET('Skill Requirements'!C$5:W$5,MATCH($C6,'Skill Requirements'!$B$5:$B$18,0)-1,0),OFFSET('Skill Requirements'!C$5:W$5,MATCH($C6,'Skill Requirements'!$B$5:$B$18,0)-1,0)-(D6:W6),0),0)),""))</f>
        <v>17</v>
      </c>
      <c r="B6" s="96" t="str">
        <f>IF(EXACT(B5,""),"",IFERROR(INDEX('Skills Record'!B:B,MATCH(ROW(B6)-4,'Skills Record'!N:N,0)),""))</f>
        <v>Blubber Bear</v>
      </c>
      <c r="C6" s="93" t="str">
        <f>IF(EXACT(B6,""),"",IFERROR(INDEX('Skills Record'!C:C,MATCH(B6&amp;"|*",'Skills Record'!$M:$M,0)),"?"))</f>
        <v>Teddy Bear Surgeon</v>
      </c>
      <c r="D6" s="28">
        <f>IF(EXACT($B6,""),"",IFERROR(INDEX('Skills Record'!$G:$G,MATCH($B6&amp;"|"&amp;D$4&amp;"|",'Skills Record'!$L:$L,0)),0))</f>
        <v>0</v>
      </c>
      <c r="E6" s="21">
        <f>IF(EXACT($B6,""),"",IFERROR(INDEX('Skills Record'!$G:$G,MATCH($B6&amp;"|"&amp;E$4&amp;"|",'Skills Record'!$L:$L,0)),0))</f>
        <v>9</v>
      </c>
      <c r="F6" s="21">
        <f>IF(EXACT($B6,""),"",IFERROR(INDEX('Skills Record'!$G:$G,MATCH($B6&amp;"|"&amp;F$4&amp;"|",'Skills Record'!$L:$L,0)),0))</f>
        <v>2</v>
      </c>
      <c r="G6" s="21">
        <f>IF(EXACT($B6,""),"",IFERROR(INDEX('Skills Record'!$G:$G,MATCH($B6&amp;"|"&amp;G$4&amp;"|",'Skills Record'!$L:$L,0)),0))</f>
        <v>6</v>
      </c>
      <c r="H6" s="24">
        <f>IF(EXACT($B6,""),"",IFERROR(INDEX('Skills Record'!$G:$G,MATCH($B6&amp;"|"&amp;H$4&amp;"|",'Skills Record'!$L:$L,0)),0))</f>
        <v>0</v>
      </c>
      <c r="I6" s="28">
        <f>IF(EXACT($B6,""),"",IFERROR(INDEX('Skills Record'!$G:$G,MATCH($B6&amp;"|"&amp;I$4&amp;"|",'Skills Record'!$L:$L,0)),0))</f>
        <v>1</v>
      </c>
      <c r="J6" s="21">
        <f>IF(EXACT($B6,""),"",IFERROR(INDEX('Skills Record'!$G:$G,MATCH($B6&amp;"|"&amp;J$4&amp;"|",'Skills Record'!$L:$L,0)),0))</f>
        <v>0</v>
      </c>
      <c r="K6" s="21">
        <f>IF(EXACT($B6,""),"",IFERROR(INDEX('Skills Record'!$G:$G,MATCH($B6&amp;"|"&amp;K$4&amp;"|",'Skills Record'!$L:$L,0)),0))</f>
        <v>0</v>
      </c>
      <c r="L6" s="21">
        <f>IF(EXACT($B6,""),"",IFERROR(INDEX('Skills Record'!$G:$G,MATCH($B6&amp;"|"&amp;L$4&amp;"|",'Skills Record'!$L:$L,0)),0))</f>
        <v>1</v>
      </c>
      <c r="M6" s="24">
        <f>IF(EXACT($B6,""),"",IFERROR(INDEX('Skills Record'!$G:$G,MATCH($B6&amp;"|"&amp;M$4&amp;"|",'Skills Record'!$L:$L,0)),0))</f>
        <v>2</v>
      </c>
      <c r="N6" s="28">
        <f>IF(EXACT($B6,""),"",IFERROR(INDEX('Skills Record'!$G:$G,MATCH($B6&amp;"|"&amp;N$4&amp;"|",'Skills Record'!$L:$L,0)),0))</f>
        <v>1</v>
      </c>
      <c r="O6" s="21">
        <f>IF(EXACT($B6,""),"",IFERROR(INDEX('Skills Record'!$G:$G,MATCH($B6&amp;"|"&amp;O$4&amp;"|",'Skills Record'!$L:$L,0)),0))</f>
        <v>10</v>
      </c>
      <c r="P6" s="21">
        <f>IF(EXACT($B6,""),"",IFERROR(INDEX('Skills Record'!$G:$G,MATCH($B6&amp;"|"&amp;P$4&amp;"|",'Skills Record'!$L:$L,0)),0))</f>
        <v>0</v>
      </c>
      <c r="Q6" s="21">
        <f>IF(EXACT($B6,""),"",IFERROR(INDEX('Skills Record'!$G:$G,MATCH($B6&amp;"|"&amp;Q$4&amp;"|",'Skills Record'!$L:$L,0)),0))</f>
        <v>0</v>
      </c>
      <c r="R6" s="24">
        <f>IF(EXACT($B6,""),"",IFERROR(INDEX('Skills Record'!$G:$G,MATCH($B6&amp;"|"&amp;R$4&amp;"|",'Skills Record'!$L:$L,0)),0))</f>
        <v>0</v>
      </c>
      <c r="S6" s="28">
        <f>IF(EXACT($B6,""),"",IFERROR(INDEX('Skills Record'!$G:$G,MATCH($B6&amp;"|"&amp;S$4&amp;"|",'Skills Record'!$L:$L,0)),0))</f>
        <v>0</v>
      </c>
      <c r="T6" s="21">
        <f>IF(EXACT($B6,""),"",IFERROR(INDEX('Skills Record'!$G:$G,MATCH($B6&amp;"|"&amp;T$4&amp;"|",'Skills Record'!$L:$L,0)),0))</f>
        <v>0</v>
      </c>
      <c r="U6" s="21">
        <f>IF(EXACT($B6,""),"",IFERROR(INDEX('Skills Record'!$G:$G,MATCH($B6&amp;"|"&amp;U$4&amp;"|",'Skills Record'!$L:$L,0)),0))</f>
        <v>0</v>
      </c>
      <c r="V6" s="21">
        <f>IF(EXACT($B6,""),"",IFERROR(INDEX('Skills Record'!$G:$G,MATCH($B6&amp;"|"&amp;V$4&amp;"|",'Skills Record'!$L:$L,0)),0))</f>
        <v>0</v>
      </c>
      <c r="W6" s="24">
        <f>IF(EXACT($B6,""),"",IFERROR(INDEX('Skills Record'!$G:$G,MATCH($B6&amp;"|"&amp;W$4&amp;"|",'Skills Record'!$L:$L,0)),0))</f>
        <v>0</v>
      </c>
    </row>
    <row r="7" spans="1:23" ht="20" customHeight="1" x14ac:dyDescent="0.35">
      <c r="A7" s="117">
        <f t="array" aca="1" ref="A7" ca="1">IF(EXACT($B7,""),"",IFERROR(SUM(IF(COLUMN(D7:X7)=COLUMN('Skill Requirements'!C$5:W$5)+1,IF((D7:X7)&lt;OFFSET('Skill Requirements'!C$5:W$5,MATCH($C7,'Skill Requirements'!$B$5:$B$18,0)-1,0),OFFSET('Skill Requirements'!C$5:W$5,MATCH($C7,'Skill Requirements'!$B$5:$B$18,0)-1,0)-(D7:W7),0),0)),""))</f>
        <v>8</v>
      </c>
      <c r="B7" s="96" t="str">
        <f>IF(EXACT(B6,""),"",IFERROR(INDEX('Skills Record'!B:B,MATCH(ROW(B7)-4,'Skills Record'!N:N,0)),""))</f>
        <v>Clyde</v>
      </c>
      <c r="C7" s="93" t="str">
        <f>IF(EXACT(B7,""),"",IFERROR(INDEX('Skills Record'!C:C,MATCH(B7&amp;"|*",'Skills Record'!$M:$M,0)),"?"))</f>
        <v>Senior Troublemaker</v>
      </c>
      <c r="D7" s="28">
        <f>IF(EXACT($B7,""),"",IFERROR(INDEX('Skills Record'!$G:$G,MATCH($B7&amp;"|"&amp;D$4&amp;"|",'Skills Record'!$L:$L,0)),0))</f>
        <v>4</v>
      </c>
      <c r="E7" s="21">
        <f>IF(EXACT($B7,""),"",IFERROR(INDEX('Skills Record'!$G:$G,MATCH($B7&amp;"|"&amp;E$4&amp;"|",'Skills Record'!$L:$L,0)),0))</f>
        <v>0</v>
      </c>
      <c r="F7" s="21">
        <f>IF(EXACT($B7,""),"",IFERROR(INDEX('Skills Record'!$G:$G,MATCH($B7&amp;"|"&amp;F$4&amp;"|",'Skills Record'!$L:$L,0)),0))</f>
        <v>0</v>
      </c>
      <c r="G7" s="21">
        <f>IF(EXACT($B7,""),"",IFERROR(INDEX('Skills Record'!$G:$G,MATCH($B7&amp;"|"&amp;G$4&amp;"|",'Skills Record'!$L:$L,0)),0))</f>
        <v>2</v>
      </c>
      <c r="H7" s="24">
        <f>IF(EXACT($B7,""),"",IFERROR(INDEX('Skills Record'!$G:$G,MATCH($B7&amp;"|"&amp;H$4&amp;"|",'Skills Record'!$L:$L,0)),0))</f>
        <v>6</v>
      </c>
      <c r="I7" s="28">
        <f>IF(EXACT($B7,""),"",IFERROR(INDEX('Skills Record'!$G:$G,MATCH($B7&amp;"|"&amp;I$4&amp;"|",'Skills Record'!$L:$L,0)),0))</f>
        <v>0</v>
      </c>
      <c r="J7" s="21">
        <f>IF(EXACT($B7,""),"",IFERROR(INDEX('Skills Record'!$G:$G,MATCH($B7&amp;"|"&amp;J$4&amp;"|",'Skills Record'!$L:$L,0)),0))</f>
        <v>0</v>
      </c>
      <c r="K7" s="21">
        <f>IF(EXACT($B7,""),"",IFERROR(INDEX('Skills Record'!$G:$G,MATCH($B7&amp;"|"&amp;K$4&amp;"|",'Skills Record'!$L:$L,0)),0))</f>
        <v>10</v>
      </c>
      <c r="L7" s="21">
        <f>IF(EXACT($B7,""),"",IFERROR(INDEX('Skills Record'!$G:$G,MATCH($B7&amp;"|"&amp;L$4&amp;"|",'Skills Record'!$L:$L,0)),0))</f>
        <v>3</v>
      </c>
      <c r="M7" s="24">
        <f>IF(EXACT($B7,""),"",IFERROR(INDEX('Skills Record'!$G:$G,MATCH($B7&amp;"|"&amp;M$4&amp;"|",'Skills Record'!$L:$L,0)),0))</f>
        <v>0</v>
      </c>
      <c r="N7" s="28">
        <f>IF(EXACT($B7,""),"",IFERROR(INDEX('Skills Record'!$G:$G,MATCH($B7&amp;"|"&amp;N$4&amp;"|",'Skills Record'!$L:$L,0)),0))</f>
        <v>0</v>
      </c>
      <c r="O7" s="21">
        <f>IF(EXACT($B7,""),"",IFERROR(INDEX('Skills Record'!$G:$G,MATCH($B7&amp;"|"&amp;O$4&amp;"|",'Skills Record'!$L:$L,0)),0))</f>
        <v>0</v>
      </c>
      <c r="P7" s="21">
        <f>IF(EXACT($B7,""),"",IFERROR(INDEX('Skills Record'!$G:$G,MATCH($B7&amp;"|"&amp;P$4&amp;"|",'Skills Record'!$L:$L,0)),0))</f>
        <v>0</v>
      </c>
      <c r="Q7" s="21">
        <f>IF(EXACT($B7,""),"",IFERROR(INDEX('Skills Record'!$G:$G,MATCH($B7&amp;"|"&amp;Q$4&amp;"|",'Skills Record'!$L:$L,0)),0))</f>
        <v>9</v>
      </c>
      <c r="R7" s="24">
        <f>IF(EXACT($B7,""),"",IFERROR(INDEX('Skills Record'!$G:$G,MATCH($B7&amp;"|"&amp;R$4&amp;"|",'Skills Record'!$L:$L,0)),0))</f>
        <v>0</v>
      </c>
      <c r="S7" s="28">
        <f>IF(EXACT($B7,""),"",IFERROR(INDEX('Skills Record'!$G:$G,MATCH($B7&amp;"|"&amp;S$4&amp;"|",'Skills Record'!$L:$L,0)),0))</f>
        <v>0</v>
      </c>
      <c r="T7" s="21">
        <f>IF(EXACT($B7,""),"",IFERROR(INDEX('Skills Record'!$G:$G,MATCH($B7&amp;"|"&amp;T$4&amp;"|",'Skills Record'!$L:$L,0)),0))</f>
        <v>0</v>
      </c>
      <c r="U7" s="21">
        <f>IF(EXACT($B7,""),"",IFERROR(INDEX('Skills Record'!$G:$G,MATCH($B7&amp;"|"&amp;U$4&amp;"|",'Skills Record'!$L:$L,0)),0))</f>
        <v>0</v>
      </c>
      <c r="V7" s="21">
        <f>IF(EXACT($B7,""),"",IFERROR(INDEX('Skills Record'!$G:$G,MATCH($B7&amp;"|"&amp;V$4&amp;"|",'Skills Record'!$L:$L,0)),0))</f>
        <v>0</v>
      </c>
      <c r="W7" s="24">
        <f>IF(EXACT($B7,""),"",IFERROR(INDEX('Skills Record'!$G:$G,MATCH($B7&amp;"|"&amp;W$4&amp;"|",'Skills Record'!$L:$L,0)),0))</f>
        <v>0</v>
      </c>
    </row>
    <row r="8" spans="1:23" ht="20" customHeight="1" x14ac:dyDescent="0.35">
      <c r="A8" s="117">
        <f t="array" aca="1" ref="A8" ca="1">IF(EXACT($B8,""),"",IFERROR(SUM(IF(COLUMN(D8:X8)=COLUMN('Skill Requirements'!C$5:W$5)+1,IF((D8:X8)&lt;OFFSET('Skill Requirements'!C$5:W$5,MATCH($C8,'Skill Requirements'!$B$5:$B$18,0)-1,0),OFFSET('Skill Requirements'!C$5:W$5,MATCH($C8,'Skill Requirements'!$B$5:$B$18,0)-1,0)-(D8:W8),0),0)),""))</f>
        <v>0</v>
      </c>
      <c r="B8" s="96" t="str">
        <f>IF(EXACT(B7,""),"",IFERROR(INDEX('Skills Record'!B:B,MATCH(ROW(B8)-4,'Skills Record'!N:N,0)),""))</f>
        <v>Danny</v>
      </c>
      <c r="C8" s="93" t="str">
        <f>IF(EXACT(B8,""),"",IFERROR(INDEX('Skills Record'!C:C,MATCH(B8&amp;"|*",'Skills Record'!$M:$M,0)),"?"))</f>
        <v>Junior Troublemaker</v>
      </c>
      <c r="D8" s="28">
        <f>IF(EXACT($B8,""),"",IFERROR(INDEX('Skills Record'!$G:$G,MATCH($B8&amp;"|"&amp;D$4&amp;"|",'Skills Record'!$L:$L,0)),0))</f>
        <v>4</v>
      </c>
      <c r="E8" s="21">
        <f>IF(EXACT($B8,""),"",IFERROR(INDEX('Skills Record'!$G:$G,MATCH($B8&amp;"|"&amp;E$4&amp;"|",'Skills Record'!$L:$L,0)),0))</f>
        <v>0</v>
      </c>
      <c r="F8" s="21">
        <f>IF(EXACT($B8,""),"",IFERROR(INDEX('Skills Record'!$G:$G,MATCH($B8&amp;"|"&amp;F$4&amp;"|",'Skills Record'!$L:$L,0)),0))</f>
        <v>0</v>
      </c>
      <c r="G8" s="21">
        <f>IF(EXACT($B8,""),"",IFERROR(INDEX('Skills Record'!$G:$G,MATCH($B8&amp;"|"&amp;G$4&amp;"|",'Skills Record'!$L:$L,0)),0))</f>
        <v>1</v>
      </c>
      <c r="H8" s="24">
        <f>IF(EXACT($B8,""),"",IFERROR(INDEX('Skills Record'!$G:$G,MATCH($B8&amp;"|"&amp;H$4&amp;"|",'Skills Record'!$L:$L,0)),0))</f>
        <v>6</v>
      </c>
      <c r="I8" s="28">
        <f>IF(EXACT($B8,""),"",IFERROR(INDEX('Skills Record'!$G:$G,MATCH($B8&amp;"|"&amp;I$4&amp;"|",'Skills Record'!$L:$L,0)),0))</f>
        <v>0</v>
      </c>
      <c r="J8" s="21">
        <f>IF(EXACT($B8,""),"",IFERROR(INDEX('Skills Record'!$G:$G,MATCH($B8&amp;"|"&amp;J$4&amp;"|",'Skills Record'!$L:$L,0)),0))</f>
        <v>2</v>
      </c>
      <c r="K8" s="21">
        <f>IF(EXACT($B8,""),"",IFERROR(INDEX('Skills Record'!$G:$G,MATCH($B8&amp;"|"&amp;K$4&amp;"|",'Skills Record'!$L:$L,0)),0))</f>
        <v>3</v>
      </c>
      <c r="L8" s="21">
        <f>IF(EXACT($B8,""),"",IFERROR(INDEX('Skills Record'!$G:$G,MATCH($B8&amp;"|"&amp;L$4&amp;"|",'Skills Record'!$L:$L,0)),0))</f>
        <v>1</v>
      </c>
      <c r="M8" s="24">
        <f>IF(EXACT($B8,""),"",IFERROR(INDEX('Skills Record'!$G:$G,MATCH($B8&amp;"|"&amp;M$4&amp;"|",'Skills Record'!$L:$L,0)),0))</f>
        <v>0</v>
      </c>
      <c r="N8" s="28">
        <f>IF(EXACT($B8,""),"",IFERROR(INDEX('Skills Record'!$G:$G,MATCH($B8&amp;"|"&amp;N$4&amp;"|",'Skills Record'!$L:$L,0)),0))</f>
        <v>0</v>
      </c>
      <c r="O8" s="21">
        <f>IF(EXACT($B8,""),"",IFERROR(INDEX('Skills Record'!$G:$G,MATCH($B8&amp;"|"&amp;O$4&amp;"|",'Skills Record'!$L:$L,0)),0))</f>
        <v>0</v>
      </c>
      <c r="P8" s="21">
        <f>IF(EXACT($B8,""),"",IFERROR(INDEX('Skills Record'!$G:$G,MATCH($B8&amp;"|"&amp;P$4&amp;"|",'Skills Record'!$L:$L,0)),0))</f>
        <v>0</v>
      </c>
      <c r="Q8" s="21">
        <f>IF(EXACT($B8,""),"",IFERROR(INDEX('Skills Record'!$G:$G,MATCH($B8&amp;"|"&amp;Q$4&amp;"|",'Skills Record'!$L:$L,0)),0))</f>
        <v>9</v>
      </c>
      <c r="R8" s="24">
        <f>IF(EXACT($B8,""),"",IFERROR(INDEX('Skills Record'!$G:$G,MATCH($B8&amp;"|"&amp;R$4&amp;"|",'Skills Record'!$L:$L,0)),0))</f>
        <v>0</v>
      </c>
      <c r="S8" s="28">
        <f>IF(EXACT($B8,""),"",IFERROR(INDEX('Skills Record'!$G:$G,MATCH($B8&amp;"|"&amp;S$4&amp;"|",'Skills Record'!$L:$L,0)),0))</f>
        <v>0</v>
      </c>
      <c r="T8" s="21">
        <f>IF(EXACT($B8,""),"",IFERROR(INDEX('Skills Record'!$G:$G,MATCH($B8&amp;"|"&amp;T$4&amp;"|",'Skills Record'!$L:$L,0)),0))</f>
        <v>0</v>
      </c>
      <c r="U8" s="21">
        <f>IF(EXACT($B8,""),"",IFERROR(INDEX('Skills Record'!$G:$G,MATCH($B8&amp;"|"&amp;U$4&amp;"|",'Skills Record'!$L:$L,0)),0))</f>
        <v>0</v>
      </c>
      <c r="V8" s="21">
        <f>IF(EXACT($B8,""),"",IFERROR(INDEX('Skills Record'!$G:$G,MATCH($B8&amp;"|"&amp;V$4&amp;"|",'Skills Record'!$L:$L,0)),0))</f>
        <v>0</v>
      </c>
      <c r="W8" s="24">
        <f>IF(EXACT($B8,""),"",IFERROR(INDEX('Skills Record'!$G:$G,MATCH($B8&amp;"|"&amp;W$4&amp;"|",'Skills Record'!$L:$L,0)),0))</f>
        <v>0</v>
      </c>
    </row>
    <row r="9" spans="1:23" ht="20" customHeight="1" x14ac:dyDescent="0.35">
      <c r="A9" s="117">
        <f t="array" aca="1" ref="A9" ca="1">IF(EXACT($B9,""),"",IFERROR(SUM(IF(COLUMN(D9:X9)=COLUMN('Skill Requirements'!C$5:W$5)+1,IF((D9:X9)&lt;OFFSET('Skill Requirements'!C$5:W$5,MATCH($C9,'Skill Requirements'!$B$5:$B$18,0)-1,0),OFFSET('Skill Requirements'!C$5:W$5,MATCH($C9,'Skill Requirements'!$B$5:$B$18,0)-1,0)-(D9:W9),0),0)),""))</f>
        <v>6</v>
      </c>
      <c r="B9" s="96" t="str">
        <f>IF(EXACT(B8,""),"",IFERROR(INDEX('Skills Record'!B:B,MATCH(ROW(B9)-4,'Skills Record'!N:N,0)),""))</f>
        <v>Dick Dastardly</v>
      </c>
      <c r="C9" s="93" t="str">
        <f>IF(EXACT(B9,""),"",IFERROR(INDEX('Skills Record'!C:C,MATCH(B9&amp;"|*",'Skills Record'!$M:$M,0)),"?"))</f>
        <v>Chief Troublemaker</v>
      </c>
      <c r="D9" s="28">
        <f>IF(EXACT($B9,""),"",IFERROR(INDEX('Skills Record'!$G:$G,MATCH($B9&amp;"|"&amp;D$4&amp;"|",'Skills Record'!$L:$L,0)),0))</f>
        <v>6</v>
      </c>
      <c r="E9" s="21">
        <f>IF(EXACT($B9,""),"",IFERROR(INDEX('Skills Record'!$G:$G,MATCH($B9&amp;"|"&amp;E$4&amp;"|",'Skills Record'!$L:$L,0)),0))</f>
        <v>0</v>
      </c>
      <c r="F9" s="21">
        <f>IF(EXACT($B9,""),"",IFERROR(INDEX('Skills Record'!$G:$G,MATCH($B9&amp;"|"&amp;F$4&amp;"|",'Skills Record'!$L:$L,0)),0))</f>
        <v>0</v>
      </c>
      <c r="G9" s="21">
        <f>IF(EXACT($B9,""),"",IFERROR(INDEX('Skills Record'!$G:$G,MATCH($B9&amp;"|"&amp;G$4&amp;"|",'Skills Record'!$L:$L,0)),0))</f>
        <v>0</v>
      </c>
      <c r="H9" s="24">
        <f>IF(EXACT($B9,""),"",IFERROR(INDEX('Skills Record'!$G:$G,MATCH($B9&amp;"|"&amp;H$4&amp;"|",'Skills Record'!$L:$L,0)),0))</f>
        <v>10</v>
      </c>
      <c r="I9" s="28">
        <f>IF(EXACT($B9,""),"",IFERROR(INDEX('Skills Record'!$G:$G,MATCH($B9&amp;"|"&amp;I$4&amp;"|",'Skills Record'!$L:$L,0)),0))</f>
        <v>1</v>
      </c>
      <c r="J9" s="21">
        <f>IF(EXACT($B9,""),"",IFERROR(INDEX('Skills Record'!$G:$G,MATCH($B9&amp;"|"&amp;J$4&amp;"|",'Skills Record'!$L:$L,0)),0))</f>
        <v>5</v>
      </c>
      <c r="K9" s="21">
        <f>IF(EXACT($B9,""),"",IFERROR(INDEX('Skills Record'!$G:$G,MATCH($B9&amp;"|"&amp;K$4&amp;"|",'Skills Record'!$L:$L,0)),0))</f>
        <v>9</v>
      </c>
      <c r="L9" s="21">
        <f>IF(EXACT($B9,""),"",IFERROR(INDEX('Skills Record'!$G:$G,MATCH($B9&amp;"|"&amp;L$4&amp;"|",'Skills Record'!$L:$L,0)),0))</f>
        <v>4</v>
      </c>
      <c r="M9" s="24">
        <f>IF(EXACT($B9,""),"",IFERROR(INDEX('Skills Record'!$G:$G,MATCH($B9&amp;"|"&amp;M$4&amp;"|",'Skills Record'!$L:$L,0)),0))</f>
        <v>0</v>
      </c>
      <c r="N9" s="28">
        <f>IF(EXACT($B9,""),"",IFERROR(INDEX('Skills Record'!$G:$G,MATCH($B9&amp;"|"&amp;N$4&amp;"|",'Skills Record'!$L:$L,0)),0))</f>
        <v>0</v>
      </c>
      <c r="O9" s="21">
        <f>IF(EXACT($B9,""),"",IFERROR(INDEX('Skills Record'!$G:$G,MATCH($B9&amp;"|"&amp;O$4&amp;"|",'Skills Record'!$L:$L,0)),0))</f>
        <v>0</v>
      </c>
      <c r="P9" s="21">
        <f>IF(EXACT($B9,""),"",IFERROR(INDEX('Skills Record'!$G:$G,MATCH($B9&amp;"|"&amp;P$4&amp;"|",'Skills Record'!$L:$L,0)),0))</f>
        <v>0</v>
      </c>
      <c r="Q9" s="21">
        <f>IF(EXACT($B9,""),"",IFERROR(INDEX('Skills Record'!$G:$G,MATCH($B9&amp;"|"&amp;Q$4&amp;"|",'Skills Record'!$L:$L,0)),0))</f>
        <v>5</v>
      </c>
      <c r="R9" s="24">
        <f>IF(EXACT($B9,""),"",IFERROR(INDEX('Skills Record'!$G:$G,MATCH($B9&amp;"|"&amp;R$4&amp;"|",'Skills Record'!$L:$L,0)),0))</f>
        <v>0</v>
      </c>
      <c r="S9" s="28">
        <f>IF(EXACT($B9,""),"",IFERROR(INDEX('Skills Record'!$G:$G,MATCH($B9&amp;"|"&amp;S$4&amp;"|",'Skills Record'!$L:$L,0)),0))</f>
        <v>0</v>
      </c>
      <c r="T9" s="21">
        <f>IF(EXACT($B9,""),"",IFERROR(INDEX('Skills Record'!$G:$G,MATCH($B9&amp;"|"&amp;T$4&amp;"|",'Skills Record'!$L:$L,0)),0))</f>
        <v>0</v>
      </c>
      <c r="U9" s="21">
        <f>IF(EXACT($B9,""),"",IFERROR(INDEX('Skills Record'!$G:$G,MATCH($B9&amp;"|"&amp;U$4&amp;"|",'Skills Record'!$L:$L,0)),0))</f>
        <v>0</v>
      </c>
      <c r="V9" s="21">
        <f>IF(EXACT($B9,""),"",IFERROR(INDEX('Skills Record'!$G:$G,MATCH($B9&amp;"|"&amp;V$4&amp;"|",'Skills Record'!$L:$L,0)),0))</f>
        <v>0</v>
      </c>
      <c r="W9" s="24">
        <f>IF(EXACT($B9,""),"",IFERROR(INDEX('Skills Record'!$G:$G,MATCH($B9&amp;"|"&amp;W$4&amp;"|",'Skills Record'!$L:$L,0)),0))</f>
        <v>0</v>
      </c>
    </row>
    <row r="10" spans="1:23" ht="20" customHeight="1" x14ac:dyDescent="0.35">
      <c r="A10" s="117">
        <f t="array" aca="1" ref="A10" ca="1">IF(EXACT($B10,""),"",IFERROR(SUM(IF(COLUMN(D10:X10)=COLUMN('Skill Requirements'!C$5:W$5)+1,IF((D10:X10)&lt;OFFSET('Skill Requirements'!C$5:W$5,MATCH($C10,'Skill Requirements'!$B$5:$B$18,0)-1,0),OFFSET('Skill Requirements'!C$5:W$5,MATCH($C10,'Skill Requirements'!$B$5:$B$18,0)-1,0)-(D10:W10),0),0)),""))</f>
        <v>13</v>
      </c>
      <c r="B10" s="96" t="str">
        <f>IF(EXACT(B9,""),"",IFERROR(INDEX('Skills Record'!B:B,MATCH(ROW(B10)-4,'Skills Record'!N:N,0)),""))</f>
        <v>Gravel</v>
      </c>
      <c r="C10" s="93" t="str">
        <f>IF(EXACT(B10,""),"",IFERROR(INDEX('Skills Record'!C:C,MATCH(B10&amp;"|*",'Skills Record'!$M:$M,0)),"?"))</f>
        <v>Farmer</v>
      </c>
      <c r="D10" s="28">
        <f>IF(EXACT($B10,""),"",IFERROR(INDEX('Skills Record'!$G:$G,MATCH($B10&amp;"|"&amp;D$4&amp;"|",'Skills Record'!$L:$L,0)),0))</f>
        <v>5</v>
      </c>
      <c r="E10" s="21">
        <f>IF(EXACT($B10,""),"",IFERROR(INDEX('Skills Record'!$G:$G,MATCH($B10&amp;"|"&amp;E$4&amp;"|",'Skills Record'!$L:$L,0)),0))</f>
        <v>10</v>
      </c>
      <c r="F10" s="21">
        <f>IF(EXACT($B10,""),"",IFERROR(INDEX('Skills Record'!$G:$G,MATCH($B10&amp;"|"&amp;F$4&amp;"|",'Skills Record'!$L:$L,0)),0))</f>
        <v>2</v>
      </c>
      <c r="G10" s="21">
        <f>IF(EXACT($B10,""),"",IFERROR(INDEX('Skills Record'!$G:$G,MATCH($B10&amp;"|"&amp;G$4&amp;"|",'Skills Record'!$L:$L,0)),0))</f>
        <v>7</v>
      </c>
      <c r="H10" s="24">
        <f>IF(EXACT($B10,""),"",IFERROR(INDEX('Skills Record'!$G:$G,MATCH($B10&amp;"|"&amp;H$4&amp;"|",'Skills Record'!$L:$L,0)),0))</f>
        <v>4</v>
      </c>
      <c r="I10" s="28">
        <f>IF(EXACT($B10,""),"",IFERROR(INDEX('Skills Record'!$G:$G,MATCH($B10&amp;"|"&amp;I$4&amp;"|",'Skills Record'!$L:$L,0)),0))</f>
        <v>5</v>
      </c>
      <c r="J10" s="21">
        <f>IF(EXACT($B10,""),"",IFERROR(INDEX('Skills Record'!$G:$G,MATCH($B10&amp;"|"&amp;J$4&amp;"|",'Skills Record'!$L:$L,0)),0))</f>
        <v>6</v>
      </c>
      <c r="K10" s="21">
        <f>IF(EXACT($B10,""),"",IFERROR(INDEX('Skills Record'!$G:$G,MATCH($B10&amp;"|"&amp;K$4&amp;"|",'Skills Record'!$L:$L,0)),0))</f>
        <v>5</v>
      </c>
      <c r="L10" s="21">
        <f>IF(EXACT($B10,""),"",IFERROR(INDEX('Skills Record'!$G:$G,MATCH($B10&amp;"|"&amp;L$4&amp;"|",'Skills Record'!$L:$L,0)),0))</f>
        <v>3</v>
      </c>
      <c r="M10" s="24">
        <f>IF(EXACT($B10,""),"",IFERROR(INDEX('Skills Record'!$G:$G,MATCH($B10&amp;"|"&amp;M$4&amp;"|",'Skills Record'!$L:$L,0)),0))</f>
        <v>1</v>
      </c>
      <c r="N10" s="28">
        <f>IF(EXACT($B10,""),"",IFERROR(INDEX('Skills Record'!$G:$G,MATCH($B10&amp;"|"&amp;N$4&amp;"|",'Skills Record'!$L:$L,0)),0))</f>
        <v>0</v>
      </c>
      <c r="O10" s="21">
        <f>IF(EXACT($B10,""),"",IFERROR(INDEX('Skills Record'!$G:$G,MATCH($B10&amp;"|"&amp;O$4&amp;"|",'Skills Record'!$L:$L,0)),0))</f>
        <v>6</v>
      </c>
      <c r="P10" s="21">
        <f>IF(EXACT($B10,""),"",IFERROR(INDEX('Skills Record'!$G:$G,MATCH($B10&amp;"|"&amp;P$4&amp;"|",'Skills Record'!$L:$L,0)),0))</f>
        <v>0</v>
      </c>
      <c r="Q10" s="21">
        <f>IF(EXACT($B10,""),"",IFERROR(INDEX('Skills Record'!$G:$G,MATCH($B10&amp;"|"&amp;Q$4&amp;"|",'Skills Record'!$L:$L,0)),0))</f>
        <v>6</v>
      </c>
      <c r="R10" s="24">
        <f>IF(EXACT($B10,""),"",IFERROR(INDEX('Skills Record'!$G:$G,MATCH($B10&amp;"|"&amp;R$4&amp;"|",'Skills Record'!$L:$L,0)),0))</f>
        <v>6</v>
      </c>
      <c r="S10" s="28">
        <f>IF(EXACT($B10,""),"",IFERROR(INDEX('Skills Record'!$G:$G,MATCH($B10&amp;"|"&amp;S$4&amp;"|",'Skills Record'!$L:$L,0)),0))</f>
        <v>0</v>
      </c>
      <c r="T10" s="21">
        <f>IF(EXACT($B10,""),"",IFERROR(INDEX('Skills Record'!$G:$G,MATCH($B10&amp;"|"&amp;T$4&amp;"|",'Skills Record'!$L:$L,0)),0))</f>
        <v>0</v>
      </c>
      <c r="U10" s="21">
        <f>IF(EXACT($B10,""),"",IFERROR(INDEX('Skills Record'!$G:$G,MATCH($B10&amp;"|"&amp;U$4&amp;"|",'Skills Record'!$L:$L,0)),0))</f>
        <v>0</v>
      </c>
      <c r="V10" s="21">
        <f>IF(EXACT($B10,""),"",IFERROR(INDEX('Skills Record'!$G:$G,MATCH($B10&amp;"|"&amp;V$4&amp;"|",'Skills Record'!$L:$L,0)),0))</f>
        <v>0</v>
      </c>
      <c r="W10" s="24">
        <f>IF(EXACT($B10,""),"",IFERROR(INDEX('Skills Record'!$G:$G,MATCH($B10&amp;"|"&amp;W$4&amp;"|",'Skills Record'!$L:$L,0)),0))</f>
        <v>0</v>
      </c>
    </row>
    <row r="11" spans="1:23" ht="20" customHeight="1" x14ac:dyDescent="0.35">
      <c r="A11" s="117">
        <f t="array" aca="1" ref="A11" ca="1">IF(EXACT($B11,""),"",IFERROR(SUM(IF(COLUMN(D11:X11)=COLUMN('Skill Requirements'!C$5:W$5)+1,IF((D11:X11)&lt;OFFSET('Skill Requirements'!C$5:W$5,MATCH($C11,'Skill Requirements'!$B$5:$B$18,0)-1,0),OFFSET('Skill Requirements'!C$5:W$5,MATCH($C11,'Skill Requirements'!$B$5:$B$18,0)-1,0)-(D11:W11),0),0)),""))</f>
        <v>2</v>
      </c>
      <c r="B11" s="96" t="str">
        <f>IF(EXACT(B10,""),"",IFERROR(INDEX('Skills Record'!B:B,MATCH(ROW(B11)-4,'Skills Record'!N:N,0)),""))</f>
        <v>Kirby</v>
      </c>
      <c r="C11" s="93" t="str">
        <f>IF(EXACT(B11,""),"",IFERROR(INDEX('Skills Record'!C:C,MATCH(B11&amp;"|*",'Skills Record'!$M:$M,0)),"?"))</f>
        <v>Junior Troublemaker</v>
      </c>
      <c r="D11" s="28">
        <f>IF(EXACT($B11,""),"",IFERROR(INDEX('Skills Record'!$G:$G,MATCH($B11&amp;"|"&amp;D$4&amp;"|",'Skills Record'!$L:$L,0)),0))</f>
        <v>3</v>
      </c>
      <c r="E11" s="21">
        <f>IF(EXACT($B11,""),"",IFERROR(INDEX('Skills Record'!$G:$G,MATCH($B11&amp;"|"&amp;E$4&amp;"|",'Skills Record'!$L:$L,0)),0))</f>
        <v>0</v>
      </c>
      <c r="F11" s="21">
        <f>IF(EXACT($B11,""),"",IFERROR(INDEX('Skills Record'!$G:$G,MATCH($B11&amp;"|"&amp;F$4&amp;"|",'Skills Record'!$L:$L,0)),0))</f>
        <v>0</v>
      </c>
      <c r="G11" s="21">
        <f>IF(EXACT($B11,""),"",IFERROR(INDEX('Skills Record'!$G:$G,MATCH($B11&amp;"|"&amp;G$4&amp;"|",'Skills Record'!$L:$L,0)),0))</f>
        <v>1</v>
      </c>
      <c r="H11" s="24">
        <f>IF(EXACT($B11,""),"",IFERROR(INDEX('Skills Record'!$G:$G,MATCH($B11&amp;"|"&amp;H$4&amp;"|",'Skills Record'!$L:$L,0)),0))</f>
        <v>6</v>
      </c>
      <c r="I11" s="28">
        <f>IF(EXACT($B11,""),"",IFERROR(INDEX('Skills Record'!$G:$G,MATCH($B11&amp;"|"&amp;I$4&amp;"|",'Skills Record'!$L:$L,0)),0))</f>
        <v>0</v>
      </c>
      <c r="J11" s="21">
        <f>IF(EXACT($B11,""),"",IFERROR(INDEX('Skills Record'!$G:$G,MATCH($B11&amp;"|"&amp;J$4&amp;"|",'Skills Record'!$L:$L,0)),0))</f>
        <v>0</v>
      </c>
      <c r="K11" s="21">
        <f>IF(EXACT($B11,""),"",IFERROR(INDEX('Skills Record'!$G:$G,MATCH($B11&amp;"|"&amp;K$4&amp;"|",'Skills Record'!$L:$L,0)),0))</f>
        <v>4</v>
      </c>
      <c r="L11" s="21">
        <f>IF(EXACT($B11,""),"",IFERROR(INDEX('Skills Record'!$G:$G,MATCH($B11&amp;"|"&amp;L$4&amp;"|",'Skills Record'!$L:$L,0)),0))</f>
        <v>1</v>
      </c>
      <c r="M11" s="24">
        <f>IF(EXACT($B11,""),"",IFERROR(INDEX('Skills Record'!$G:$G,MATCH($B11&amp;"|"&amp;M$4&amp;"|",'Skills Record'!$L:$L,0)),0))</f>
        <v>0</v>
      </c>
      <c r="N11" s="28">
        <f>IF(EXACT($B11,""),"",IFERROR(INDEX('Skills Record'!$G:$G,MATCH($B11&amp;"|"&amp;N$4&amp;"|",'Skills Record'!$L:$L,0)),0))</f>
        <v>0</v>
      </c>
      <c r="O11" s="21">
        <f>IF(EXACT($B11,""),"",IFERROR(INDEX('Skills Record'!$G:$G,MATCH($B11&amp;"|"&amp;O$4&amp;"|",'Skills Record'!$L:$L,0)),0))</f>
        <v>0</v>
      </c>
      <c r="P11" s="21">
        <f>IF(EXACT($B11,""),"",IFERROR(INDEX('Skills Record'!$G:$G,MATCH($B11&amp;"|"&amp;P$4&amp;"|",'Skills Record'!$L:$L,0)),0))</f>
        <v>0</v>
      </c>
      <c r="Q11" s="21">
        <f>IF(EXACT($B11,""),"",IFERROR(INDEX('Skills Record'!$G:$G,MATCH($B11&amp;"|"&amp;Q$4&amp;"|",'Skills Record'!$L:$L,0)),0))</f>
        <v>9</v>
      </c>
      <c r="R11" s="24">
        <f>IF(EXACT($B11,""),"",IFERROR(INDEX('Skills Record'!$G:$G,MATCH($B11&amp;"|"&amp;R$4&amp;"|",'Skills Record'!$L:$L,0)),0))</f>
        <v>0</v>
      </c>
      <c r="S11" s="28">
        <f>IF(EXACT($B11,""),"",IFERROR(INDEX('Skills Record'!$G:$G,MATCH($B11&amp;"|"&amp;S$4&amp;"|",'Skills Record'!$L:$L,0)),0))</f>
        <v>0</v>
      </c>
      <c r="T11" s="21">
        <f>IF(EXACT($B11,""),"",IFERROR(INDEX('Skills Record'!$G:$G,MATCH($B11&amp;"|"&amp;T$4&amp;"|",'Skills Record'!$L:$L,0)),0))</f>
        <v>0</v>
      </c>
      <c r="U11" s="21">
        <f>IF(EXACT($B11,""),"",IFERROR(INDEX('Skills Record'!$G:$G,MATCH($B11&amp;"|"&amp;U$4&amp;"|",'Skills Record'!$L:$L,0)),0))</f>
        <v>0</v>
      </c>
      <c r="V11" s="21">
        <f>IF(EXACT($B11,""),"",IFERROR(INDEX('Skills Record'!$G:$G,MATCH($B11&amp;"|"&amp;V$4&amp;"|",'Skills Record'!$L:$L,0)),0))</f>
        <v>0</v>
      </c>
      <c r="W11" s="24">
        <f>IF(EXACT($B11,""),"",IFERROR(INDEX('Skills Record'!$G:$G,MATCH($B11&amp;"|"&amp;W$4&amp;"|",'Skills Record'!$L:$L,0)),0))</f>
        <v>0</v>
      </c>
    </row>
    <row r="12" spans="1:23" ht="20" customHeight="1" x14ac:dyDescent="0.35">
      <c r="A12" s="117">
        <f t="array" aca="1" ref="A12" ca="1">IF(EXACT($B12,""),"",IFERROR(SUM(IF(COLUMN(D12:X12)=COLUMN('Skill Requirements'!C$5:W$5)+1,IF((D12:X12)&lt;OFFSET('Skill Requirements'!C$5:W$5,MATCH($C12,'Skill Requirements'!$B$5:$B$18,0)-1,0),OFFSET('Skill Requirements'!C$5:W$5,MATCH($C12,'Skill Requirements'!$B$5:$B$18,0)-1,0)-(D12:W12),0),0)),""))</f>
        <v>11</v>
      </c>
      <c r="B12" s="96" t="str">
        <f>IF(EXACT(B11,""),"",IFERROR(INDEX('Skills Record'!B:B,MATCH(ROW(B12)-4,'Skills Record'!N:N,0)),""))</f>
        <v>Lazy Luke</v>
      </c>
      <c r="C12" s="93" t="str">
        <f>IF(EXACT(B12,""),"",IFERROR(INDEX('Skills Record'!C:C,MATCH(B12&amp;"|*",'Skills Record'!$M:$M,0)),"?"))</f>
        <v>Poacher</v>
      </c>
      <c r="D12" s="28">
        <f>IF(EXACT($B12,""),"",IFERROR(INDEX('Skills Record'!$G:$G,MATCH($B12&amp;"|"&amp;D$4&amp;"|",'Skills Record'!$L:$L,0)),0))</f>
        <v>1</v>
      </c>
      <c r="E12" s="21">
        <f>IF(EXACT($B12,""),"",IFERROR(INDEX('Skills Record'!$G:$G,MATCH($B12&amp;"|"&amp;E$4&amp;"|",'Skills Record'!$L:$L,0)),0))</f>
        <v>2</v>
      </c>
      <c r="F12" s="21">
        <f>IF(EXACT($B12,""),"",IFERROR(INDEX('Skills Record'!$G:$G,MATCH($B12&amp;"|"&amp;F$4&amp;"|",'Skills Record'!$L:$L,0)),0))</f>
        <v>1</v>
      </c>
      <c r="G12" s="21">
        <f>IF(EXACT($B12,""),"",IFERROR(INDEX('Skills Record'!$G:$G,MATCH($B12&amp;"|"&amp;G$4&amp;"|",'Skills Record'!$L:$L,0)),0))</f>
        <v>0</v>
      </c>
      <c r="H12" s="24">
        <f>IF(EXACT($B12,""),"",IFERROR(INDEX('Skills Record'!$G:$G,MATCH($B12&amp;"|"&amp;H$4&amp;"|",'Skills Record'!$L:$L,0)),0))</f>
        <v>2</v>
      </c>
      <c r="I12" s="28">
        <f>IF(EXACT($B12,""),"",IFERROR(INDEX('Skills Record'!$G:$G,MATCH($B12&amp;"|"&amp;I$4&amp;"|",'Skills Record'!$L:$L,0)),0))</f>
        <v>6</v>
      </c>
      <c r="J12" s="21">
        <f>IF(EXACT($B12,""),"",IFERROR(INDEX('Skills Record'!$G:$G,MATCH($B12&amp;"|"&amp;J$4&amp;"|",'Skills Record'!$L:$L,0)),0))</f>
        <v>0</v>
      </c>
      <c r="K12" s="21">
        <f>IF(EXACT($B12,""),"",IFERROR(INDEX('Skills Record'!$G:$G,MATCH($B12&amp;"|"&amp;K$4&amp;"|",'Skills Record'!$L:$L,0)),0))</f>
        <v>0</v>
      </c>
      <c r="L12" s="21">
        <f>IF(EXACT($B12,""),"",IFERROR(INDEX('Skills Record'!$G:$G,MATCH($B12&amp;"|"&amp;L$4&amp;"|",'Skills Record'!$L:$L,0)),0))</f>
        <v>3</v>
      </c>
      <c r="M12" s="24">
        <f>IF(EXACT($B12,""),"",IFERROR(INDEX('Skills Record'!$G:$G,MATCH($B12&amp;"|"&amp;M$4&amp;"|",'Skills Record'!$L:$L,0)),0))</f>
        <v>3</v>
      </c>
      <c r="N12" s="28">
        <f>IF(EXACT($B12,""),"",IFERROR(INDEX('Skills Record'!$G:$G,MATCH($B12&amp;"|"&amp;N$4&amp;"|",'Skills Record'!$L:$L,0)),0))</f>
        <v>0</v>
      </c>
      <c r="O12" s="21">
        <f>IF(EXACT($B12,""),"",IFERROR(INDEX('Skills Record'!$G:$G,MATCH($B12&amp;"|"&amp;O$4&amp;"|",'Skills Record'!$L:$L,0)),0))</f>
        <v>4</v>
      </c>
      <c r="P12" s="21">
        <f>IF(EXACT($B12,""),"",IFERROR(INDEX('Skills Record'!$G:$G,MATCH($B12&amp;"|"&amp;P$4&amp;"|",'Skills Record'!$L:$L,0)),0))</f>
        <v>0</v>
      </c>
      <c r="Q12" s="21">
        <f>IF(EXACT($B12,""),"",IFERROR(INDEX('Skills Record'!$G:$G,MATCH($B12&amp;"|"&amp;Q$4&amp;"|",'Skills Record'!$L:$L,0)),0))</f>
        <v>0</v>
      </c>
      <c r="R12" s="24">
        <f>IF(EXACT($B12,""),"",IFERROR(INDEX('Skills Record'!$G:$G,MATCH($B12&amp;"|"&amp;R$4&amp;"|",'Skills Record'!$L:$L,0)),0))</f>
        <v>0</v>
      </c>
      <c r="S12" s="28">
        <f>IF(EXACT($B12,""),"",IFERROR(INDEX('Skills Record'!$G:$G,MATCH($B12&amp;"|"&amp;S$4&amp;"|",'Skills Record'!$L:$L,0)),0))</f>
        <v>0</v>
      </c>
      <c r="T12" s="21">
        <f>IF(EXACT($B12,""),"",IFERROR(INDEX('Skills Record'!$G:$G,MATCH($B12&amp;"|"&amp;T$4&amp;"|",'Skills Record'!$L:$L,0)),0))</f>
        <v>0</v>
      </c>
      <c r="U12" s="21">
        <f>IF(EXACT($B12,""),"",IFERROR(INDEX('Skills Record'!$G:$G,MATCH($B12&amp;"|"&amp;U$4&amp;"|",'Skills Record'!$L:$L,0)),0))</f>
        <v>0</v>
      </c>
      <c r="V12" s="21">
        <f>IF(EXACT($B12,""),"",IFERROR(INDEX('Skills Record'!$G:$G,MATCH($B12&amp;"|"&amp;V$4&amp;"|",'Skills Record'!$L:$L,0)),0))</f>
        <v>0</v>
      </c>
      <c r="W12" s="24">
        <f>IF(EXACT($B12,""),"",IFERROR(INDEX('Skills Record'!$G:$G,MATCH($B12&amp;"|"&amp;W$4&amp;"|",'Skills Record'!$L:$L,0)),0))</f>
        <v>0</v>
      </c>
    </row>
    <row r="13" spans="1:23" ht="20" customHeight="1" x14ac:dyDescent="0.35">
      <c r="A13" s="117">
        <f t="array" aca="1" ref="A13" ca="1">IF(EXACT($B13,""),"",IFERROR(SUM(IF(COLUMN(D13:X13)=COLUMN('Skill Requirements'!C$5:W$5)+1,IF((D13:X13)&lt;OFFSET('Skill Requirements'!C$5:W$5,MATCH($C13,'Skill Requirements'!$B$5:$B$18,0)-1,0),OFFSET('Skill Requirements'!C$5:W$5,MATCH($C13,'Skill Requirements'!$B$5:$B$18,0)-1,0)-(D13:W13),0),0)),""))</f>
        <v>14</v>
      </c>
      <c r="B13" s="96" t="str">
        <f>IF(EXACT(B12,""),"",IFERROR(INDEX('Skills Record'!B:B,MATCH(ROW(B13)-4,'Skills Record'!N:N,0)),""))</f>
        <v>Little Gruesome</v>
      </c>
      <c r="C13" s="93" t="str">
        <f>IF(EXACT(B13,""),"",IFERROR(INDEX('Skills Record'!C:C,MATCH(B13&amp;"|*",'Skills Record'!$M:$M,0)),"?"))</f>
        <v>P.I.</v>
      </c>
      <c r="D13" s="28">
        <f>IF(EXACT($B13,""),"",IFERROR(INDEX('Skills Record'!$G:$G,MATCH($B13&amp;"|"&amp;D$4&amp;"|",'Skills Record'!$L:$L,0)),0))</f>
        <v>7</v>
      </c>
      <c r="E13" s="21">
        <f>IF(EXACT($B13,""),"",IFERROR(INDEX('Skills Record'!$G:$G,MATCH($B13&amp;"|"&amp;E$4&amp;"|",'Skills Record'!$L:$L,0)),0))</f>
        <v>1</v>
      </c>
      <c r="F13" s="21">
        <f>IF(EXACT($B13,""),"",IFERROR(INDEX('Skills Record'!$G:$G,MATCH($B13&amp;"|"&amp;F$4&amp;"|",'Skills Record'!$L:$L,0)),0))</f>
        <v>5</v>
      </c>
      <c r="G13" s="21">
        <f>IF(EXACT($B13,""),"",IFERROR(INDEX('Skills Record'!$G:$G,MATCH($B13&amp;"|"&amp;G$4&amp;"|",'Skills Record'!$L:$L,0)),0))</f>
        <v>0</v>
      </c>
      <c r="H13" s="24">
        <f>IF(EXACT($B13,""),"",IFERROR(INDEX('Skills Record'!$G:$G,MATCH($B13&amp;"|"&amp;H$4&amp;"|",'Skills Record'!$L:$L,0)),0))</f>
        <v>1</v>
      </c>
      <c r="I13" s="28">
        <f>IF(EXACT($B13,""),"",IFERROR(INDEX('Skills Record'!$G:$G,MATCH($B13&amp;"|"&amp;I$4&amp;"|",'Skills Record'!$L:$L,0)),0))</f>
        <v>0</v>
      </c>
      <c r="J13" s="21">
        <f>IF(EXACT($B13,""),"",IFERROR(INDEX('Skills Record'!$G:$G,MATCH($B13&amp;"|"&amp;J$4&amp;"|",'Skills Record'!$L:$L,0)),0))</f>
        <v>3</v>
      </c>
      <c r="K13" s="21">
        <f>IF(EXACT($B13,""),"",IFERROR(INDEX('Skills Record'!$G:$G,MATCH($B13&amp;"|"&amp;K$4&amp;"|",'Skills Record'!$L:$L,0)),0))</f>
        <v>0</v>
      </c>
      <c r="L13" s="21">
        <f>IF(EXACT($B13,""),"",IFERROR(INDEX('Skills Record'!$G:$G,MATCH($B13&amp;"|"&amp;L$4&amp;"|",'Skills Record'!$L:$L,0)),0))</f>
        <v>3</v>
      </c>
      <c r="M13" s="24">
        <f>IF(EXACT($B13,""),"",IFERROR(INDEX('Skills Record'!$G:$G,MATCH($B13&amp;"|"&amp;M$4&amp;"|",'Skills Record'!$L:$L,0)),0))</f>
        <v>4</v>
      </c>
      <c r="N13" s="28">
        <f>IF(EXACT($B13,""),"",IFERROR(INDEX('Skills Record'!$G:$G,MATCH($B13&amp;"|"&amp;N$4&amp;"|",'Skills Record'!$L:$L,0)),0))</f>
        <v>0</v>
      </c>
      <c r="O13" s="21">
        <f>IF(EXACT($B13,""),"",IFERROR(INDEX('Skills Record'!$G:$G,MATCH($B13&amp;"|"&amp;O$4&amp;"|",'Skills Record'!$L:$L,0)),0))</f>
        <v>0</v>
      </c>
      <c r="P13" s="21">
        <f>IF(EXACT($B13,""),"",IFERROR(INDEX('Skills Record'!$G:$G,MATCH($B13&amp;"|"&amp;P$4&amp;"|",'Skills Record'!$L:$L,0)),0))</f>
        <v>0</v>
      </c>
      <c r="Q13" s="21">
        <f>IF(EXACT($B13,""),"",IFERROR(INDEX('Skills Record'!$G:$G,MATCH($B13&amp;"|"&amp;Q$4&amp;"|",'Skills Record'!$L:$L,0)),0))</f>
        <v>8</v>
      </c>
      <c r="R13" s="24">
        <f>IF(EXACT($B13,""),"",IFERROR(INDEX('Skills Record'!$G:$G,MATCH($B13&amp;"|"&amp;R$4&amp;"|",'Skills Record'!$L:$L,0)),0))</f>
        <v>0</v>
      </c>
      <c r="S13" s="28">
        <f>IF(EXACT($B13,""),"",IFERROR(INDEX('Skills Record'!$G:$G,MATCH($B13&amp;"|"&amp;S$4&amp;"|",'Skills Record'!$L:$L,0)),0))</f>
        <v>0</v>
      </c>
      <c r="T13" s="21">
        <f>IF(EXACT($B13,""),"",IFERROR(INDEX('Skills Record'!$G:$G,MATCH($B13&amp;"|"&amp;T$4&amp;"|",'Skills Record'!$L:$L,0)),0))</f>
        <v>0</v>
      </c>
      <c r="U13" s="21">
        <f>IF(EXACT($B13,""),"",IFERROR(INDEX('Skills Record'!$G:$G,MATCH($B13&amp;"|"&amp;U$4&amp;"|",'Skills Record'!$L:$L,0)),0))</f>
        <v>0</v>
      </c>
      <c r="V13" s="21">
        <f>IF(EXACT($B13,""),"",IFERROR(INDEX('Skills Record'!$G:$G,MATCH($B13&amp;"|"&amp;V$4&amp;"|",'Skills Record'!$L:$L,0)),0))</f>
        <v>0</v>
      </c>
      <c r="W13" s="24">
        <f>IF(EXACT($B13,""),"",IFERROR(INDEX('Skills Record'!$G:$G,MATCH($B13&amp;"|"&amp;W$4&amp;"|",'Skills Record'!$L:$L,0)),0))</f>
        <v>0</v>
      </c>
    </row>
    <row r="14" spans="1:23" ht="20" customHeight="1" x14ac:dyDescent="0.35">
      <c r="A14" s="117">
        <f t="array" aca="1" ref="A14" ca="1">IF(EXACT($B14,""),"",IFERROR(SUM(IF(COLUMN(D14:X14)=COLUMN('Skill Requirements'!C$5:W$5)+1,IF((D14:X14)&lt;OFFSET('Skill Requirements'!C$5:W$5,MATCH($C14,'Skill Requirements'!$B$5:$B$18,0)-1,0),OFFSET('Skill Requirements'!C$5:W$5,MATCH($C14,'Skill Requirements'!$B$5:$B$18,0)-1,0)-(D14:W14),0),0)),""))</f>
        <v>10</v>
      </c>
      <c r="B14" s="96" t="str">
        <f>IF(EXACT(B13,""),"",IFERROR(INDEX('Skills Record'!B:B,MATCH(ROW(B14)-4,'Skills Record'!N:N,0)),""))</f>
        <v>Mac</v>
      </c>
      <c r="C14" s="93" t="str">
        <f>IF(EXACT(B14,""),"",IFERROR(INDEX('Skills Record'!C:C,MATCH(B14&amp;"|*",'Skills Record'!$M:$M,0)),"?"))</f>
        <v>Courier</v>
      </c>
      <c r="D14" s="28">
        <f>IF(EXACT($B14,""),"",IFERROR(INDEX('Skills Record'!$G:$G,MATCH($B14&amp;"|"&amp;D$4&amp;"|",'Skills Record'!$L:$L,0)),0))</f>
        <v>1</v>
      </c>
      <c r="E14" s="21">
        <f>IF(EXACT($B14,""),"",IFERROR(INDEX('Skills Record'!$G:$G,MATCH($B14&amp;"|"&amp;E$4&amp;"|",'Skills Record'!$L:$L,0)),0))</f>
        <v>0</v>
      </c>
      <c r="F14" s="21">
        <f>IF(EXACT($B14,""),"",IFERROR(INDEX('Skills Record'!$G:$G,MATCH($B14&amp;"|"&amp;F$4&amp;"|",'Skills Record'!$L:$L,0)),0))</f>
        <v>0</v>
      </c>
      <c r="G14" s="21">
        <f>IF(EXACT($B14,""),"",IFERROR(INDEX('Skills Record'!$G:$G,MATCH($B14&amp;"|"&amp;G$4&amp;"|",'Skills Record'!$L:$L,0)),0))</f>
        <v>4</v>
      </c>
      <c r="H14" s="24">
        <f>IF(EXACT($B14,""),"",IFERROR(INDEX('Skills Record'!$G:$G,MATCH($B14&amp;"|"&amp;H$4&amp;"|",'Skills Record'!$L:$L,0)),0))</f>
        <v>6</v>
      </c>
      <c r="I14" s="28">
        <f>IF(EXACT($B14,""),"",IFERROR(INDEX('Skills Record'!$G:$G,MATCH($B14&amp;"|"&amp;I$4&amp;"|",'Skills Record'!$L:$L,0)),0))</f>
        <v>0</v>
      </c>
      <c r="J14" s="21">
        <f>IF(EXACT($B14,""),"",IFERROR(INDEX('Skills Record'!$G:$G,MATCH($B14&amp;"|"&amp;J$4&amp;"|",'Skills Record'!$L:$L,0)),0))</f>
        <v>0</v>
      </c>
      <c r="K14" s="21">
        <f>IF(EXACT($B14,""),"",IFERROR(INDEX('Skills Record'!$G:$G,MATCH($B14&amp;"|"&amp;K$4&amp;"|",'Skills Record'!$L:$L,0)),0))</f>
        <v>2</v>
      </c>
      <c r="L14" s="21">
        <f>IF(EXACT($B14,""),"",IFERROR(INDEX('Skills Record'!$G:$G,MATCH($B14&amp;"|"&amp;L$4&amp;"|",'Skills Record'!$L:$L,0)),0))</f>
        <v>1</v>
      </c>
      <c r="M14" s="24">
        <f>IF(EXACT($B14,""),"",IFERROR(INDEX('Skills Record'!$G:$G,MATCH($B14&amp;"|"&amp;M$4&amp;"|",'Skills Record'!$L:$L,0)),0))</f>
        <v>0</v>
      </c>
      <c r="N14" s="28">
        <f>IF(EXACT($B14,""),"",IFERROR(INDEX('Skills Record'!$G:$G,MATCH($B14&amp;"|"&amp;N$4&amp;"|",'Skills Record'!$L:$L,0)),0))</f>
        <v>0</v>
      </c>
      <c r="O14" s="21">
        <f>IF(EXACT($B14,""),"",IFERROR(INDEX('Skills Record'!$G:$G,MATCH($B14&amp;"|"&amp;O$4&amp;"|",'Skills Record'!$L:$L,0)),0))</f>
        <v>0</v>
      </c>
      <c r="P14" s="21">
        <f>IF(EXACT($B14,""),"",IFERROR(INDEX('Skills Record'!$G:$G,MATCH($B14&amp;"|"&amp;P$4&amp;"|",'Skills Record'!$L:$L,0)),0))</f>
        <v>0</v>
      </c>
      <c r="Q14" s="21">
        <f>IF(EXACT($B14,""),"",IFERROR(INDEX('Skills Record'!$G:$G,MATCH($B14&amp;"|"&amp;Q$4&amp;"|",'Skills Record'!$L:$L,0)),0))</f>
        <v>9</v>
      </c>
      <c r="R14" s="24">
        <f>IF(EXACT($B14,""),"",IFERROR(INDEX('Skills Record'!$G:$G,MATCH($B14&amp;"|"&amp;R$4&amp;"|",'Skills Record'!$L:$L,0)),0))</f>
        <v>0</v>
      </c>
      <c r="S14" s="28">
        <f>IF(EXACT($B14,""),"",IFERROR(INDEX('Skills Record'!$G:$G,MATCH($B14&amp;"|"&amp;S$4&amp;"|",'Skills Record'!$L:$L,0)),0))</f>
        <v>0</v>
      </c>
      <c r="T14" s="21">
        <f>IF(EXACT($B14,""),"",IFERROR(INDEX('Skills Record'!$G:$G,MATCH($B14&amp;"|"&amp;T$4&amp;"|",'Skills Record'!$L:$L,0)),0))</f>
        <v>0</v>
      </c>
      <c r="U14" s="21">
        <f>IF(EXACT($B14,""),"",IFERROR(INDEX('Skills Record'!$G:$G,MATCH($B14&amp;"|"&amp;U$4&amp;"|",'Skills Record'!$L:$L,0)),0))</f>
        <v>0</v>
      </c>
      <c r="V14" s="21">
        <f>IF(EXACT($B14,""),"",IFERROR(INDEX('Skills Record'!$G:$G,MATCH($B14&amp;"|"&amp;V$4&amp;"|",'Skills Record'!$L:$L,0)),0))</f>
        <v>0</v>
      </c>
      <c r="W14" s="24">
        <f>IF(EXACT($B14,""),"",IFERROR(INDEX('Skills Record'!$G:$G,MATCH($B14&amp;"|"&amp;W$4&amp;"|",'Skills Record'!$L:$L,0)),0))</f>
        <v>0</v>
      </c>
    </row>
    <row r="15" spans="1:23" ht="20" customHeight="1" x14ac:dyDescent="0.35">
      <c r="A15" s="117">
        <f t="array" aca="1" ref="A15" ca="1">IF(EXACT($B15,""),"",IFERROR(SUM(IF(COLUMN(D15:X15)=COLUMN('Skill Requirements'!C$5:W$5)+1,IF((D15:X15)&lt;OFFSET('Skill Requirements'!C$5:W$5,MATCH($C15,'Skill Requirements'!$B$5:$B$18,0)-1,0),OFFSET('Skill Requirements'!C$5:W$5,MATCH($C15,'Skill Requirements'!$B$5:$B$18,0)-1,0)-(D15:W15),0),0)),""))</f>
        <v>3</v>
      </c>
      <c r="B15" s="96" t="str">
        <f>IF(EXACT(B14,""),"",IFERROR(INDEX('Skills Record'!B:B,MATCH(ROW(B15)-4,'Skills Record'!N:N,0)),""))</f>
        <v>Muttley</v>
      </c>
      <c r="C15" s="93" t="str">
        <f>IF(EXACT(B15,""),"",IFERROR(INDEX('Skills Record'!C:C,MATCH(B15&amp;"|*",'Skills Record'!$M:$M,0)),"?"))</f>
        <v>Junior Troublemaker</v>
      </c>
      <c r="D15" s="28">
        <f>IF(EXACT($B15,""),"",IFERROR(INDEX('Skills Record'!$G:$G,MATCH($B15&amp;"|"&amp;D$4&amp;"|",'Skills Record'!$L:$L,0)),0))</f>
        <v>1</v>
      </c>
      <c r="E15" s="21">
        <f>IF(EXACT($B15,""),"",IFERROR(INDEX('Skills Record'!$G:$G,MATCH($B15&amp;"|"&amp;E$4&amp;"|",'Skills Record'!$L:$L,0)),0))</f>
        <v>6</v>
      </c>
      <c r="F15" s="21">
        <f>IF(EXACT($B15,""),"",IFERROR(INDEX('Skills Record'!$G:$G,MATCH($B15&amp;"|"&amp;F$4&amp;"|",'Skills Record'!$L:$L,0)),0))</f>
        <v>0</v>
      </c>
      <c r="G15" s="21">
        <f>IF(EXACT($B15,""),"",IFERROR(INDEX('Skills Record'!$G:$G,MATCH($B15&amp;"|"&amp;G$4&amp;"|",'Skills Record'!$L:$L,0)),0))</f>
        <v>1</v>
      </c>
      <c r="H15" s="24">
        <f>IF(EXACT($B15,""),"",IFERROR(INDEX('Skills Record'!$G:$G,MATCH($B15&amp;"|"&amp;H$4&amp;"|",'Skills Record'!$L:$L,0)),0))</f>
        <v>7</v>
      </c>
      <c r="I15" s="28">
        <f>IF(EXACT($B15,""),"",IFERROR(INDEX('Skills Record'!$G:$G,MATCH($B15&amp;"|"&amp;I$4&amp;"|",'Skills Record'!$L:$L,0)),0))</f>
        <v>1</v>
      </c>
      <c r="J15" s="21">
        <f>IF(EXACT($B15,""),"",IFERROR(INDEX('Skills Record'!$G:$G,MATCH($B15&amp;"|"&amp;J$4&amp;"|",'Skills Record'!$L:$L,0)),0))</f>
        <v>9</v>
      </c>
      <c r="K15" s="21">
        <f>IF(EXACT($B15,""),"",IFERROR(INDEX('Skills Record'!$G:$G,MATCH($B15&amp;"|"&amp;K$4&amp;"|",'Skills Record'!$L:$L,0)),0))</f>
        <v>7</v>
      </c>
      <c r="L15" s="21">
        <f>IF(EXACT($B15,""),"",IFERROR(INDEX('Skills Record'!$G:$G,MATCH($B15&amp;"|"&amp;L$4&amp;"|",'Skills Record'!$L:$L,0)),0))</f>
        <v>3</v>
      </c>
      <c r="M15" s="24">
        <f>IF(EXACT($B15,""),"",IFERROR(INDEX('Skills Record'!$G:$G,MATCH($B15&amp;"|"&amp;M$4&amp;"|",'Skills Record'!$L:$L,0)),0))</f>
        <v>3</v>
      </c>
      <c r="N15" s="28">
        <f>IF(EXACT($B15,""),"",IFERROR(INDEX('Skills Record'!$G:$G,MATCH($B15&amp;"|"&amp;N$4&amp;"|",'Skills Record'!$L:$L,0)),0))</f>
        <v>0</v>
      </c>
      <c r="O15" s="21">
        <f>IF(EXACT($B15,""),"",IFERROR(INDEX('Skills Record'!$G:$G,MATCH($B15&amp;"|"&amp;O$4&amp;"|",'Skills Record'!$L:$L,0)),0))</f>
        <v>4</v>
      </c>
      <c r="P15" s="21">
        <f>IF(EXACT($B15,""),"",IFERROR(INDEX('Skills Record'!$G:$G,MATCH($B15&amp;"|"&amp;P$4&amp;"|",'Skills Record'!$L:$L,0)),0))</f>
        <v>0</v>
      </c>
      <c r="Q15" s="21">
        <f>IF(EXACT($B15,""),"",IFERROR(INDEX('Skills Record'!$G:$G,MATCH($B15&amp;"|"&amp;Q$4&amp;"|",'Skills Record'!$L:$L,0)),0))</f>
        <v>6</v>
      </c>
      <c r="R15" s="24">
        <f>IF(EXACT($B15,""),"",IFERROR(INDEX('Skills Record'!$G:$G,MATCH($B15&amp;"|"&amp;R$4&amp;"|",'Skills Record'!$L:$L,0)),0))</f>
        <v>1</v>
      </c>
      <c r="S15" s="28">
        <f>IF(EXACT($B15,""),"",IFERROR(INDEX('Skills Record'!$G:$G,MATCH($B15&amp;"|"&amp;S$4&amp;"|",'Skills Record'!$L:$L,0)),0))</f>
        <v>0</v>
      </c>
      <c r="T15" s="21">
        <f>IF(EXACT($B15,""),"",IFERROR(INDEX('Skills Record'!$G:$G,MATCH($B15&amp;"|"&amp;T$4&amp;"|",'Skills Record'!$L:$L,0)),0))</f>
        <v>0</v>
      </c>
      <c r="U15" s="21">
        <f>IF(EXACT($B15,""),"",IFERROR(INDEX('Skills Record'!$G:$G,MATCH($B15&amp;"|"&amp;U$4&amp;"|",'Skills Record'!$L:$L,0)),0))</f>
        <v>0</v>
      </c>
      <c r="V15" s="21">
        <f>IF(EXACT($B15,""),"",IFERROR(INDEX('Skills Record'!$G:$G,MATCH($B15&amp;"|"&amp;V$4&amp;"|",'Skills Record'!$L:$L,0)),0))</f>
        <v>0</v>
      </c>
      <c r="W15" s="24">
        <f>IF(EXACT($B15,""),"",IFERROR(INDEX('Skills Record'!$G:$G,MATCH($B15&amp;"|"&amp;W$4&amp;"|",'Skills Record'!$L:$L,0)),0))</f>
        <v>0</v>
      </c>
    </row>
    <row r="16" spans="1:23" ht="20" customHeight="1" x14ac:dyDescent="0.35">
      <c r="A16" s="117">
        <f t="array" aca="1" ref="A16" ca="1">IF(EXACT($B16,""),"",IFERROR(SUM(IF(COLUMN(D16:X16)=COLUMN('Skill Requirements'!C$5:W$5)+1,IF((D16:X16)&lt;OFFSET('Skill Requirements'!C$5:W$5,MATCH($C16,'Skill Requirements'!$B$5:$B$18,0)-1,0),OFFSET('Skill Requirements'!C$5:W$5,MATCH($C16,'Skill Requirements'!$B$5:$B$18,0)-1,0)-(D16:W16),0),0)),""))</f>
        <v>25</v>
      </c>
      <c r="B16" s="96" t="str">
        <f>IF(EXACT(B15,""),"",IFERROR(INDEX('Skills Record'!B:B,MATCH(ROW(B16)-4,'Skills Record'!N:N,0)),""))</f>
        <v>Penelope Pitstop</v>
      </c>
      <c r="C16" s="93" t="str">
        <f>IF(EXACT(B16,""),"",IFERROR(INDEX('Skills Record'!C:C,MATCH(B16&amp;"|*",'Skills Record'!$M:$M,0)),"?"))</f>
        <v>Panda Fluffer</v>
      </c>
      <c r="D16" s="28">
        <f>IF(EXACT($B16,""),"",IFERROR(INDEX('Skills Record'!$G:$G,MATCH($B16&amp;"|"&amp;D$4&amp;"|",'Skills Record'!$L:$L,0)),0))</f>
        <v>0</v>
      </c>
      <c r="E16" s="21">
        <f>IF(EXACT($B16,""),"",IFERROR(INDEX('Skills Record'!$G:$G,MATCH($B16&amp;"|"&amp;E$4&amp;"|",'Skills Record'!$L:$L,0)),0))</f>
        <v>2</v>
      </c>
      <c r="F16" s="21">
        <f>IF(EXACT($B16,""),"",IFERROR(INDEX('Skills Record'!$G:$G,MATCH($B16&amp;"|"&amp;F$4&amp;"|",'Skills Record'!$L:$L,0)),0))</f>
        <v>9</v>
      </c>
      <c r="G16" s="21">
        <f>IF(EXACT($B16,""),"",IFERROR(INDEX('Skills Record'!$G:$G,MATCH($B16&amp;"|"&amp;G$4&amp;"|",'Skills Record'!$L:$L,0)),0))</f>
        <v>0</v>
      </c>
      <c r="H16" s="24">
        <f>IF(EXACT($B16,""),"",IFERROR(INDEX('Skills Record'!$G:$G,MATCH($B16&amp;"|"&amp;H$4&amp;"|",'Skills Record'!$L:$L,0)),0))</f>
        <v>4</v>
      </c>
      <c r="I16" s="28">
        <f>IF(EXACT($B16,""),"",IFERROR(INDEX('Skills Record'!$G:$G,MATCH($B16&amp;"|"&amp;I$4&amp;"|",'Skills Record'!$L:$L,0)),0))</f>
        <v>0</v>
      </c>
      <c r="J16" s="21">
        <f>IF(EXACT($B16,""),"",IFERROR(INDEX('Skills Record'!$G:$G,MATCH($B16&amp;"|"&amp;J$4&amp;"|",'Skills Record'!$L:$L,0)),0))</f>
        <v>0</v>
      </c>
      <c r="K16" s="21">
        <f>IF(EXACT($B16,""),"",IFERROR(INDEX('Skills Record'!$G:$G,MATCH($B16&amp;"|"&amp;K$4&amp;"|",'Skills Record'!$L:$L,0)),0))</f>
        <v>0</v>
      </c>
      <c r="L16" s="21">
        <f>IF(EXACT($B16,""),"",IFERROR(INDEX('Skills Record'!$G:$G,MATCH($B16&amp;"|"&amp;L$4&amp;"|",'Skills Record'!$L:$L,0)),0))</f>
        <v>6</v>
      </c>
      <c r="M16" s="24">
        <f>IF(EXACT($B16,""),"",IFERROR(INDEX('Skills Record'!$G:$G,MATCH($B16&amp;"|"&amp;M$4&amp;"|",'Skills Record'!$L:$L,0)),0))</f>
        <v>0</v>
      </c>
      <c r="N16" s="28">
        <f>IF(EXACT($B16,""),"",IFERROR(INDEX('Skills Record'!$G:$G,MATCH($B16&amp;"|"&amp;N$4&amp;"|",'Skills Record'!$L:$L,0)),0))</f>
        <v>1</v>
      </c>
      <c r="O16" s="21">
        <f>IF(EXACT($B16,""),"",IFERROR(INDEX('Skills Record'!$G:$G,MATCH($B16&amp;"|"&amp;O$4&amp;"|",'Skills Record'!$L:$L,0)),0))</f>
        <v>0</v>
      </c>
      <c r="P16" s="21">
        <f>IF(EXACT($B16,""),"",IFERROR(INDEX('Skills Record'!$G:$G,MATCH($B16&amp;"|"&amp;P$4&amp;"|",'Skills Record'!$L:$L,0)),0))</f>
        <v>0</v>
      </c>
      <c r="Q16" s="21">
        <f>IF(EXACT($B16,""),"",IFERROR(INDEX('Skills Record'!$G:$G,MATCH($B16&amp;"|"&amp;Q$4&amp;"|",'Skills Record'!$L:$L,0)),0))</f>
        <v>0</v>
      </c>
      <c r="R16" s="24">
        <f>IF(EXACT($B16,""),"",IFERROR(INDEX('Skills Record'!$G:$G,MATCH($B16&amp;"|"&amp;R$4&amp;"|",'Skills Record'!$L:$L,0)),0))</f>
        <v>2</v>
      </c>
      <c r="S16" s="28">
        <f>IF(EXACT($B16,""),"",IFERROR(INDEX('Skills Record'!$G:$G,MATCH($B16&amp;"|"&amp;S$4&amp;"|",'Skills Record'!$L:$L,0)),0))</f>
        <v>0</v>
      </c>
      <c r="T16" s="21">
        <f>IF(EXACT($B16,""),"",IFERROR(INDEX('Skills Record'!$G:$G,MATCH($B16&amp;"|"&amp;T$4&amp;"|",'Skills Record'!$L:$L,0)),0))</f>
        <v>0</v>
      </c>
      <c r="U16" s="21">
        <f>IF(EXACT($B16,""),"",IFERROR(INDEX('Skills Record'!$G:$G,MATCH($B16&amp;"|"&amp;U$4&amp;"|",'Skills Record'!$L:$L,0)),0))</f>
        <v>0</v>
      </c>
      <c r="V16" s="21">
        <f>IF(EXACT($B16,""),"",IFERROR(INDEX('Skills Record'!$G:$G,MATCH($B16&amp;"|"&amp;V$4&amp;"|",'Skills Record'!$L:$L,0)),0))</f>
        <v>0</v>
      </c>
      <c r="W16" s="24">
        <f>IF(EXACT($B16,""),"",IFERROR(INDEX('Skills Record'!$G:$G,MATCH($B16&amp;"|"&amp;W$4&amp;"|",'Skills Record'!$L:$L,0)),0))</f>
        <v>0</v>
      </c>
    </row>
    <row r="17" spans="1:23" ht="20" customHeight="1" x14ac:dyDescent="0.35">
      <c r="A17" s="117">
        <f t="array" aca="1" ref="A17" ca="1">IF(EXACT($B17,""),"",IFERROR(SUM(IF(COLUMN(D17:X17)=COLUMN('Skill Requirements'!C$5:W$5)+1,IF((D17:X17)&lt;OFFSET('Skill Requirements'!C$5:W$5,MATCH($C17,'Skill Requirements'!$B$5:$B$18,0)-1,0),OFFSET('Skill Requirements'!C$5:W$5,MATCH($C17,'Skill Requirements'!$B$5:$B$18,0)-1,0)-(D17:W17),0),0)),""))</f>
        <v>0</v>
      </c>
      <c r="B17" s="96" t="str">
        <f>IF(EXACT(B16,""),"",IFERROR(INDEX('Skills Record'!B:B,MATCH(ROW(B17)-4,'Skills Record'!N:N,0)),""))</f>
        <v>Peter Perfect</v>
      </c>
      <c r="C17" s="93" t="str">
        <f>IF(EXACT(B17,""),"",IFERROR(INDEX('Skills Record'!C:C,MATCH(B17&amp;"|*",'Skills Record'!$M:$M,0)),"?"))</f>
        <v>Courier</v>
      </c>
      <c r="D17" s="28">
        <f>IF(EXACT($B17,""),"",IFERROR(INDEX('Skills Record'!$G:$G,MATCH($B17&amp;"|"&amp;D$4&amp;"|",'Skills Record'!$L:$L,0)),0))</f>
        <v>0</v>
      </c>
      <c r="E17" s="21">
        <f>IF(EXACT($B17,""),"",IFERROR(INDEX('Skills Record'!$G:$G,MATCH($B17&amp;"|"&amp;E$4&amp;"|",'Skills Record'!$L:$L,0)),0))</f>
        <v>0</v>
      </c>
      <c r="F17" s="21">
        <f>IF(EXACT($B17,""),"",IFERROR(INDEX('Skills Record'!$G:$G,MATCH($B17&amp;"|"&amp;F$4&amp;"|",'Skills Record'!$L:$L,0)),0))</f>
        <v>10</v>
      </c>
      <c r="G17" s="21">
        <f>IF(EXACT($B17,""),"",IFERROR(INDEX('Skills Record'!$G:$G,MATCH($B17&amp;"|"&amp;G$4&amp;"|",'Skills Record'!$L:$L,0)),0))</f>
        <v>3</v>
      </c>
      <c r="H17" s="24">
        <f>IF(EXACT($B17,""),"",IFERROR(INDEX('Skills Record'!$G:$G,MATCH($B17&amp;"|"&amp;H$4&amp;"|",'Skills Record'!$L:$L,0)),0))</f>
        <v>10</v>
      </c>
      <c r="I17" s="28">
        <f>IF(EXACT($B17,""),"",IFERROR(INDEX('Skills Record'!$G:$G,MATCH($B17&amp;"|"&amp;I$4&amp;"|",'Skills Record'!$L:$L,0)),0))</f>
        <v>0</v>
      </c>
      <c r="J17" s="21">
        <f>IF(EXACT($B17,""),"",IFERROR(INDEX('Skills Record'!$G:$G,MATCH($B17&amp;"|"&amp;J$4&amp;"|",'Skills Record'!$L:$L,0)),0))</f>
        <v>0</v>
      </c>
      <c r="K17" s="21">
        <f>IF(EXACT($B17,""),"",IFERROR(INDEX('Skills Record'!$G:$G,MATCH($B17&amp;"|"&amp;K$4&amp;"|",'Skills Record'!$L:$L,0)),0))</f>
        <v>0</v>
      </c>
      <c r="L17" s="21">
        <f>IF(EXACT($B17,""),"",IFERROR(INDEX('Skills Record'!$G:$G,MATCH($B17&amp;"|"&amp;L$4&amp;"|",'Skills Record'!$L:$L,0)),0))</f>
        <v>6</v>
      </c>
      <c r="M17" s="24">
        <f>IF(EXACT($B17,""),"",IFERROR(INDEX('Skills Record'!$G:$G,MATCH($B17&amp;"|"&amp;M$4&amp;"|",'Skills Record'!$L:$L,0)),0))</f>
        <v>0</v>
      </c>
      <c r="N17" s="28">
        <f>IF(EXACT($B17,""),"",IFERROR(INDEX('Skills Record'!$G:$G,MATCH($B17&amp;"|"&amp;N$4&amp;"|",'Skills Record'!$L:$L,0)),0))</f>
        <v>8</v>
      </c>
      <c r="O17" s="21">
        <f>IF(EXACT($B17,""),"",IFERROR(INDEX('Skills Record'!$G:$G,MATCH($B17&amp;"|"&amp;O$4&amp;"|",'Skills Record'!$L:$L,0)),0))</f>
        <v>0</v>
      </c>
      <c r="P17" s="21">
        <f>IF(EXACT($B17,""),"",IFERROR(INDEX('Skills Record'!$G:$G,MATCH($B17&amp;"|"&amp;P$4&amp;"|",'Skills Record'!$L:$L,0)),0))</f>
        <v>0</v>
      </c>
      <c r="Q17" s="21">
        <f>IF(EXACT($B17,""),"",IFERROR(INDEX('Skills Record'!$G:$G,MATCH($B17&amp;"|"&amp;Q$4&amp;"|",'Skills Record'!$L:$L,0)),0))</f>
        <v>2</v>
      </c>
      <c r="R17" s="24">
        <f>IF(EXACT($B17,""),"",IFERROR(INDEX('Skills Record'!$G:$G,MATCH($B17&amp;"|"&amp;R$4&amp;"|",'Skills Record'!$L:$L,0)),0))</f>
        <v>4</v>
      </c>
      <c r="S17" s="28">
        <f>IF(EXACT($B17,""),"",IFERROR(INDEX('Skills Record'!$G:$G,MATCH($B17&amp;"|"&amp;S$4&amp;"|",'Skills Record'!$L:$L,0)),0))</f>
        <v>0</v>
      </c>
      <c r="T17" s="21">
        <f>IF(EXACT($B17,""),"",IFERROR(INDEX('Skills Record'!$G:$G,MATCH($B17&amp;"|"&amp;T$4&amp;"|",'Skills Record'!$L:$L,0)),0))</f>
        <v>0</v>
      </c>
      <c r="U17" s="21">
        <f>IF(EXACT($B17,""),"",IFERROR(INDEX('Skills Record'!$G:$G,MATCH($B17&amp;"|"&amp;U$4&amp;"|",'Skills Record'!$L:$L,0)),0))</f>
        <v>0</v>
      </c>
      <c r="V17" s="21">
        <f>IF(EXACT($B17,""),"",IFERROR(INDEX('Skills Record'!$G:$G,MATCH($B17&amp;"|"&amp;V$4&amp;"|",'Skills Record'!$L:$L,0)),0))</f>
        <v>0</v>
      </c>
      <c r="W17" s="24">
        <f>IF(EXACT($B17,""),"",IFERROR(INDEX('Skills Record'!$G:$G,MATCH($B17&amp;"|"&amp;W$4&amp;"|",'Skills Record'!$L:$L,0)),0))</f>
        <v>0</v>
      </c>
    </row>
    <row r="18" spans="1:23" ht="20" customHeight="1" x14ac:dyDescent="0.35">
      <c r="A18" s="117">
        <f t="array" aca="1" ref="A18" ca="1">IF(EXACT($B18,""),"",IFERROR(SUM(IF(COLUMN(D18:X18)=COLUMN('Skill Requirements'!C$5:W$5)+1,IF((D18:X18)&lt;OFFSET('Skill Requirements'!C$5:W$5,MATCH($C18,'Skill Requirements'!$B$5:$B$18,0)-1,0),OFFSET('Skill Requirements'!C$5:W$5,MATCH($C18,'Skill Requirements'!$B$5:$B$18,0)-1,0)-(D18:W18),0),0)),""))</f>
        <v>3</v>
      </c>
      <c r="B18" s="96" t="str">
        <f>IF(EXACT(B17,""),"",IFERROR(INDEX('Skills Record'!B:B,MATCH(ROW(B18)-4,'Skills Record'!N:N,0)),""))</f>
        <v>Prof Pat Pending</v>
      </c>
      <c r="C18" s="93" t="str">
        <f>IF(EXACT(B18,""),"",IFERROR(INDEX('Skills Record'!C:C,MATCH(B18&amp;"|*",'Skills Record'!$M:$M,0)),"?"))</f>
        <v>Architect</v>
      </c>
      <c r="D18" s="28">
        <f>IF(EXACT($B18,""),"",IFERROR(INDEX('Skills Record'!$G:$G,MATCH($B18&amp;"|"&amp;D$4&amp;"|",'Skills Record'!$L:$L,0)),0))</f>
        <v>10</v>
      </c>
      <c r="E18" s="21">
        <f>IF(EXACT($B18,""),"",IFERROR(INDEX('Skills Record'!$G:$G,MATCH($B18&amp;"|"&amp;E$4&amp;"|",'Skills Record'!$L:$L,0)),0))</f>
        <v>1</v>
      </c>
      <c r="F18" s="21">
        <f>IF(EXACT($B18,""),"",IFERROR(INDEX('Skills Record'!$G:$G,MATCH($B18&amp;"|"&amp;F$4&amp;"|",'Skills Record'!$L:$L,0)),0))</f>
        <v>4</v>
      </c>
      <c r="G18" s="21">
        <f>IF(EXACT($B18,""),"",IFERROR(INDEX('Skills Record'!$G:$G,MATCH($B18&amp;"|"&amp;G$4&amp;"|",'Skills Record'!$L:$L,0)),0))</f>
        <v>0</v>
      </c>
      <c r="H18" s="24">
        <f>IF(EXACT($B18,""),"",IFERROR(INDEX('Skills Record'!$G:$G,MATCH($B18&amp;"|"&amp;H$4&amp;"|",'Skills Record'!$L:$L,0)),0))</f>
        <v>5</v>
      </c>
      <c r="I18" s="28">
        <f>IF(EXACT($B18,""),"",IFERROR(INDEX('Skills Record'!$G:$G,MATCH($B18&amp;"|"&amp;I$4&amp;"|",'Skills Record'!$L:$L,0)),0))</f>
        <v>2</v>
      </c>
      <c r="J18" s="21">
        <f>IF(EXACT($B18,""),"",IFERROR(INDEX('Skills Record'!$G:$G,MATCH($B18&amp;"|"&amp;J$4&amp;"|",'Skills Record'!$L:$L,0)),0))</f>
        <v>9</v>
      </c>
      <c r="K18" s="21">
        <f>IF(EXACT($B18,""),"",IFERROR(INDEX('Skills Record'!$G:$G,MATCH($B18&amp;"|"&amp;K$4&amp;"|",'Skills Record'!$L:$L,0)),0))</f>
        <v>0</v>
      </c>
      <c r="L18" s="21">
        <f>IF(EXACT($B18,""),"",IFERROR(INDEX('Skills Record'!$G:$G,MATCH($B18&amp;"|"&amp;L$4&amp;"|",'Skills Record'!$L:$L,0)),0))</f>
        <v>1</v>
      </c>
      <c r="M18" s="24">
        <f>IF(EXACT($B18,""),"",IFERROR(INDEX('Skills Record'!$G:$G,MATCH($B18&amp;"|"&amp;M$4&amp;"|",'Skills Record'!$L:$L,0)),0))</f>
        <v>0</v>
      </c>
      <c r="N18" s="28">
        <f>IF(EXACT($B18,""),"",IFERROR(INDEX('Skills Record'!$G:$G,MATCH($B18&amp;"|"&amp;N$4&amp;"|",'Skills Record'!$L:$L,0)),0))</f>
        <v>3</v>
      </c>
      <c r="O18" s="21">
        <f>IF(EXACT($B18,""),"",IFERROR(INDEX('Skills Record'!$G:$G,MATCH($B18&amp;"|"&amp;O$4&amp;"|",'Skills Record'!$L:$L,0)),0))</f>
        <v>0</v>
      </c>
      <c r="P18" s="21">
        <f>IF(EXACT($B18,""),"",IFERROR(INDEX('Skills Record'!$G:$G,MATCH($B18&amp;"|"&amp;P$4&amp;"|",'Skills Record'!$L:$L,0)),0))</f>
        <v>0</v>
      </c>
      <c r="Q18" s="21">
        <f>IF(EXACT($B18,""),"",IFERROR(INDEX('Skills Record'!$G:$G,MATCH($B18&amp;"|"&amp;Q$4&amp;"|",'Skills Record'!$L:$L,0)),0))</f>
        <v>0</v>
      </c>
      <c r="R18" s="24">
        <f>IF(EXACT($B18,""),"",IFERROR(INDEX('Skills Record'!$G:$G,MATCH($B18&amp;"|"&amp;R$4&amp;"|",'Skills Record'!$L:$L,0)),0))</f>
        <v>10</v>
      </c>
      <c r="S18" s="28">
        <f>IF(EXACT($B18,""),"",IFERROR(INDEX('Skills Record'!$G:$G,MATCH($B18&amp;"|"&amp;S$4&amp;"|",'Skills Record'!$L:$L,0)),0))</f>
        <v>0</v>
      </c>
      <c r="T18" s="21">
        <f>IF(EXACT($B18,""),"",IFERROR(INDEX('Skills Record'!$G:$G,MATCH($B18&amp;"|"&amp;T$4&amp;"|",'Skills Record'!$L:$L,0)),0))</f>
        <v>0</v>
      </c>
      <c r="U18" s="21">
        <f>IF(EXACT($B18,""),"",IFERROR(INDEX('Skills Record'!$G:$G,MATCH($B18&amp;"|"&amp;U$4&amp;"|",'Skills Record'!$L:$L,0)),0))</f>
        <v>0</v>
      </c>
      <c r="V18" s="21">
        <f>IF(EXACT($B18,""),"",IFERROR(INDEX('Skills Record'!$G:$G,MATCH($B18&amp;"|"&amp;V$4&amp;"|",'Skills Record'!$L:$L,0)),0))</f>
        <v>0</v>
      </c>
      <c r="W18" s="24">
        <f>IF(EXACT($B18,""),"",IFERROR(INDEX('Skills Record'!$G:$G,MATCH($B18&amp;"|"&amp;W$4&amp;"|",'Skills Record'!$L:$L,0)),0))</f>
        <v>0</v>
      </c>
    </row>
    <row r="19" spans="1:23" ht="20" customHeight="1" x14ac:dyDescent="0.35">
      <c r="A19" s="117">
        <f t="array" aca="1" ref="A19" ca="1">IF(EXACT($B19,""),"",IFERROR(SUM(IF(COLUMN(D19:X19)=COLUMN('Skill Requirements'!C$5:W$5)+1,IF((D19:X19)&lt;OFFSET('Skill Requirements'!C$5:W$5,MATCH($C19,'Skill Requirements'!$B$5:$B$18,0)-1,0),OFFSET('Skill Requirements'!C$5:W$5,MATCH($C19,'Skill Requirements'!$B$5:$B$18,0)-1,0)-(D19:W19),0),0)),""))</f>
        <v>20</v>
      </c>
      <c r="B19" s="96" t="str">
        <f>IF(EXACT(B18,""),"",IFERROR(INDEX('Skills Record'!B:B,MATCH(ROW(B19)-4,'Skills Record'!N:N,0)),""))</f>
        <v>Pte Meekly</v>
      </c>
      <c r="C19" s="93" t="str">
        <f>IF(EXACT(B19,""),"",IFERROR(INDEX('Skills Record'!C:C,MATCH(B19&amp;"|*",'Skills Record'!$M:$M,0)),"?"))</f>
        <v>Farmer</v>
      </c>
      <c r="D19" s="28">
        <f>IF(EXACT($B19,""),"",IFERROR(INDEX('Skills Record'!$G:$G,MATCH($B19&amp;"|"&amp;D$4&amp;"|",'Skills Record'!$L:$L,0)),0))</f>
        <v>2</v>
      </c>
      <c r="E19" s="21">
        <f>IF(EXACT($B19,""),"",IFERROR(INDEX('Skills Record'!$G:$G,MATCH($B19&amp;"|"&amp;E$4&amp;"|",'Skills Record'!$L:$L,0)),0))</f>
        <v>0</v>
      </c>
      <c r="F19" s="21">
        <f>IF(EXACT($B19,""),"",IFERROR(INDEX('Skills Record'!$G:$G,MATCH($B19&amp;"|"&amp;F$4&amp;"|",'Skills Record'!$L:$L,0)),0))</f>
        <v>8</v>
      </c>
      <c r="G19" s="21">
        <f>IF(EXACT($B19,""),"",IFERROR(INDEX('Skills Record'!$G:$G,MATCH($B19&amp;"|"&amp;G$4&amp;"|",'Skills Record'!$L:$L,0)),0))</f>
        <v>4</v>
      </c>
      <c r="H19" s="24">
        <f>IF(EXACT($B19,""),"",IFERROR(INDEX('Skills Record'!$G:$G,MATCH($B19&amp;"|"&amp;H$4&amp;"|",'Skills Record'!$L:$L,0)),0))</f>
        <v>3</v>
      </c>
      <c r="I19" s="28">
        <f>IF(EXACT($B19,""),"",IFERROR(INDEX('Skills Record'!$G:$G,MATCH($B19&amp;"|"&amp;I$4&amp;"|",'Skills Record'!$L:$L,0)),0))</f>
        <v>4</v>
      </c>
      <c r="J19" s="21">
        <f>IF(EXACT($B19,""),"",IFERROR(INDEX('Skills Record'!$G:$G,MATCH($B19&amp;"|"&amp;J$4&amp;"|",'Skills Record'!$L:$L,0)),0))</f>
        <v>0</v>
      </c>
      <c r="K19" s="21">
        <f>IF(EXACT($B19,""),"",IFERROR(INDEX('Skills Record'!$G:$G,MATCH($B19&amp;"|"&amp;K$4&amp;"|",'Skills Record'!$L:$L,0)),0))</f>
        <v>6</v>
      </c>
      <c r="L19" s="21">
        <f>IF(EXACT($B19,""),"",IFERROR(INDEX('Skills Record'!$G:$G,MATCH($B19&amp;"|"&amp;L$4&amp;"|",'Skills Record'!$L:$L,0)),0))</f>
        <v>5</v>
      </c>
      <c r="M19" s="24">
        <f>IF(EXACT($B19,""),"",IFERROR(INDEX('Skills Record'!$G:$G,MATCH($B19&amp;"|"&amp;M$4&amp;"|",'Skills Record'!$L:$L,0)),0))</f>
        <v>0</v>
      </c>
      <c r="N19" s="28">
        <f>IF(EXACT($B19,""),"",IFERROR(INDEX('Skills Record'!$G:$G,MATCH($B19&amp;"|"&amp;N$4&amp;"|",'Skills Record'!$L:$L,0)),0))</f>
        <v>2</v>
      </c>
      <c r="O19" s="21">
        <f>IF(EXACT($B19,""),"",IFERROR(INDEX('Skills Record'!$G:$G,MATCH($B19&amp;"|"&amp;O$4&amp;"|",'Skills Record'!$L:$L,0)),0))</f>
        <v>2</v>
      </c>
      <c r="P19" s="21">
        <f>IF(EXACT($B19,""),"",IFERROR(INDEX('Skills Record'!$G:$G,MATCH($B19&amp;"|"&amp;P$4&amp;"|",'Skills Record'!$L:$L,0)),0))</f>
        <v>8</v>
      </c>
      <c r="Q19" s="21">
        <f>IF(EXACT($B19,""),"",IFERROR(INDEX('Skills Record'!$G:$G,MATCH($B19&amp;"|"&amp;Q$4&amp;"|",'Skills Record'!$L:$L,0)),0))</f>
        <v>2</v>
      </c>
      <c r="R19" s="24">
        <f>IF(EXACT($B19,""),"",IFERROR(INDEX('Skills Record'!$G:$G,MATCH($B19&amp;"|"&amp;R$4&amp;"|",'Skills Record'!$L:$L,0)),0))</f>
        <v>0</v>
      </c>
      <c r="S19" s="28">
        <f>IF(EXACT($B19,""),"",IFERROR(INDEX('Skills Record'!$G:$G,MATCH($B19&amp;"|"&amp;S$4&amp;"|",'Skills Record'!$L:$L,0)),0))</f>
        <v>0</v>
      </c>
      <c r="T19" s="21">
        <f>IF(EXACT($B19,""),"",IFERROR(INDEX('Skills Record'!$G:$G,MATCH($B19&amp;"|"&amp;T$4&amp;"|",'Skills Record'!$L:$L,0)),0))</f>
        <v>0</v>
      </c>
      <c r="U19" s="21">
        <f>IF(EXACT($B19,""),"",IFERROR(INDEX('Skills Record'!$G:$G,MATCH($B19&amp;"|"&amp;U$4&amp;"|",'Skills Record'!$L:$L,0)),0))</f>
        <v>0</v>
      </c>
      <c r="V19" s="21">
        <f>IF(EXACT($B19,""),"",IFERROR(INDEX('Skills Record'!$G:$G,MATCH($B19&amp;"|"&amp;V$4&amp;"|",'Skills Record'!$L:$L,0)),0))</f>
        <v>0</v>
      </c>
      <c r="W19" s="24">
        <f>IF(EXACT($B19,""),"",IFERROR(INDEX('Skills Record'!$G:$G,MATCH($B19&amp;"|"&amp;W$4&amp;"|",'Skills Record'!$L:$L,0)),0))</f>
        <v>0</v>
      </c>
    </row>
    <row r="20" spans="1:23" ht="20" customHeight="1" x14ac:dyDescent="0.35">
      <c r="A20" s="117">
        <f t="array" aca="1" ref="A20" ca="1">IF(EXACT($B20,""),"",IFERROR(SUM(IF(COLUMN(D20:X20)=COLUMN('Skill Requirements'!C$5:W$5)+1,IF((D20:X20)&lt;OFFSET('Skill Requirements'!C$5:W$5,MATCH($C20,'Skill Requirements'!$B$5:$B$18,0)-1,0),OFFSET('Skill Requirements'!C$5:W$5,MATCH($C20,'Skill Requirements'!$B$5:$B$18,0)-1,0)-(D20:W20),0),0)),""))</f>
        <v>0</v>
      </c>
      <c r="B20" s="96" t="str">
        <f>IF(EXACT(B19,""),"",IFERROR(INDEX('Skills Record'!B:B,MATCH(ROW(B20)-4,'Skills Record'!N:N,0)),""))</f>
        <v>Red Max</v>
      </c>
      <c r="C20" s="93" t="str">
        <f>IF(EXACT(B20,""),"",IFERROR(INDEX('Skills Record'!C:C,MATCH(B20&amp;"|*",'Skills Record'!$M:$M,0)),"?"))</f>
        <v>Junior Troublemaker</v>
      </c>
      <c r="D20" s="28">
        <f>IF(EXACT($B20,""),"",IFERROR(INDEX('Skills Record'!$G:$G,MATCH($B20&amp;"|"&amp;D$4&amp;"|",'Skills Record'!$L:$L,0)),0))</f>
        <v>4</v>
      </c>
      <c r="E20" s="21">
        <f>IF(EXACT($B20,""),"",IFERROR(INDEX('Skills Record'!$G:$G,MATCH($B20&amp;"|"&amp;E$4&amp;"|",'Skills Record'!$L:$L,0)),0))</f>
        <v>1</v>
      </c>
      <c r="F20" s="21">
        <f>IF(EXACT($B20,""),"",IFERROR(INDEX('Skills Record'!$G:$G,MATCH($B20&amp;"|"&amp;F$4&amp;"|",'Skills Record'!$L:$L,0)),0))</f>
        <v>3</v>
      </c>
      <c r="G20" s="21">
        <f>IF(EXACT($B20,""),"",IFERROR(INDEX('Skills Record'!$G:$G,MATCH($B20&amp;"|"&amp;G$4&amp;"|",'Skills Record'!$L:$L,0)),0))</f>
        <v>2</v>
      </c>
      <c r="H20" s="24">
        <f>IF(EXACT($B20,""),"",IFERROR(INDEX('Skills Record'!$G:$G,MATCH($B20&amp;"|"&amp;H$4&amp;"|",'Skills Record'!$L:$L,0)),0))</f>
        <v>8</v>
      </c>
      <c r="I20" s="28">
        <f>IF(EXACT($B20,""),"",IFERROR(INDEX('Skills Record'!$G:$G,MATCH($B20&amp;"|"&amp;I$4&amp;"|",'Skills Record'!$L:$L,0)),0))</f>
        <v>0</v>
      </c>
      <c r="J20" s="21">
        <f>IF(EXACT($B20,""),"",IFERROR(INDEX('Skills Record'!$G:$G,MATCH($B20&amp;"|"&amp;J$4&amp;"|",'Skills Record'!$L:$L,0)),0))</f>
        <v>3</v>
      </c>
      <c r="K20" s="21">
        <f>IF(EXACT($B20,""),"",IFERROR(INDEX('Skills Record'!$G:$G,MATCH($B20&amp;"|"&amp;K$4&amp;"|",'Skills Record'!$L:$L,0)),0))</f>
        <v>3</v>
      </c>
      <c r="L20" s="21">
        <f>IF(EXACT($B20,""),"",IFERROR(INDEX('Skills Record'!$G:$G,MATCH($B20&amp;"|"&amp;L$4&amp;"|",'Skills Record'!$L:$L,0)),0))</f>
        <v>4</v>
      </c>
      <c r="M20" s="24">
        <f>IF(EXACT($B20,""),"",IFERROR(INDEX('Skills Record'!$G:$G,MATCH($B20&amp;"|"&amp;M$4&amp;"|",'Skills Record'!$L:$L,0)),0))</f>
        <v>0</v>
      </c>
      <c r="N20" s="28">
        <f>IF(EXACT($B20,""),"",IFERROR(INDEX('Skills Record'!$G:$G,MATCH($B20&amp;"|"&amp;N$4&amp;"|",'Skills Record'!$L:$L,0)),0))</f>
        <v>0</v>
      </c>
      <c r="O20" s="21">
        <f>IF(EXACT($B20,""),"",IFERROR(INDEX('Skills Record'!$G:$G,MATCH($B20&amp;"|"&amp;O$4&amp;"|",'Skills Record'!$L:$L,0)),0))</f>
        <v>0</v>
      </c>
      <c r="P20" s="21">
        <f>IF(EXACT($B20,""),"",IFERROR(INDEX('Skills Record'!$G:$G,MATCH($B20&amp;"|"&amp;P$4&amp;"|",'Skills Record'!$L:$L,0)),0))</f>
        <v>0</v>
      </c>
      <c r="Q20" s="21">
        <f>IF(EXACT($B20,""),"",IFERROR(INDEX('Skills Record'!$G:$G,MATCH($B20&amp;"|"&amp;Q$4&amp;"|",'Skills Record'!$L:$L,0)),0))</f>
        <v>1</v>
      </c>
      <c r="R20" s="24">
        <f>IF(EXACT($B20,""),"",IFERROR(INDEX('Skills Record'!$G:$G,MATCH($B20&amp;"|"&amp;R$4&amp;"|",'Skills Record'!$L:$L,0)),0))</f>
        <v>0</v>
      </c>
      <c r="S20" s="28">
        <f>IF(EXACT($B20,""),"",IFERROR(INDEX('Skills Record'!$G:$G,MATCH($B20&amp;"|"&amp;S$4&amp;"|",'Skills Record'!$L:$L,0)),0))</f>
        <v>0</v>
      </c>
      <c r="T20" s="21">
        <f>IF(EXACT($B20,""),"",IFERROR(INDEX('Skills Record'!$G:$G,MATCH($B20&amp;"|"&amp;T$4&amp;"|",'Skills Record'!$L:$L,0)),0))</f>
        <v>0</v>
      </c>
      <c r="U20" s="21">
        <f>IF(EXACT($B20,""),"",IFERROR(INDEX('Skills Record'!$G:$G,MATCH($B20&amp;"|"&amp;U$4&amp;"|",'Skills Record'!$L:$L,0)),0))</f>
        <v>0</v>
      </c>
      <c r="V20" s="21">
        <f>IF(EXACT($B20,""),"",IFERROR(INDEX('Skills Record'!$G:$G,MATCH($B20&amp;"|"&amp;V$4&amp;"|",'Skills Record'!$L:$L,0)),0))</f>
        <v>0</v>
      </c>
      <c r="W20" s="24">
        <f>IF(EXACT($B20,""),"",IFERROR(INDEX('Skills Record'!$G:$G,MATCH($B20&amp;"|"&amp;W$4&amp;"|",'Skills Record'!$L:$L,0)),0))</f>
        <v>0</v>
      </c>
    </row>
    <row r="21" spans="1:23" ht="20" customHeight="1" x14ac:dyDescent="0.35">
      <c r="A21" s="117">
        <f t="array" aca="1" ref="A21" ca="1">IF(EXACT($B21,""),"",IFERROR(SUM(IF(COLUMN(D21:X21)=COLUMN('Skill Requirements'!C$5:W$5)+1,IF((D21:X21)&lt;OFFSET('Skill Requirements'!C$5:W$5,MATCH($C21,'Skill Requirements'!$B$5:$B$18,0)-1,0),OFFSET('Skill Requirements'!C$5:W$5,MATCH($C21,'Skill Requirements'!$B$5:$B$18,0)-1,0)-(D21:W21),0),0)),""))</f>
        <v>11</v>
      </c>
      <c r="B21" s="96" t="str">
        <f>IF(EXACT(B20,""),"",IFERROR(INDEX('Skills Record'!B:B,MATCH(ROW(B21)-4,'Skills Record'!N:N,0)),""))</f>
        <v>Ring-A-Ding</v>
      </c>
      <c r="C21" s="93" t="str">
        <f>IF(EXACT(B21,""),"",IFERROR(INDEX('Skills Record'!C:C,MATCH(B21&amp;"|*",'Skills Record'!$M:$M,0)),"?"))</f>
        <v>Senior Troublemaker</v>
      </c>
      <c r="D21" s="28">
        <f>IF(EXACT($B21,""),"",IFERROR(INDEX('Skills Record'!$G:$G,MATCH($B21&amp;"|"&amp;D$4&amp;"|",'Skills Record'!$L:$L,0)),0))</f>
        <v>3</v>
      </c>
      <c r="E21" s="21">
        <f>IF(EXACT($B21,""),"",IFERROR(INDEX('Skills Record'!$G:$G,MATCH($B21&amp;"|"&amp;E$4&amp;"|",'Skills Record'!$L:$L,0)),0))</f>
        <v>0</v>
      </c>
      <c r="F21" s="21">
        <f>IF(EXACT($B21,""),"",IFERROR(INDEX('Skills Record'!$G:$G,MATCH($B21&amp;"|"&amp;F$4&amp;"|",'Skills Record'!$L:$L,0)),0))</f>
        <v>0</v>
      </c>
      <c r="G21" s="21">
        <f>IF(EXACT($B21,""),"",IFERROR(INDEX('Skills Record'!$G:$G,MATCH($B21&amp;"|"&amp;G$4&amp;"|",'Skills Record'!$L:$L,0)),0))</f>
        <v>3</v>
      </c>
      <c r="H21" s="24">
        <f>IF(EXACT($B21,""),"",IFERROR(INDEX('Skills Record'!$G:$G,MATCH($B21&amp;"|"&amp;H$4&amp;"|",'Skills Record'!$L:$L,0)),0))</f>
        <v>6</v>
      </c>
      <c r="I21" s="28">
        <f>IF(EXACT($B21,""),"",IFERROR(INDEX('Skills Record'!$G:$G,MATCH($B21&amp;"|"&amp;I$4&amp;"|",'Skills Record'!$L:$L,0)),0))</f>
        <v>0</v>
      </c>
      <c r="J21" s="21">
        <f>IF(EXACT($B21,""),"",IFERROR(INDEX('Skills Record'!$G:$G,MATCH($B21&amp;"|"&amp;J$4&amp;"|",'Skills Record'!$L:$L,0)),0))</f>
        <v>0</v>
      </c>
      <c r="K21" s="21">
        <f>IF(EXACT($B21,""),"",IFERROR(INDEX('Skills Record'!$G:$G,MATCH($B21&amp;"|"&amp;K$4&amp;"|",'Skills Record'!$L:$L,0)),0))</f>
        <v>6</v>
      </c>
      <c r="L21" s="21">
        <f>IF(EXACT($B21,""),"",IFERROR(INDEX('Skills Record'!$G:$G,MATCH($B21&amp;"|"&amp;L$4&amp;"|",'Skills Record'!$L:$L,0)),0))</f>
        <v>1</v>
      </c>
      <c r="M21" s="24">
        <f>IF(EXACT($B21,""),"",IFERROR(INDEX('Skills Record'!$G:$G,MATCH($B21&amp;"|"&amp;M$4&amp;"|",'Skills Record'!$L:$L,0)),0))</f>
        <v>0</v>
      </c>
      <c r="N21" s="28">
        <f>IF(EXACT($B21,""),"",IFERROR(INDEX('Skills Record'!$G:$G,MATCH($B21&amp;"|"&amp;N$4&amp;"|",'Skills Record'!$L:$L,0)),0))</f>
        <v>0</v>
      </c>
      <c r="O21" s="21">
        <f>IF(EXACT($B21,""),"",IFERROR(INDEX('Skills Record'!$G:$G,MATCH($B21&amp;"|"&amp;O$4&amp;"|",'Skills Record'!$L:$L,0)),0))</f>
        <v>0</v>
      </c>
      <c r="P21" s="21">
        <f>IF(EXACT($B21,""),"",IFERROR(INDEX('Skills Record'!$G:$G,MATCH($B21&amp;"|"&amp;P$4&amp;"|",'Skills Record'!$L:$L,0)),0))</f>
        <v>0</v>
      </c>
      <c r="Q21" s="21">
        <f>IF(EXACT($B21,""),"",IFERROR(INDEX('Skills Record'!$G:$G,MATCH($B21&amp;"|"&amp;Q$4&amp;"|",'Skills Record'!$L:$L,0)),0))</f>
        <v>9</v>
      </c>
      <c r="R21" s="24">
        <f>IF(EXACT($B21,""),"",IFERROR(INDEX('Skills Record'!$G:$G,MATCH($B21&amp;"|"&amp;R$4&amp;"|",'Skills Record'!$L:$L,0)),0))</f>
        <v>0</v>
      </c>
      <c r="S21" s="28">
        <f>IF(EXACT($B21,""),"",IFERROR(INDEX('Skills Record'!$G:$G,MATCH($B21&amp;"|"&amp;S$4&amp;"|",'Skills Record'!$L:$L,0)),0))</f>
        <v>0</v>
      </c>
      <c r="T21" s="21">
        <f>IF(EXACT($B21,""),"",IFERROR(INDEX('Skills Record'!$G:$G,MATCH($B21&amp;"|"&amp;T$4&amp;"|",'Skills Record'!$L:$L,0)),0))</f>
        <v>0</v>
      </c>
      <c r="U21" s="21">
        <f>IF(EXACT($B21,""),"",IFERROR(INDEX('Skills Record'!$G:$G,MATCH($B21&amp;"|"&amp;U$4&amp;"|",'Skills Record'!$L:$L,0)),0))</f>
        <v>0</v>
      </c>
      <c r="V21" s="21">
        <f>IF(EXACT($B21,""),"",IFERROR(INDEX('Skills Record'!$G:$G,MATCH($B21&amp;"|"&amp;V$4&amp;"|",'Skills Record'!$L:$L,0)),0))</f>
        <v>0</v>
      </c>
      <c r="W21" s="24">
        <f>IF(EXACT($B21,""),"",IFERROR(INDEX('Skills Record'!$G:$G,MATCH($B21&amp;"|"&amp;W$4&amp;"|",'Skills Record'!$L:$L,0)),0))</f>
        <v>0</v>
      </c>
    </row>
    <row r="22" spans="1:23" ht="20" customHeight="1" x14ac:dyDescent="0.35">
      <c r="A22" s="117">
        <f t="array" aca="1" ref="A22" ca="1">IF(EXACT($B22,""),"",IFERROR(SUM(IF(COLUMN(D22:X22)=COLUMN('Skill Requirements'!C$5:W$5)+1,IF((D22:X22)&lt;OFFSET('Skill Requirements'!C$5:W$5,MATCH($C22,'Skill Requirements'!$B$5:$B$18,0)-1,0),OFFSET('Skill Requirements'!C$5:W$5,MATCH($C22,'Skill Requirements'!$B$5:$B$18,0)-1,0)-(D22:W22),0),0)),""))</f>
        <v>5</v>
      </c>
      <c r="B22" s="96" t="str">
        <f>IF(EXACT(B21,""),"",IFERROR(INDEX('Skills Record'!B:B,MATCH(ROW(B22)-4,'Skills Record'!N:N,0)),""))</f>
        <v>Rock</v>
      </c>
      <c r="C22" s="93" t="str">
        <f>IF(EXACT(B22,""),"",IFERROR(INDEX('Skills Record'!C:C,MATCH(B22&amp;"|*",'Skills Record'!$M:$M,0)),"?"))</f>
        <v>P.I.</v>
      </c>
      <c r="D22" s="28">
        <f>IF(EXACT($B22,""),"",IFERROR(INDEX('Skills Record'!$G:$G,MATCH($B22&amp;"|"&amp;D$4&amp;"|",'Skills Record'!$L:$L,0)),0))</f>
        <v>3</v>
      </c>
      <c r="E22" s="21">
        <f>IF(EXACT($B22,""),"",IFERROR(INDEX('Skills Record'!$G:$G,MATCH($B22&amp;"|"&amp;E$4&amp;"|",'Skills Record'!$L:$L,0)),0))</f>
        <v>10</v>
      </c>
      <c r="F22" s="21">
        <f>IF(EXACT($B22,""),"",IFERROR(INDEX('Skills Record'!$G:$G,MATCH($B22&amp;"|"&amp;F$4&amp;"|",'Skills Record'!$L:$L,0)),0))</f>
        <v>2</v>
      </c>
      <c r="G22" s="21">
        <f>IF(EXACT($B22,""),"",IFERROR(INDEX('Skills Record'!$G:$G,MATCH($B22&amp;"|"&amp;G$4&amp;"|",'Skills Record'!$L:$L,0)),0))</f>
        <v>7</v>
      </c>
      <c r="H22" s="24">
        <f>IF(EXACT($B22,""),"",IFERROR(INDEX('Skills Record'!$G:$G,MATCH($B22&amp;"|"&amp;H$4&amp;"|",'Skills Record'!$L:$L,0)),0))</f>
        <v>4</v>
      </c>
      <c r="I22" s="28">
        <f>IF(EXACT($B22,""),"",IFERROR(INDEX('Skills Record'!$G:$G,MATCH($B22&amp;"|"&amp;I$4&amp;"|",'Skills Record'!$L:$L,0)),0))</f>
        <v>5</v>
      </c>
      <c r="J22" s="21">
        <f>IF(EXACT($B22,""),"",IFERROR(INDEX('Skills Record'!$G:$G,MATCH($B22&amp;"|"&amp;J$4&amp;"|",'Skills Record'!$L:$L,0)),0))</f>
        <v>6</v>
      </c>
      <c r="K22" s="21">
        <f>IF(EXACT($B22,""),"",IFERROR(INDEX('Skills Record'!$G:$G,MATCH($B22&amp;"|"&amp;K$4&amp;"|",'Skills Record'!$L:$L,0)),0))</f>
        <v>4</v>
      </c>
      <c r="L22" s="21">
        <f>IF(EXACT($B22,""),"",IFERROR(INDEX('Skills Record'!$G:$G,MATCH($B22&amp;"|"&amp;L$4&amp;"|",'Skills Record'!$L:$L,0)),0))</f>
        <v>5</v>
      </c>
      <c r="M22" s="24">
        <f>IF(EXACT($B22,""),"",IFERROR(INDEX('Skills Record'!$G:$G,MATCH($B22&amp;"|"&amp;M$4&amp;"|",'Skills Record'!$L:$L,0)),0))</f>
        <v>1</v>
      </c>
      <c r="N22" s="28">
        <f>IF(EXACT($B22,""),"",IFERROR(INDEX('Skills Record'!$G:$G,MATCH($B22&amp;"|"&amp;N$4&amp;"|",'Skills Record'!$L:$L,0)),0))</f>
        <v>0</v>
      </c>
      <c r="O22" s="21">
        <f>IF(EXACT($B22,""),"",IFERROR(INDEX('Skills Record'!$G:$G,MATCH($B22&amp;"|"&amp;O$4&amp;"|",'Skills Record'!$L:$L,0)),0))</f>
        <v>6</v>
      </c>
      <c r="P22" s="21">
        <f>IF(EXACT($B22,""),"",IFERROR(INDEX('Skills Record'!$G:$G,MATCH($B22&amp;"|"&amp;P$4&amp;"|",'Skills Record'!$L:$L,0)),0))</f>
        <v>0</v>
      </c>
      <c r="Q22" s="21">
        <f>IF(EXACT($B22,""),"",IFERROR(INDEX('Skills Record'!$G:$G,MATCH($B22&amp;"|"&amp;Q$4&amp;"|",'Skills Record'!$L:$L,0)),0))</f>
        <v>6</v>
      </c>
      <c r="R22" s="24">
        <f>IF(EXACT($B22,""),"",IFERROR(INDEX('Skills Record'!$G:$G,MATCH($B22&amp;"|"&amp;R$4&amp;"|",'Skills Record'!$L:$L,0)),0))</f>
        <v>6</v>
      </c>
      <c r="S22" s="28">
        <f>IF(EXACT($B22,""),"",IFERROR(INDEX('Skills Record'!$G:$G,MATCH($B22&amp;"|"&amp;S$4&amp;"|",'Skills Record'!$L:$L,0)),0))</f>
        <v>0</v>
      </c>
      <c r="T22" s="21">
        <f>IF(EXACT($B22,""),"",IFERROR(INDEX('Skills Record'!$G:$G,MATCH($B22&amp;"|"&amp;T$4&amp;"|",'Skills Record'!$L:$L,0)),0))</f>
        <v>0</v>
      </c>
      <c r="U22" s="21">
        <f>IF(EXACT($B22,""),"",IFERROR(INDEX('Skills Record'!$G:$G,MATCH($B22&amp;"|"&amp;U$4&amp;"|",'Skills Record'!$L:$L,0)),0))</f>
        <v>0</v>
      </c>
      <c r="V22" s="21">
        <f>IF(EXACT($B22,""),"",IFERROR(INDEX('Skills Record'!$G:$G,MATCH($B22&amp;"|"&amp;V$4&amp;"|",'Skills Record'!$L:$L,0)),0))</f>
        <v>0</v>
      </c>
      <c r="W22" s="24">
        <f>IF(EXACT($B22,""),"",IFERROR(INDEX('Skills Record'!$G:$G,MATCH($B22&amp;"|"&amp;W$4&amp;"|",'Skills Record'!$L:$L,0)),0))</f>
        <v>0</v>
      </c>
    </row>
    <row r="23" spans="1:23" ht="20" customHeight="1" x14ac:dyDescent="0.35">
      <c r="A23" s="117">
        <f t="array" aca="1" ref="A23" ca="1">IF(EXACT($B23,""),"",IFERROR(SUM(IF(COLUMN(D23:X23)=COLUMN('Skill Requirements'!C$5:W$5)+1,IF((D23:X23)&lt;OFFSET('Skill Requirements'!C$5:W$5,MATCH($C23,'Skill Requirements'!$B$5:$B$18,0)-1,0),OFFSET('Skill Requirements'!C$5:W$5,MATCH($C23,'Skill Requirements'!$B$5:$B$18,0)-1,0)-(D23:W23),0),0)),""))</f>
        <v>7</v>
      </c>
      <c r="B23" s="96" t="str">
        <f>IF(EXACT(B22,""),"",IFERROR(INDEX('Skills Record'!B:B,MATCH(ROW(B23)-4,'Skills Record'!N:N,0)),""))</f>
        <v>Rufus Ruffcut</v>
      </c>
      <c r="C23" s="93" t="str">
        <f>IF(EXACT(B23,""),"",IFERROR(INDEX('Skills Record'!C:C,MATCH(B23&amp;"|*",'Skills Record'!$M:$M,0)),"?"))</f>
        <v>Carpenter</v>
      </c>
      <c r="D23" s="28">
        <f>IF(EXACT($B23,""),"",IFERROR(INDEX('Skills Record'!$G:$G,MATCH($B23&amp;"|"&amp;D$4&amp;"|",'Skills Record'!$L:$L,0)),0))</f>
        <v>2</v>
      </c>
      <c r="E23" s="21">
        <f>IF(EXACT($B23,""),"",IFERROR(INDEX('Skills Record'!$G:$G,MATCH($B23&amp;"|"&amp;E$4&amp;"|",'Skills Record'!$L:$L,0)),0))</f>
        <v>1</v>
      </c>
      <c r="F23" s="21">
        <f>IF(EXACT($B23,""),"",IFERROR(INDEX('Skills Record'!$G:$G,MATCH($B23&amp;"|"&amp;F$4&amp;"|",'Skills Record'!$L:$L,0)),0))</f>
        <v>3</v>
      </c>
      <c r="G23" s="21">
        <f>IF(EXACT($B23,""),"",IFERROR(INDEX('Skills Record'!$G:$G,MATCH($B23&amp;"|"&amp;G$4&amp;"|",'Skills Record'!$L:$L,0)),0))</f>
        <v>10</v>
      </c>
      <c r="H23" s="24">
        <f>IF(EXACT($B23,""),"",IFERROR(INDEX('Skills Record'!$G:$G,MATCH($B23&amp;"|"&amp;H$4&amp;"|",'Skills Record'!$L:$L,0)),0))</f>
        <v>2</v>
      </c>
      <c r="I23" s="28">
        <f>IF(EXACT($B23,""),"",IFERROR(INDEX('Skills Record'!$G:$G,MATCH($B23&amp;"|"&amp;I$4&amp;"|",'Skills Record'!$L:$L,0)),0))</f>
        <v>0</v>
      </c>
      <c r="J23" s="21">
        <f>IF(EXACT($B23,""),"",IFERROR(INDEX('Skills Record'!$G:$G,MATCH($B23&amp;"|"&amp;J$4&amp;"|",'Skills Record'!$L:$L,0)),0))</f>
        <v>7</v>
      </c>
      <c r="K23" s="21">
        <f>IF(EXACT($B23,""),"",IFERROR(INDEX('Skills Record'!$G:$G,MATCH($B23&amp;"|"&amp;K$4&amp;"|",'Skills Record'!$L:$L,0)),0))</f>
        <v>0</v>
      </c>
      <c r="L23" s="21">
        <f>IF(EXACT($B23,""),"",IFERROR(INDEX('Skills Record'!$G:$G,MATCH($B23&amp;"|"&amp;L$4&amp;"|",'Skills Record'!$L:$L,0)),0))</f>
        <v>6</v>
      </c>
      <c r="M23" s="24">
        <f>IF(EXACT($B23,""),"",IFERROR(INDEX('Skills Record'!$G:$G,MATCH($B23&amp;"|"&amp;M$4&amp;"|",'Skills Record'!$L:$L,0)),0))</f>
        <v>7</v>
      </c>
      <c r="N23" s="28">
        <f>IF(EXACT($B23,""),"",IFERROR(INDEX('Skills Record'!$G:$G,MATCH($B23&amp;"|"&amp;N$4&amp;"|",'Skills Record'!$L:$L,0)),0))</f>
        <v>2</v>
      </c>
      <c r="O23" s="21">
        <f>IF(EXACT($B23,""),"",IFERROR(INDEX('Skills Record'!$G:$G,MATCH($B23&amp;"|"&amp;O$4&amp;"|",'Skills Record'!$L:$L,0)),0))</f>
        <v>8</v>
      </c>
      <c r="P23" s="21">
        <f>IF(EXACT($B23,""),"",IFERROR(INDEX('Skills Record'!$G:$G,MATCH($B23&amp;"|"&amp;P$4&amp;"|",'Skills Record'!$L:$L,0)),0))</f>
        <v>0</v>
      </c>
      <c r="Q23" s="21">
        <f>IF(EXACT($B23,""),"",IFERROR(INDEX('Skills Record'!$G:$G,MATCH($B23&amp;"|"&amp;Q$4&amp;"|",'Skills Record'!$L:$L,0)),0))</f>
        <v>0</v>
      </c>
      <c r="R23" s="24">
        <f>IF(EXACT($B23,""),"",IFERROR(INDEX('Skills Record'!$G:$G,MATCH($B23&amp;"|"&amp;R$4&amp;"|",'Skills Record'!$L:$L,0)),0))</f>
        <v>0</v>
      </c>
      <c r="S23" s="28">
        <f>IF(EXACT($B23,""),"",IFERROR(INDEX('Skills Record'!$G:$G,MATCH($B23&amp;"|"&amp;S$4&amp;"|",'Skills Record'!$L:$L,0)),0))</f>
        <v>0</v>
      </c>
      <c r="T23" s="21">
        <f>IF(EXACT($B23,""),"",IFERROR(INDEX('Skills Record'!$G:$G,MATCH($B23&amp;"|"&amp;T$4&amp;"|",'Skills Record'!$L:$L,0)),0))</f>
        <v>0</v>
      </c>
      <c r="U23" s="21">
        <f>IF(EXACT($B23,""),"",IFERROR(INDEX('Skills Record'!$G:$G,MATCH($B23&amp;"|"&amp;U$4&amp;"|",'Skills Record'!$L:$L,0)),0))</f>
        <v>0</v>
      </c>
      <c r="V23" s="21">
        <f>IF(EXACT($B23,""),"",IFERROR(INDEX('Skills Record'!$G:$G,MATCH($B23&amp;"|"&amp;V$4&amp;"|",'Skills Record'!$L:$L,0)),0))</f>
        <v>0</v>
      </c>
      <c r="W23" s="24">
        <f>IF(EXACT($B23,""),"",IFERROR(INDEX('Skills Record'!$G:$G,MATCH($B23&amp;"|"&amp;W$4&amp;"|",'Skills Record'!$L:$L,0)),0))</f>
        <v>0</v>
      </c>
    </row>
    <row r="24" spans="1:23" ht="20" customHeight="1" x14ac:dyDescent="0.35">
      <c r="A24" s="117">
        <f t="array" aca="1" ref="A24" ca="1">IF(EXACT($B24,""),"",IFERROR(SUM(IF(COLUMN(D24:X24)=COLUMN('Skill Requirements'!C$5:W$5)+1,IF((D24:X24)&lt;OFFSET('Skill Requirements'!C$5:W$5,MATCH($C24,'Skill Requirements'!$B$5:$B$18,0)-1,0),OFFSET('Skill Requirements'!C$5:W$5,MATCH($C24,'Skill Requirements'!$B$5:$B$18,0)-1,0)-(D24:W24),0),0)),""))</f>
        <v>6</v>
      </c>
      <c r="B24" s="96" t="str">
        <f>IF(EXACT(B23,""),"",IFERROR(INDEX('Skills Record'!B:B,MATCH(ROW(B24)-4,'Skills Record'!N:N,0)),""))</f>
        <v>Rug Bug Benny</v>
      </c>
      <c r="C24" s="93" t="str">
        <f>IF(EXACT(B24,""),"",IFERROR(INDEX('Skills Record'!C:C,MATCH(B24&amp;"|*",'Skills Record'!$M:$M,0)),"?"))</f>
        <v>Poacher</v>
      </c>
      <c r="D24" s="28">
        <f>IF(EXACT($B24,""),"",IFERROR(INDEX('Skills Record'!$G:$G,MATCH($B24&amp;"|"&amp;D$4&amp;"|",'Skills Record'!$L:$L,0)),0))</f>
        <v>2</v>
      </c>
      <c r="E24" s="21">
        <f>IF(EXACT($B24,""),"",IFERROR(INDEX('Skills Record'!$G:$G,MATCH($B24&amp;"|"&amp;E$4&amp;"|",'Skills Record'!$L:$L,0)),0))</f>
        <v>0</v>
      </c>
      <c r="F24" s="21">
        <f>IF(EXACT($B24,""),"",IFERROR(INDEX('Skills Record'!$G:$G,MATCH($B24&amp;"|"&amp;F$4&amp;"|",'Skills Record'!$L:$L,0)),0))</f>
        <v>0</v>
      </c>
      <c r="G24" s="21">
        <f>IF(EXACT($B24,""),"",IFERROR(INDEX('Skills Record'!$G:$G,MATCH($B24&amp;"|"&amp;G$4&amp;"|",'Skills Record'!$L:$L,0)),0))</f>
        <v>0</v>
      </c>
      <c r="H24" s="24">
        <f>IF(EXACT($B24,""),"",IFERROR(INDEX('Skills Record'!$G:$G,MATCH($B24&amp;"|"&amp;H$4&amp;"|",'Skills Record'!$L:$L,0)),0))</f>
        <v>6</v>
      </c>
      <c r="I24" s="28">
        <f>IF(EXACT($B24,""),"",IFERROR(INDEX('Skills Record'!$G:$G,MATCH($B24&amp;"|"&amp;I$4&amp;"|",'Skills Record'!$L:$L,0)),0))</f>
        <v>9</v>
      </c>
      <c r="J24" s="21">
        <f>IF(EXACT($B24,""),"",IFERROR(INDEX('Skills Record'!$G:$G,MATCH($B24&amp;"|"&amp;J$4&amp;"|",'Skills Record'!$L:$L,0)),0))</f>
        <v>0</v>
      </c>
      <c r="K24" s="21">
        <f>IF(EXACT($B24,""),"",IFERROR(INDEX('Skills Record'!$G:$G,MATCH($B24&amp;"|"&amp;K$4&amp;"|",'Skills Record'!$L:$L,0)),0))</f>
        <v>9</v>
      </c>
      <c r="L24" s="21">
        <f>IF(EXACT($B24,""),"",IFERROR(INDEX('Skills Record'!$G:$G,MATCH($B24&amp;"|"&amp;L$4&amp;"|",'Skills Record'!$L:$L,0)),0))</f>
        <v>1</v>
      </c>
      <c r="M24" s="24">
        <f>IF(EXACT($B24,""),"",IFERROR(INDEX('Skills Record'!$G:$G,MATCH($B24&amp;"|"&amp;M$4&amp;"|",'Skills Record'!$L:$L,0)),0))</f>
        <v>0</v>
      </c>
      <c r="N24" s="28">
        <f>IF(EXACT($B24,""),"",IFERROR(INDEX('Skills Record'!$G:$G,MATCH($B24&amp;"|"&amp;N$4&amp;"|",'Skills Record'!$L:$L,0)),0))</f>
        <v>0</v>
      </c>
      <c r="O24" s="21">
        <f>IF(EXACT($B24,""),"",IFERROR(INDEX('Skills Record'!$G:$G,MATCH($B24&amp;"|"&amp;O$4&amp;"|",'Skills Record'!$L:$L,0)),0))</f>
        <v>0</v>
      </c>
      <c r="P24" s="21">
        <f>IF(EXACT($B24,""),"",IFERROR(INDEX('Skills Record'!$G:$G,MATCH($B24&amp;"|"&amp;P$4&amp;"|",'Skills Record'!$L:$L,0)),0))</f>
        <v>0</v>
      </c>
      <c r="Q24" s="21">
        <f>IF(EXACT($B24,""),"",IFERROR(INDEX('Skills Record'!$G:$G,MATCH($B24&amp;"|"&amp;Q$4&amp;"|",'Skills Record'!$L:$L,0)),0))</f>
        <v>9</v>
      </c>
      <c r="R24" s="24">
        <f>IF(EXACT($B24,""),"",IFERROR(INDEX('Skills Record'!$G:$G,MATCH($B24&amp;"|"&amp;R$4&amp;"|",'Skills Record'!$L:$L,0)),0))</f>
        <v>0</v>
      </c>
      <c r="S24" s="28">
        <f>IF(EXACT($B24,""),"",IFERROR(INDEX('Skills Record'!$G:$G,MATCH($B24&amp;"|"&amp;S$4&amp;"|",'Skills Record'!$L:$L,0)),0))</f>
        <v>0</v>
      </c>
      <c r="T24" s="21">
        <f>IF(EXACT($B24,""),"",IFERROR(INDEX('Skills Record'!$G:$G,MATCH($B24&amp;"|"&amp;T$4&amp;"|",'Skills Record'!$L:$L,0)),0))</f>
        <v>0</v>
      </c>
      <c r="U24" s="21">
        <f>IF(EXACT($B24,""),"",IFERROR(INDEX('Skills Record'!$G:$G,MATCH($B24&amp;"|"&amp;U$4&amp;"|",'Skills Record'!$L:$L,0)),0))</f>
        <v>0</v>
      </c>
      <c r="V24" s="21">
        <f>IF(EXACT($B24,""),"",IFERROR(INDEX('Skills Record'!$G:$G,MATCH($B24&amp;"|"&amp;V$4&amp;"|",'Skills Record'!$L:$L,0)),0))</f>
        <v>0</v>
      </c>
      <c r="W24" s="24">
        <f>IF(EXACT($B24,""),"",IFERROR(INDEX('Skills Record'!$G:$G,MATCH($B24&amp;"|"&amp;W$4&amp;"|",'Skills Record'!$L:$L,0)),0))</f>
        <v>0</v>
      </c>
    </row>
    <row r="25" spans="1:23" ht="20" customHeight="1" x14ac:dyDescent="0.35">
      <c r="A25" s="117">
        <f t="array" aca="1" ref="A25" ca="1">IF(EXACT($B25,""),"",IFERROR(SUM(IF(COLUMN(D25:X25)=COLUMN('Skill Requirements'!C$5:W$5)+1,IF((D25:X25)&lt;OFFSET('Skill Requirements'!C$5:W$5,MATCH($C25,'Skill Requirements'!$B$5:$B$18,0)-1,0),OFFSET('Skill Requirements'!C$5:W$5,MATCH($C25,'Skill Requirements'!$B$5:$B$18,0)-1,0)-(D25:W25),0),0)),""))</f>
        <v>0</v>
      </c>
      <c r="B25" s="96" t="str">
        <f>IF(EXACT(B24,""),"",IFERROR(INDEX('Skills Record'!B:B,MATCH(ROW(B25)-4,'Skills Record'!N:N,0)),""))</f>
        <v>Sawtooth</v>
      </c>
      <c r="C25" s="93" t="str">
        <f>IF(EXACT(B25,""),"",IFERROR(INDEX('Skills Record'!C:C,MATCH(B25&amp;"|*",'Skills Record'!$M:$M,0)),"?"))</f>
        <v>Carpenter</v>
      </c>
      <c r="D25" s="28">
        <f>IF(EXACT($B25,""),"",IFERROR(INDEX('Skills Record'!$G:$G,MATCH($B25&amp;"|"&amp;D$4&amp;"|",'Skills Record'!$L:$L,0)),0))</f>
        <v>6</v>
      </c>
      <c r="E25" s="21">
        <f>IF(EXACT($B25,""),"",IFERROR(INDEX('Skills Record'!$G:$G,MATCH($B25&amp;"|"&amp;E$4&amp;"|",'Skills Record'!$L:$L,0)),0))</f>
        <v>9</v>
      </c>
      <c r="F25" s="21">
        <f>IF(EXACT($B25,""),"",IFERROR(INDEX('Skills Record'!$G:$G,MATCH($B25&amp;"|"&amp;F$4&amp;"|",'Skills Record'!$L:$L,0)),0))</f>
        <v>4</v>
      </c>
      <c r="G25" s="21">
        <f>IF(EXACT($B25,""),"",IFERROR(INDEX('Skills Record'!$G:$G,MATCH($B25&amp;"|"&amp;G$4&amp;"|",'Skills Record'!$L:$L,0)),0))</f>
        <v>6</v>
      </c>
      <c r="H25" s="24">
        <f>IF(EXACT($B25,""),"",IFERROR(INDEX('Skills Record'!$G:$G,MATCH($B25&amp;"|"&amp;H$4&amp;"|",'Skills Record'!$L:$L,0)),0))</f>
        <v>8</v>
      </c>
      <c r="I25" s="28">
        <f>IF(EXACT($B25,""),"",IFERROR(INDEX('Skills Record'!$G:$G,MATCH($B25&amp;"|"&amp;I$4&amp;"|",'Skills Record'!$L:$L,0)),0))</f>
        <v>3</v>
      </c>
      <c r="J25" s="21">
        <f>IF(EXACT($B25,""),"",IFERROR(INDEX('Skills Record'!$G:$G,MATCH($B25&amp;"|"&amp;J$4&amp;"|",'Skills Record'!$L:$L,0)),0))</f>
        <v>10</v>
      </c>
      <c r="K25" s="21">
        <f>IF(EXACT($B25,""),"",IFERROR(INDEX('Skills Record'!$G:$G,MATCH($B25&amp;"|"&amp;K$4&amp;"|",'Skills Record'!$L:$L,0)),0))</f>
        <v>0</v>
      </c>
      <c r="L25" s="21">
        <f>IF(EXACT($B25,""),"",IFERROR(INDEX('Skills Record'!$G:$G,MATCH($B25&amp;"|"&amp;L$4&amp;"|",'Skills Record'!$L:$L,0)),0))</f>
        <v>1</v>
      </c>
      <c r="M25" s="24">
        <f>IF(EXACT($B25,""),"",IFERROR(INDEX('Skills Record'!$G:$G,MATCH($B25&amp;"|"&amp;M$4&amp;"|",'Skills Record'!$L:$L,0)),0))</f>
        <v>3</v>
      </c>
      <c r="N25" s="28">
        <f>IF(EXACT($B25,""),"",IFERROR(INDEX('Skills Record'!$G:$G,MATCH($B25&amp;"|"&amp;N$4&amp;"|",'Skills Record'!$L:$L,0)),0))</f>
        <v>0</v>
      </c>
      <c r="O25" s="21">
        <f>IF(EXACT($B25,""),"",IFERROR(INDEX('Skills Record'!$G:$G,MATCH($B25&amp;"|"&amp;O$4&amp;"|",'Skills Record'!$L:$L,0)),0))</f>
        <v>9</v>
      </c>
      <c r="P25" s="21">
        <f>IF(EXACT($B25,""),"",IFERROR(INDEX('Skills Record'!$G:$G,MATCH($B25&amp;"|"&amp;P$4&amp;"|",'Skills Record'!$L:$L,0)),0))</f>
        <v>0</v>
      </c>
      <c r="Q25" s="21">
        <f>IF(EXACT($B25,""),"",IFERROR(INDEX('Skills Record'!$G:$G,MATCH($B25&amp;"|"&amp;Q$4&amp;"|",'Skills Record'!$L:$L,0)),0))</f>
        <v>0</v>
      </c>
      <c r="R25" s="24">
        <f>IF(EXACT($B25,""),"",IFERROR(INDEX('Skills Record'!$G:$G,MATCH($B25&amp;"|"&amp;R$4&amp;"|",'Skills Record'!$L:$L,0)),0))</f>
        <v>0</v>
      </c>
      <c r="S25" s="28">
        <f>IF(EXACT($B25,""),"",IFERROR(INDEX('Skills Record'!$G:$G,MATCH($B25&amp;"|"&amp;S$4&amp;"|",'Skills Record'!$L:$L,0)),0))</f>
        <v>0</v>
      </c>
      <c r="T25" s="21">
        <f>IF(EXACT($B25,""),"",IFERROR(INDEX('Skills Record'!$G:$G,MATCH($B25&amp;"|"&amp;T$4&amp;"|",'Skills Record'!$L:$L,0)),0))</f>
        <v>0</v>
      </c>
      <c r="U25" s="21">
        <f>IF(EXACT($B25,""),"",IFERROR(INDEX('Skills Record'!$G:$G,MATCH($B25&amp;"|"&amp;U$4&amp;"|",'Skills Record'!$L:$L,0)),0))</f>
        <v>0</v>
      </c>
      <c r="V25" s="21">
        <f>IF(EXACT($B25,""),"",IFERROR(INDEX('Skills Record'!$G:$G,MATCH($B25&amp;"|"&amp;V$4&amp;"|",'Skills Record'!$L:$L,0)),0))</f>
        <v>0</v>
      </c>
      <c r="W25" s="24">
        <f>IF(EXACT($B25,""),"",IFERROR(INDEX('Skills Record'!$G:$G,MATCH($B25&amp;"|"&amp;W$4&amp;"|",'Skills Record'!$L:$L,0)),0))</f>
        <v>0</v>
      </c>
    </row>
    <row r="26" spans="1:23" ht="20" customHeight="1" x14ac:dyDescent="0.35">
      <c r="A26" s="117">
        <f t="array" aca="1" ref="A26" ca="1">IF(EXACT($B26,""),"",IFERROR(SUM(IF(COLUMN(D26:X26)=COLUMN('Skill Requirements'!C$5:W$5)+1,IF((D26:X26)&lt;OFFSET('Skill Requirements'!C$5:W$5,MATCH($C26,'Skill Requirements'!$B$5:$B$18,0)-1,0),OFFSET('Skill Requirements'!C$5:W$5,MATCH($C26,'Skill Requirements'!$B$5:$B$18,0)-1,0)-(D26:W26),0),0)),""))</f>
        <v>11</v>
      </c>
      <c r="B26" s="96" t="str">
        <f>IF(EXACT(B25,""),"",IFERROR(INDEX('Skills Record'!B:B,MATCH(ROW(B26)-4,'Skills Record'!N:N,0)),""))</f>
        <v>Sgt Blast</v>
      </c>
      <c r="C26" s="93" t="str">
        <f>IF(EXACT(B26,""),"",IFERROR(INDEX('Skills Record'!C:C,MATCH(B26&amp;"|*",'Skills Record'!$M:$M,0)),"?"))</f>
        <v>Policeman</v>
      </c>
      <c r="D26" s="28">
        <f>IF(EXACT($B26,""),"",IFERROR(INDEX('Skills Record'!$G:$G,MATCH($B26&amp;"|"&amp;D$4&amp;"|",'Skills Record'!$L:$L,0)),0))</f>
        <v>0</v>
      </c>
      <c r="E26" s="21">
        <f>IF(EXACT($B26,""),"",IFERROR(INDEX('Skills Record'!$G:$G,MATCH($B26&amp;"|"&amp;E$4&amp;"|",'Skills Record'!$L:$L,0)),0))</f>
        <v>0</v>
      </c>
      <c r="F26" s="21">
        <f>IF(EXACT($B26,""),"",IFERROR(INDEX('Skills Record'!$G:$G,MATCH($B26&amp;"|"&amp;F$4&amp;"|",'Skills Record'!$L:$L,0)),0))</f>
        <v>8</v>
      </c>
      <c r="G26" s="21">
        <f>IF(EXACT($B26,""),"",IFERROR(INDEX('Skills Record'!$G:$G,MATCH($B26&amp;"|"&amp;G$4&amp;"|",'Skills Record'!$L:$L,0)),0))</f>
        <v>3</v>
      </c>
      <c r="H26" s="24">
        <f>IF(EXACT($B26,""),"",IFERROR(INDEX('Skills Record'!$G:$G,MATCH($B26&amp;"|"&amp;H$4&amp;"|",'Skills Record'!$L:$L,0)),0))</f>
        <v>2</v>
      </c>
      <c r="I26" s="28">
        <f>IF(EXACT($B26,""),"",IFERROR(INDEX('Skills Record'!$G:$G,MATCH($B26&amp;"|"&amp;I$4&amp;"|",'Skills Record'!$L:$L,0)),0))</f>
        <v>1</v>
      </c>
      <c r="J26" s="21">
        <f>IF(EXACT($B26,""),"",IFERROR(INDEX('Skills Record'!$G:$G,MATCH($B26&amp;"|"&amp;J$4&amp;"|",'Skills Record'!$L:$L,0)),0))</f>
        <v>0</v>
      </c>
      <c r="K26" s="21">
        <f>IF(EXACT($B26,""),"",IFERROR(INDEX('Skills Record'!$G:$G,MATCH($B26&amp;"|"&amp;K$4&amp;"|",'Skills Record'!$L:$L,0)),0))</f>
        <v>0</v>
      </c>
      <c r="L26" s="21">
        <f>IF(EXACT($B26,""),"",IFERROR(INDEX('Skills Record'!$G:$G,MATCH($B26&amp;"|"&amp;L$4&amp;"|",'Skills Record'!$L:$L,0)),0))</f>
        <v>1</v>
      </c>
      <c r="M26" s="24">
        <f>IF(EXACT($B26,""),"",IFERROR(INDEX('Skills Record'!$G:$G,MATCH($B26&amp;"|"&amp;M$4&amp;"|",'Skills Record'!$L:$L,0)),0))</f>
        <v>0</v>
      </c>
      <c r="N26" s="28">
        <f>IF(EXACT($B26,""),"",IFERROR(INDEX('Skills Record'!$G:$G,MATCH($B26&amp;"|"&amp;N$4&amp;"|",'Skills Record'!$L:$L,0)),0))</f>
        <v>2</v>
      </c>
      <c r="O26" s="21">
        <f>IF(EXACT($B26,""),"",IFERROR(INDEX('Skills Record'!$G:$G,MATCH($B26&amp;"|"&amp;O$4&amp;"|",'Skills Record'!$L:$L,0)),0))</f>
        <v>2</v>
      </c>
      <c r="P26" s="21">
        <f>IF(EXACT($B26,""),"",IFERROR(INDEX('Skills Record'!$G:$G,MATCH($B26&amp;"|"&amp;P$4&amp;"|",'Skills Record'!$L:$L,0)),0))</f>
        <v>10</v>
      </c>
      <c r="Q26" s="21">
        <f>IF(EXACT($B26,""),"",IFERROR(INDEX('Skills Record'!$G:$G,MATCH($B26&amp;"|"&amp;Q$4&amp;"|",'Skills Record'!$L:$L,0)),0))</f>
        <v>2</v>
      </c>
      <c r="R26" s="24">
        <f>IF(EXACT($B26,""),"",IFERROR(INDEX('Skills Record'!$G:$G,MATCH($B26&amp;"|"&amp;R$4&amp;"|",'Skills Record'!$L:$L,0)),0))</f>
        <v>0</v>
      </c>
      <c r="S26" s="28">
        <f>IF(EXACT($B26,""),"",IFERROR(INDEX('Skills Record'!$G:$G,MATCH($B26&amp;"|"&amp;S$4&amp;"|",'Skills Record'!$L:$L,0)),0))</f>
        <v>0</v>
      </c>
      <c r="T26" s="21">
        <f>IF(EXACT($B26,""),"",IFERROR(INDEX('Skills Record'!$G:$G,MATCH($B26&amp;"|"&amp;T$4&amp;"|",'Skills Record'!$L:$L,0)),0))</f>
        <v>0</v>
      </c>
      <c r="U26" s="21">
        <f>IF(EXACT($B26,""),"",IFERROR(INDEX('Skills Record'!$G:$G,MATCH($B26&amp;"|"&amp;U$4&amp;"|",'Skills Record'!$L:$L,0)),0))</f>
        <v>0</v>
      </c>
      <c r="V26" s="21">
        <f>IF(EXACT($B26,""),"",IFERROR(INDEX('Skills Record'!$G:$G,MATCH($B26&amp;"|"&amp;V$4&amp;"|",'Skills Record'!$L:$L,0)),0))</f>
        <v>0</v>
      </c>
      <c r="W26" s="24">
        <f>IF(EXACT($B26,""),"",IFERROR(INDEX('Skills Record'!$G:$G,MATCH($B26&amp;"|"&amp;W$4&amp;"|",'Skills Record'!$L:$L,0)),0))</f>
        <v>0</v>
      </c>
    </row>
    <row r="27" spans="1:23" ht="20" customHeight="1" x14ac:dyDescent="0.35">
      <c r="A27" s="117">
        <f t="array" aca="1" ref="A27" ca="1">IF(EXACT($B27,""),"",IFERROR(SUM(IF(COLUMN(D27:X27)=COLUMN('Skill Requirements'!C$5:W$5)+1,IF((D27:X27)&lt;OFFSET('Skill Requirements'!C$5:W$5,MATCH($C27,'Skill Requirements'!$B$5:$B$18,0)-1,0),OFFSET('Skill Requirements'!C$5:W$5,MATCH($C27,'Skill Requirements'!$B$5:$B$18,0)-1,0)-(D27:W27),0),0)),""))</f>
        <v>8</v>
      </c>
      <c r="B27" s="96" t="str">
        <f>IF(EXACT(B26,""),"",IFERROR(INDEX('Skills Record'!B:B,MATCH(ROW(B27)-4,'Skills Record'!N:N,0)),""))</f>
        <v>Sylvester Sneekly</v>
      </c>
      <c r="C27" s="93" t="str">
        <f>IF(EXACT(B27,""),"",IFERROR(INDEX('Skills Record'!C:C,MATCH(B27&amp;"|*",'Skills Record'!$M:$M,0)),"?"))</f>
        <v>Senior Troublemaker</v>
      </c>
      <c r="D27" s="28">
        <f>IF(EXACT($B27,""),"",IFERROR(INDEX('Skills Record'!$G:$G,MATCH($B27&amp;"|"&amp;D$4&amp;"|",'Skills Record'!$L:$L,0)),0))</f>
        <v>4</v>
      </c>
      <c r="E27" s="21">
        <f>IF(EXACT($B27,""),"",IFERROR(INDEX('Skills Record'!$G:$G,MATCH($B27&amp;"|"&amp;E$4&amp;"|",'Skills Record'!$L:$L,0)),0))</f>
        <v>1</v>
      </c>
      <c r="F27" s="21">
        <f>IF(EXACT($B27,""),"",IFERROR(INDEX('Skills Record'!$G:$G,MATCH($B27&amp;"|"&amp;F$4&amp;"|",'Skills Record'!$L:$L,0)),0))</f>
        <v>0</v>
      </c>
      <c r="G27" s="21">
        <f>IF(EXACT($B27,""),"",IFERROR(INDEX('Skills Record'!$G:$G,MATCH($B27&amp;"|"&amp;G$4&amp;"|",'Skills Record'!$L:$L,0)),0))</f>
        <v>0</v>
      </c>
      <c r="H27" s="24">
        <f>IF(EXACT($B27,""),"",IFERROR(INDEX('Skills Record'!$G:$G,MATCH($B27&amp;"|"&amp;H$4&amp;"|",'Skills Record'!$L:$L,0)),0))</f>
        <v>4</v>
      </c>
      <c r="I27" s="28">
        <f>IF(EXACT($B27,""),"",IFERROR(INDEX('Skills Record'!$G:$G,MATCH($B27&amp;"|"&amp;I$4&amp;"|",'Skills Record'!$L:$L,0)),0))</f>
        <v>0</v>
      </c>
      <c r="J27" s="21">
        <f>IF(EXACT($B27,""),"",IFERROR(INDEX('Skills Record'!$G:$G,MATCH($B27&amp;"|"&amp;J$4&amp;"|",'Skills Record'!$L:$L,0)),0))</f>
        <v>3</v>
      </c>
      <c r="K27" s="21">
        <f>IF(EXACT($B27,""),"",IFERROR(INDEX('Skills Record'!$G:$G,MATCH($B27&amp;"|"&amp;K$4&amp;"|",'Skills Record'!$L:$L,0)),0))</f>
        <v>6</v>
      </c>
      <c r="L27" s="21">
        <f>IF(EXACT($B27,""),"",IFERROR(INDEX('Skills Record'!$G:$G,MATCH($B27&amp;"|"&amp;L$4&amp;"|",'Skills Record'!$L:$L,0)),0))</f>
        <v>0</v>
      </c>
      <c r="M27" s="24">
        <f>IF(EXACT($B27,""),"",IFERROR(INDEX('Skills Record'!$G:$G,MATCH($B27&amp;"|"&amp;M$4&amp;"|",'Skills Record'!$L:$L,0)),0))</f>
        <v>0</v>
      </c>
      <c r="N27" s="28">
        <f>IF(EXACT($B27,""),"",IFERROR(INDEX('Skills Record'!$G:$G,MATCH($B27&amp;"|"&amp;N$4&amp;"|",'Skills Record'!$L:$L,0)),0))</f>
        <v>1</v>
      </c>
      <c r="O27" s="21">
        <f>IF(EXACT($B27,""),"",IFERROR(INDEX('Skills Record'!$G:$G,MATCH($B27&amp;"|"&amp;O$4&amp;"|",'Skills Record'!$L:$L,0)),0))</f>
        <v>1</v>
      </c>
      <c r="P27" s="21">
        <f>IF(EXACT($B27,""),"",IFERROR(INDEX('Skills Record'!$G:$G,MATCH($B27&amp;"|"&amp;P$4&amp;"|",'Skills Record'!$L:$L,0)),0))</f>
        <v>8</v>
      </c>
      <c r="Q27" s="21">
        <f>IF(EXACT($B27,""),"",IFERROR(INDEX('Skills Record'!$G:$G,MATCH($B27&amp;"|"&amp;Q$4&amp;"|",'Skills Record'!$L:$L,0)),0))</f>
        <v>0</v>
      </c>
      <c r="R27" s="24">
        <f>IF(EXACT($B27,""),"",IFERROR(INDEX('Skills Record'!$G:$G,MATCH($B27&amp;"|"&amp;R$4&amp;"|",'Skills Record'!$L:$L,0)),0))</f>
        <v>2</v>
      </c>
      <c r="S27" s="28">
        <f>IF(EXACT($B27,""),"",IFERROR(INDEX('Skills Record'!$G:$G,MATCH($B27&amp;"|"&amp;S$4&amp;"|",'Skills Record'!$L:$L,0)),0))</f>
        <v>0</v>
      </c>
      <c r="T27" s="21">
        <f>IF(EXACT($B27,""),"",IFERROR(INDEX('Skills Record'!$G:$G,MATCH($B27&amp;"|"&amp;T$4&amp;"|",'Skills Record'!$L:$L,0)),0))</f>
        <v>0</v>
      </c>
      <c r="U27" s="21">
        <f>IF(EXACT($B27,""),"",IFERROR(INDEX('Skills Record'!$G:$G,MATCH($B27&amp;"|"&amp;U$4&amp;"|",'Skills Record'!$L:$L,0)),0))</f>
        <v>0</v>
      </c>
      <c r="V27" s="21">
        <f>IF(EXACT($B27,""),"",IFERROR(INDEX('Skills Record'!$G:$G,MATCH($B27&amp;"|"&amp;V$4&amp;"|",'Skills Record'!$L:$L,0)),0))</f>
        <v>0</v>
      </c>
      <c r="W27" s="24">
        <f>IF(EXACT($B27,""),"",IFERROR(INDEX('Skills Record'!$G:$G,MATCH($B27&amp;"|"&amp;W$4&amp;"|",'Skills Record'!$L:$L,0)),0))</f>
        <v>0</v>
      </c>
    </row>
    <row r="28" spans="1:23" ht="20" customHeight="1" x14ac:dyDescent="0.35">
      <c r="A28" s="117">
        <f t="array" aca="1" ref="A28" ca="1">IF(EXACT($B28,""),"",IFERROR(SUM(IF(COLUMN(D28:X28)=COLUMN('Skill Requirements'!C$5:W$5)+1,IF((D28:X28)&lt;OFFSET('Skill Requirements'!C$5:W$5,MATCH($C28,'Skill Requirements'!$B$5:$B$18,0)-1,0),OFFSET('Skill Requirements'!C$5:W$5,MATCH($C28,'Skill Requirements'!$B$5:$B$18,0)-1,0)-(D28:W28),0),0)),""))</f>
        <v>4</v>
      </c>
      <c r="B28" s="96" t="str">
        <f>IF(EXACT(B27,""),"",IFERROR(INDEX('Skills Record'!B:B,MATCH(ROW(B28)-4,'Skills Record'!N:N,0)),""))</f>
        <v>Willy</v>
      </c>
      <c r="C28" s="93" t="str">
        <f>IF(EXACT(B28,""),"",IFERROR(INDEX('Skills Record'!C:C,MATCH(B28&amp;"|*",'Skills Record'!$M:$M,0)),"?"))</f>
        <v>Junior Troublemaker</v>
      </c>
      <c r="D28" s="28">
        <f>IF(EXACT($B28,""),"",IFERROR(INDEX('Skills Record'!$G:$G,MATCH($B28&amp;"|"&amp;D$4&amp;"|",'Skills Record'!$L:$L,0)),0))</f>
        <v>2</v>
      </c>
      <c r="E28" s="21">
        <f>IF(EXACT($B28,""),"",IFERROR(INDEX('Skills Record'!$G:$G,MATCH($B28&amp;"|"&amp;E$4&amp;"|",'Skills Record'!$L:$L,0)),0))</f>
        <v>0</v>
      </c>
      <c r="F28" s="21">
        <f>IF(EXACT($B28,""),"",IFERROR(INDEX('Skills Record'!$G:$G,MATCH($B28&amp;"|"&amp;F$4&amp;"|",'Skills Record'!$L:$L,0)),0))</f>
        <v>0</v>
      </c>
      <c r="G28" s="21">
        <f>IF(EXACT($B28,""),"",IFERROR(INDEX('Skills Record'!$G:$G,MATCH($B28&amp;"|"&amp;G$4&amp;"|",'Skills Record'!$L:$L,0)),0))</f>
        <v>0</v>
      </c>
      <c r="H28" s="24">
        <f>IF(EXACT($B28,""),"",IFERROR(INDEX('Skills Record'!$G:$G,MATCH($B28&amp;"|"&amp;H$4&amp;"|",'Skills Record'!$L:$L,0)),0))</f>
        <v>6</v>
      </c>
      <c r="I28" s="28">
        <f>IF(EXACT($B28,""),"",IFERROR(INDEX('Skills Record'!$G:$G,MATCH($B28&amp;"|"&amp;I$4&amp;"|",'Skills Record'!$L:$L,0)),0))</f>
        <v>0</v>
      </c>
      <c r="J28" s="21">
        <f>IF(EXACT($B28,""),"",IFERROR(INDEX('Skills Record'!$G:$G,MATCH($B28&amp;"|"&amp;J$4&amp;"|",'Skills Record'!$L:$L,0)),0))</f>
        <v>0</v>
      </c>
      <c r="K28" s="21">
        <f>IF(EXACT($B28,""),"",IFERROR(INDEX('Skills Record'!$G:$G,MATCH($B28&amp;"|"&amp;K$4&amp;"|",'Skills Record'!$L:$L,0)),0))</f>
        <v>2</v>
      </c>
      <c r="L28" s="21">
        <f>IF(EXACT($B28,""),"",IFERROR(INDEX('Skills Record'!$G:$G,MATCH($B28&amp;"|"&amp;L$4&amp;"|",'Skills Record'!$L:$L,0)),0))</f>
        <v>1</v>
      </c>
      <c r="M28" s="24">
        <f>IF(EXACT($B28,""),"",IFERROR(INDEX('Skills Record'!$G:$G,MATCH($B28&amp;"|"&amp;M$4&amp;"|",'Skills Record'!$L:$L,0)),0))</f>
        <v>0</v>
      </c>
      <c r="N28" s="28">
        <f>IF(EXACT($B28,""),"",IFERROR(INDEX('Skills Record'!$G:$G,MATCH($B28&amp;"|"&amp;N$4&amp;"|",'Skills Record'!$L:$L,0)),0))</f>
        <v>0</v>
      </c>
      <c r="O28" s="21">
        <f>IF(EXACT($B28,""),"",IFERROR(INDEX('Skills Record'!$G:$G,MATCH($B28&amp;"|"&amp;O$4&amp;"|",'Skills Record'!$L:$L,0)),0))</f>
        <v>0</v>
      </c>
      <c r="P28" s="21">
        <f>IF(EXACT($B28,""),"",IFERROR(INDEX('Skills Record'!$G:$G,MATCH($B28&amp;"|"&amp;P$4&amp;"|",'Skills Record'!$L:$L,0)),0))</f>
        <v>0</v>
      </c>
      <c r="Q28" s="21">
        <f>IF(EXACT($B28,""),"",IFERROR(INDEX('Skills Record'!$G:$G,MATCH($B28&amp;"|"&amp;Q$4&amp;"|",'Skills Record'!$L:$L,0)),0))</f>
        <v>9</v>
      </c>
      <c r="R28" s="24">
        <f>IF(EXACT($B28,""),"",IFERROR(INDEX('Skills Record'!$G:$G,MATCH($B28&amp;"|"&amp;R$4&amp;"|",'Skills Record'!$L:$L,0)),0))</f>
        <v>0</v>
      </c>
      <c r="S28" s="28">
        <f>IF(EXACT($B28,""),"",IFERROR(INDEX('Skills Record'!$G:$G,MATCH($B28&amp;"|"&amp;S$4&amp;"|",'Skills Record'!$L:$L,0)),0))</f>
        <v>0</v>
      </c>
      <c r="T28" s="21">
        <f>IF(EXACT($B28,""),"",IFERROR(INDEX('Skills Record'!$G:$G,MATCH($B28&amp;"|"&amp;T$4&amp;"|",'Skills Record'!$L:$L,0)),0))</f>
        <v>0</v>
      </c>
      <c r="U28" s="21">
        <f>IF(EXACT($B28,""),"",IFERROR(INDEX('Skills Record'!$G:$G,MATCH($B28&amp;"|"&amp;U$4&amp;"|",'Skills Record'!$L:$L,0)),0))</f>
        <v>0</v>
      </c>
      <c r="V28" s="21">
        <f>IF(EXACT($B28,""),"",IFERROR(INDEX('Skills Record'!$G:$G,MATCH($B28&amp;"|"&amp;V$4&amp;"|",'Skills Record'!$L:$L,0)),0))</f>
        <v>0</v>
      </c>
      <c r="W28" s="24">
        <f>IF(EXACT($B28,""),"",IFERROR(INDEX('Skills Record'!$G:$G,MATCH($B28&amp;"|"&amp;W$4&amp;"|",'Skills Record'!$L:$L,0)),0))</f>
        <v>0</v>
      </c>
    </row>
    <row r="29" spans="1:23" ht="20" customHeight="1" x14ac:dyDescent="0.35">
      <c r="A29" s="117" t="str">
        <f t="array" aca="1" ref="A29" ca="1">IF(EXACT($B29,""),"",IFERROR(SUM(IF(COLUMN(D29:X29)=COLUMN('Skill Requirements'!C$5:W$5)+1,IF((D29:X29)&lt;OFFSET('Skill Requirements'!C$5:W$5,MATCH($C29,'Skill Requirements'!$B$5:$B$18,0)-1,0),OFFSET('Skill Requirements'!C$5:W$5,MATCH($C29,'Skill Requirements'!$B$5:$B$18,0)-1,0)-(D29:W29),0),0)),""))</f>
        <v/>
      </c>
      <c r="B29" s="96" t="str">
        <f>IF(EXACT(B28,""),"",IFERROR(INDEX('Skills Record'!B:B,MATCH(ROW(B29)-4,'Skills Record'!N:N,0)),""))</f>
        <v/>
      </c>
      <c r="C29" s="93" t="str">
        <f>IF(EXACT(B29,""),"",IFERROR(INDEX('Skills Record'!C:C,MATCH(B29&amp;"|*",'Skills Record'!$M:$M,0)),"?"))</f>
        <v/>
      </c>
      <c r="D29" s="28" t="str">
        <f>IF(EXACT($B29,""),"",IFERROR(INDEX('Skills Record'!$G:$G,MATCH($B29&amp;"|"&amp;D$4&amp;"|",'Skills Record'!$L:$L,0)),0))</f>
        <v/>
      </c>
      <c r="E29" s="21" t="str">
        <f>IF(EXACT($B29,""),"",IFERROR(INDEX('Skills Record'!$G:$G,MATCH($B29&amp;"|"&amp;E$4&amp;"|",'Skills Record'!$L:$L,0)),0))</f>
        <v/>
      </c>
      <c r="F29" s="21" t="str">
        <f>IF(EXACT($B29,""),"",IFERROR(INDEX('Skills Record'!$G:$G,MATCH($B29&amp;"|"&amp;F$4&amp;"|",'Skills Record'!$L:$L,0)),0))</f>
        <v/>
      </c>
      <c r="G29" s="21" t="str">
        <f>IF(EXACT($B29,""),"",IFERROR(INDEX('Skills Record'!$G:$G,MATCH($B29&amp;"|"&amp;G$4&amp;"|",'Skills Record'!$L:$L,0)),0))</f>
        <v/>
      </c>
      <c r="H29" s="24" t="str">
        <f>IF(EXACT($B29,""),"",IFERROR(INDEX('Skills Record'!$G:$G,MATCH($B29&amp;"|"&amp;H$4&amp;"|",'Skills Record'!$L:$L,0)),0))</f>
        <v/>
      </c>
      <c r="I29" s="28" t="str">
        <f>IF(EXACT($B29,""),"",IFERROR(INDEX('Skills Record'!$G:$G,MATCH($B29&amp;"|"&amp;I$4&amp;"|",'Skills Record'!$L:$L,0)),0))</f>
        <v/>
      </c>
      <c r="J29" s="21" t="str">
        <f>IF(EXACT($B29,""),"",IFERROR(INDEX('Skills Record'!$G:$G,MATCH($B29&amp;"|"&amp;J$4&amp;"|",'Skills Record'!$L:$L,0)),0))</f>
        <v/>
      </c>
      <c r="K29" s="21" t="str">
        <f>IF(EXACT($B29,""),"",IFERROR(INDEX('Skills Record'!$G:$G,MATCH($B29&amp;"|"&amp;K$4&amp;"|",'Skills Record'!$L:$L,0)),0))</f>
        <v/>
      </c>
      <c r="L29" s="21" t="str">
        <f>IF(EXACT($B29,""),"",IFERROR(INDEX('Skills Record'!$G:$G,MATCH($B29&amp;"|"&amp;L$4&amp;"|",'Skills Record'!$L:$L,0)),0))</f>
        <v/>
      </c>
      <c r="M29" s="24" t="str">
        <f>IF(EXACT($B29,""),"",IFERROR(INDEX('Skills Record'!$G:$G,MATCH($B29&amp;"|"&amp;M$4&amp;"|",'Skills Record'!$L:$L,0)),0))</f>
        <v/>
      </c>
      <c r="N29" s="28" t="str">
        <f>IF(EXACT($B29,""),"",IFERROR(INDEX('Skills Record'!$G:$G,MATCH($B29&amp;"|"&amp;N$4&amp;"|",'Skills Record'!$L:$L,0)),0))</f>
        <v/>
      </c>
      <c r="O29" s="21" t="str">
        <f>IF(EXACT($B29,""),"",IFERROR(INDEX('Skills Record'!$G:$G,MATCH($B29&amp;"|"&amp;O$4&amp;"|",'Skills Record'!$L:$L,0)),0))</f>
        <v/>
      </c>
      <c r="P29" s="21" t="str">
        <f>IF(EXACT($B29,""),"",IFERROR(INDEX('Skills Record'!$G:$G,MATCH($B29&amp;"|"&amp;P$4&amp;"|",'Skills Record'!$L:$L,0)),0))</f>
        <v/>
      </c>
      <c r="Q29" s="21" t="str">
        <f>IF(EXACT($B29,""),"",IFERROR(INDEX('Skills Record'!$G:$G,MATCH($B29&amp;"|"&amp;Q$4&amp;"|",'Skills Record'!$L:$L,0)),0))</f>
        <v/>
      </c>
      <c r="R29" s="24" t="str">
        <f>IF(EXACT($B29,""),"",IFERROR(INDEX('Skills Record'!$G:$G,MATCH($B29&amp;"|"&amp;R$4&amp;"|",'Skills Record'!$L:$L,0)),0))</f>
        <v/>
      </c>
      <c r="S29" s="28" t="str">
        <f>IF(EXACT($B29,""),"",IFERROR(INDEX('Skills Record'!$G:$G,MATCH($B29&amp;"|"&amp;S$4&amp;"|",'Skills Record'!$L:$L,0)),0))</f>
        <v/>
      </c>
      <c r="T29" s="21" t="str">
        <f>IF(EXACT($B29,""),"",IFERROR(INDEX('Skills Record'!$G:$G,MATCH($B29&amp;"|"&amp;T$4&amp;"|",'Skills Record'!$L:$L,0)),0))</f>
        <v/>
      </c>
      <c r="U29" s="21" t="str">
        <f>IF(EXACT($B29,""),"",IFERROR(INDEX('Skills Record'!$G:$G,MATCH($B29&amp;"|"&amp;U$4&amp;"|",'Skills Record'!$L:$L,0)),0))</f>
        <v/>
      </c>
      <c r="V29" s="21" t="str">
        <f>IF(EXACT($B29,""),"",IFERROR(INDEX('Skills Record'!$G:$G,MATCH($B29&amp;"|"&amp;V$4&amp;"|",'Skills Record'!$L:$L,0)),0))</f>
        <v/>
      </c>
      <c r="W29" s="24" t="str">
        <f>IF(EXACT($B29,""),"",IFERROR(INDEX('Skills Record'!$G:$G,MATCH($B29&amp;"|"&amp;W$4&amp;"|",'Skills Record'!$L:$L,0)),0))</f>
        <v/>
      </c>
    </row>
    <row r="30" spans="1:23" ht="20" customHeight="1" x14ac:dyDescent="0.35">
      <c r="A30" s="117" t="str">
        <f t="array" aca="1" ref="A30" ca="1">IF(EXACT($B30,""),"",IFERROR(SUM(IF(COLUMN(D30:X30)=COLUMN('Skill Requirements'!C$5:W$5)+1,IF((D30:X30)&lt;OFFSET('Skill Requirements'!C$5:W$5,MATCH($C30,'Skill Requirements'!$B$5:$B$18,0)-1,0),OFFSET('Skill Requirements'!C$5:W$5,MATCH($C30,'Skill Requirements'!$B$5:$B$18,0)-1,0)-(D30:W30),0),0)),""))</f>
        <v/>
      </c>
      <c r="B30" s="96" t="str">
        <f>IF(EXACT(B29,""),"",IFERROR(INDEX('Skills Record'!B:B,MATCH(ROW(B30)-4,'Skills Record'!N:N,0)),""))</f>
        <v/>
      </c>
      <c r="C30" s="93" t="str">
        <f>IF(EXACT(B30,""),"",IFERROR(INDEX('Skills Record'!C:C,MATCH(B30&amp;"|*",'Skills Record'!$M:$M,0)),"?"))</f>
        <v/>
      </c>
      <c r="D30" s="28" t="str">
        <f>IF(EXACT($B30,""),"",IFERROR(INDEX('Skills Record'!$G:$G,MATCH($B30&amp;"|"&amp;D$4&amp;"|",'Skills Record'!$L:$L,0)),0))</f>
        <v/>
      </c>
      <c r="E30" s="21" t="str">
        <f>IF(EXACT($B30,""),"",IFERROR(INDEX('Skills Record'!$G:$G,MATCH($B30&amp;"|"&amp;E$4&amp;"|",'Skills Record'!$L:$L,0)),0))</f>
        <v/>
      </c>
      <c r="F30" s="21" t="str">
        <f>IF(EXACT($B30,""),"",IFERROR(INDEX('Skills Record'!$G:$G,MATCH($B30&amp;"|"&amp;F$4&amp;"|",'Skills Record'!$L:$L,0)),0))</f>
        <v/>
      </c>
      <c r="G30" s="21" t="str">
        <f>IF(EXACT($B30,""),"",IFERROR(INDEX('Skills Record'!$G:$G,MATCH($B30&amp;"|"&amp;G$4&amp;"|",'Skills Record'!$L:$L,0)),0))</f>
        <v/>
      </c>
      <c r="H30" s="24" t="str">
        <f>IF(EXACT($B30,""),"",IFERROR(INDEX('Skills Record'!$G:$G,MATCH($B30&amp;"|"&amp;H$4&amp;"|",'Skills Record'!$L:$L,0)),0))</f>
        <v/>
      </c>
      <c r="I30" s="28" t="str">
        <f>IF(EXACT($B30,""),"",IFERROR(INDEX('Skills Record'!$G:$G,MATCH($B30&amp;"|"&amp;I$4&amp;"|",'Skills Record'!$L:$L,0)),0))</f>
        <v/>
      </c>
      <c r="J30" s="21" t="str">
        <f>IF(EXACT($B30,""),"",IFERROR(INDEX('Skills Record'!$G:$G,MATCH($B30&amp;"|"&amp;J$4&amp;"|",'Skills Record'!$L:$L,0)),0))</f>
        <v/>
      </c>
      <c r="K30" s="21" t="str">
        <f>IF(EXACT($B30,""),"",IFERROR(INDEX('Skills Record'!$G:$G,MATCH($B30&amp;"|"&amp;K$4&amp;"|",'Skills Record'!$L:$L,0)),0))</f>
        <v/>
      </c>
      <c r="L30" s="21" t="str">
        <f>IF(EXACT($B30,""),"",IFERROR(INDEX('Skills Record'!$G:$G,MATCH($B30&amp;"|"&amp;L$4&amp;"|",'Skills Record'!$L:$L,0)),0))</f>
        <v/>
      </c>
      <c r="M30" s="24" t="str">
        <f>IF(EXACT($B30,""),"",IFERROR(INDEX('Skills Record'!$G:$G,MATCH($B30&amp;"|"&amp;M$4&amp;"|",'Skills Record'!$L:$L,0)),0))</f>
        <v/>
      </c>
      <c r="N30" s="28" t="str">
        <f>IF(EXACT($B30,""),"",IFERROR(INDEX('Skills Record'!$G:$G,MATCH($B30&amp;"|"&amp;N$4&amp;"|",'Skills Record'!$L:$L,0)),0))</f>
        <v/>
      </c>
      <c r="O30" s="21" t="str">
        <f>IF(EXACT($B30,""),"",IFERROR(INDEX('Skills Record'!$G:$G,MATCH($B30&amp;"|"&amp;O$4&amp;"|",'Skills Record'!$L:$L,0)),0))</f>
        <v/>
      </c>
      <c r="P30" s="21" t="str">
        <f>IF(EXACT($B30,""),"",IFERROR(INDEX('Skills Record'!$G:$G,MATCH($B30&amp;"|"&amp;P$4&amp;"|",'Skills Record'!$L:$L,0)),0))</f>
        <v/>
      </c>
      <c r="Q30" s="21" t="str">
        <f>IF(EXACT($B30,""),"",IFERROR(INDEX('Skills Record'!$G:$G,MATCH($B30&amp;"|"&amp;Q$4&amp;"|",'Skills Record'!$L:$L,0)),0))</f>
        <v/>
      </c>
      <c r="R30" s="24" t="str">
        <f>IF(EXACT($B30,""),"",IFERROR(INDEX('Skills Record'!$G:$G,MATCH($B30&amp;"|"&amp;R$4&amp;"|",'Skills Record'!$L:$L,0)),0))</f>
        <v/>
      </c>
      <c r="S30" s="28" t="str">
        <f>IF(EXACT($B30,""),"",IFERROR(INDEX('Skills Record'!$G:$G,MATCH($B30&amp;"|"&amp;S$4&amp;"|",'Skills Record'!$L:$L,0)),0))</f>
        <v/>
      </c>
      <c r="T30" s="21" t="str">
        <f>IF(EXACT($B30,""),"",IFERROR(INDEX('Skills Record'!$G:$G,MATCH($B30&amp;"|"&amp;T$4&amp;"|",'Skills Record'!$L:$L,0)),0))</f>
        <v/>
      </c>
      <c r="U30" s="21" t="str">
        <f>IF(EXACT($B30,""),"",IFERROR(INDEX('Skills Record'!$G:$G,MATCH($B30&amp;"|"&amp;U$4&amp;"|",'Skills Record'!$L:$L,0)),0))</f>
        <v/>
      </c>
      <c r="V30" s="21" t="str">
        <f>IF(EXACT($B30,""),"",IFERROR(INDEX('Skills Record'!$G:$G,MATCH($B30&amp;"|"&amp;V$4&amp;"|",'Skills Record'!$L:$L,0)),0))</f>
        <v/>
      </c>
      <c r="W30" s="24" t="str">
        <f>IF(EXACT($B30,""),"",IFERROR(INDEX('Skills Record'!$G:$G,MATCH($B30&amp;"|"&amp;W$4&amp;"|",'Skills Record'!$L:$L,0)),0))</f>
        <v/>
      </c>
    </row>
    <row r="31" spans="1:23" ht="20" customHeight="1" x14ac:dyDescent="0.35">
      <c r="A31" s="117" t="str">
        <f t="array" aca="1" ref="A31" ca="1">IF(EXACT($B31,""),"",IFERROR(SUM(IF(COLUMN(D31:X31)=COLUMN('Skill Requirements'!C$5:W$5)+1,IF((D31:X31)&lt;OFFSET('Skill Requirements'!C$5:W$5,MATCH($C31,'Skill Requirements'!$B$5:$B$18,0)-1,0),OFFSET('Skill Requirements'!C$5:W$5,MATCH($C31,'Skill Requirements'!$B$5:$B$18,0)-1,0)-(D31:W31),0),0)),""))</f>
        <v/>
      </c>
      <c r="B31" s="96" t="str">
        <f>IF(EXACT(B30,""),"",IFERROR(INDEX('Skills Record'!B:B,MATCH(ROW(B31)-4,'Skills Record'!N:N,0)),""))</f>
        <v/>
      </c>
      <c r="C31" s="93" t="str">
        <f>IF(EXACT(B31,""),"",IFERROR(INDEX('Skills Record'!C:C,MATCH(B31&amp;"|*",'Skills Record'!$M:$M,0)),"?"))</f>
        <v/>
      </c>
      <c r="D31" s="28" t="str">
        <f>IF(EXACT($B31,""),"",IFERROR(INDEX('Skills Record'!$G:$G,MATCH($B31&amp;"|"&amp;D$4&amp;"|",'Skills Record'!$L:$L,0)),0))</f>
        <v/>
      </c>
      <c r="E31" s="21" t="str">
        <f>IF(EXACT($B31,""),"",IFERROR(INDEX('Skills Record'!$G:$G,MATCH($B31&amp;"|"&amp;E$4&amp;"|",'Skills Record'!$L:$L,0)),0))</f>
        <v/>
      </c>
      <c r="F31" s="21" t="str">
        <f>IF(EXACT($B31,""),"",IFERROR(INDEX('Skills Record'!$G:$G,MATCH($B31&amp;"|"&amp;F$4&amp;"|",'Skills Record'!$L:$L,0)),0))</f>
        <v/>
      </c>
      <c r="G31" s="21" t="str">
        <f>IF(EXACT($B31,""),"",IFERROR(INDEX('Skills Record'!$G:$G,MATCH($B31&amp;"|"&amp;G$4&amp;"|",'Skills Record'!$L:$L,0)),0))</f>
        <v/>
      </c>
      <c r="H31" s="24" t="str">
        <f>IF(EXACT($B31,""),"",IFERROR(INDEX('Skills Record'!$G:$G,MATCH($B31&amp;"|"&amp;H$4&amp;"|",'Skills Record'!$L:$L,0)),0))</f>
        <v/>
      </c>
      <c r="I31" s="28" t="str">
        <f>IF(EXACT($B31,""),"",IFERROR(INDEX('Skills Record'!$G:$G,MATCH($B31&amp;"|"&amp;I$4&amp;"|",'Skills Record'!$L:$L,0)),0))</f>
        <v/>
      </c>
      <c r="J31" s="21" t="str">
        <f>IF(EXACT($B31,""),"",IFERROR(INDEX('Skills Record'!$G:$G,MATCH($B31&amp;"|"&amp;J$4&amp;"|",'Skills Record'!$L:$L,0)),0))</f>
        <v/>
      </c>
      <c r="K31" s="21" t="str">
        <f>IF(EXACT($B31,""),"",IFERROR(INDEX('Skills Record'!$G:$G,MATCH($B31&amp;"|"&amp;K$4&amp;"|",'Skills Record'!$L:$L,0)),0))</f>
        <v/>
      </c>
      <c r="L31" s="21" t="str">
        <f>IF(EXACT($B31,""),"",IFERROR(INDEX('Skills Record'!$G:$G,MATCH($B31&amp;"|"&amp;L$4&amp;"|",'Skills Record'!$L:$L,0)),0))</f>
        <v/>
      </c>
      <c r="M31" s="24" t="str">
        <f>IF(EXACT($B31,""),"",IFERROR(INDEX('Skills Record'!$G:$G,MATCH($B31&amp;"|"&amp;M$4&amp;"|",'Skills Record'!$L:$L,0)),0))</f>
        <v/>
      </c>
      <c r="N31" s="28" t="str">
        <f>IF(EXACT($B31,""),"",IFERROR(INDEX('Skills Record'!$G:$G,MATCH($B31&amp;"|"&amp;N$4&amp;"|",'Skills Record'!$L:$L,0)),0))</f>
        <v/>
      </c>
      <c r="O31" s="21" t="str">
        <f>IF(EXACT($B31,""),"",IFERROR(INDEX('Skills Record'!$G:$G,MATCH($B31&amp;"|"&amp;O$4&amp;"|",'Skills Record'!$L:$L,0)),0))</f>
        <v/>
      </c>
      <c r="P31" s="21" t="str">
        <f>IF(EXACT($B31,""),"",IFERROR(INDEX('Skills Record'!$G:$G,MATCH($B31&amp;"|"&amp;P$4&amp;"|",'Skills Record'!$L:$L,0)),0))</f>
        <v/>
      </c>
      <c r="Q31" s="21" t="str">
        <f>IF(EXACT($B31,""),"",IFERROR(INDEX('Skills Record'!$G:$G,MATCH($B31&amp;"|"&amp;Q$4&amp;"|",'Skills Record'!$L:$L,0)),0))</f>
        <v/>
      </c>
      <c r="R31" s="24" t="str">
        <f>IF(EXACT($B31,""),"",IFERROR(INDEX('Skills Record'!$G:$G,MATCH($B31&amp;"|"&amp;R$4&amp;"|",'Skills Record'!$L:$L,0)),0))</f>
        <v/>
      </c>
      <c r="S31" s="28" t="str">
        <f>IF(EXACT($B31,""),"",IFERROR(INDEX('Skills Record'!$G:$G,MATCH($B31&amp;"|"&amp;S$4&amp;"|",'Skills Record'!$L:$L,0)),0))</f>
        <v/>
      </c>
      <c r="T31" s="21" t="str">
        <f>IF(EXACT($B31,""),"",IFERROR(INDEX('Skills Record'!$G:$G,MATCH($B31&amp;"|"&amp;T$4&amp;"|",'Skills Record'!$L:$L,0)),0))</f>
        <v/>
      </c>
      <c r="U31" s="21" t="str">
        <f>IF(EXACT($B31,""),"",IFERROR(INDEX('Skills Record'!$G:$G,MATCH($B31&amp;"|"&amp;U$4&amp;"|",'Skills Record'!$L:$L,0)),0))</f>
        <v/>
      </c>
      <c r="V31" s="21" t="str">
        <f>IF(EXACT($B31,""),"",IFERROR(INDEX('Skills Record'!$G:$G,MATCH($B31&amp;"|"&amp;V$4&amp;"|",'Skills Record'!$L:$L,0)),0))</f>
        <v/>
      </c>
      <c r="W31" s="24" t="str">
        <f>IF(EXACT($B31,""),"",IFERROR(INDEX('Skills Record'!$G:$G,MATCH($B31&amp;"|"&amp;W$4&amp;"|",'Skills Record'!$L:$L,0)),0))</f>
        <v/>
      </c>
    </row>
    <row r="32" spans="1:23" ht="20" customHeight="1" x14ac:dyDescent="0.35">
      <c r="A32" s="117" t="str">
        <f t="array" aca="1" ref="A32" ca="1">IF(EXACT($B32,""),"",IFERROR(SUM(IF(COLUMN(D32:X32)=COLUMN('Skill Requirements'!C$5:W$5)+1,IF((D32:X32)&lt;OFFSET('Skill Requirements'!C$5:W$5,MATCH($C32,'Skill Requirements'!$B$5:$B$18,0)-1,0),OFFSET('Skill Requirements'!C$5:W$5,MATCH($C32,'Skill Requirements'!$B$5:$B$18,0)-1,0)-(D32:W32),0),0)),""))</f>
        <v/>
      </c>
      <c r="B32" s="96" t="str">
        <f>IF(EXACT(B31,""),"",IFERROR(INDEX('Skills Record'!B:B,MATCH(ROW(B32)-4,'Skills Record'!N:N,0)),""))</f>
        <v/>
      </c>
      <c r="C32" s="93" t="str">
        <f>IF(EXACT(B32,""),"",IFERROR(INDEX('Skills Record'!C:C,MATCH(B32&amp;"|*",'Skills Record'!$M:$M,0)),"?"))</f>
        <v/>
      </c>
      <c r="D32" s="28" t="str">
        <f>IF(EXACT($B32,""),"",IFERROR(INDEX('Skills Record'!$G:$G,MATCH($B32&amp;"|"&amp;D$4&amp;"|",'Skills Record'!$L:$L,0)),0))</f>
        <v/>
      </c>
      <c r="E32" s="21" t="str">
        <f>IF(EXACT($B32,""),"",IFERROR(INDEX('Skills Record'!$G:$G,MATCH($B32&amp;"|"&amp;E$4&amp;"|",'Skills Record'!$L:$L,0)),0))</f>
        <v/>
      </c>
      <c r="F32" s="21" t="str">
        <f>IF(EXACT($B32,""),"",IFERROR(INDEX('Skills Record'!$G:$G,MATCH($B32&amp;"|"&amp;F$4&amp;"|",'Skills Record'!$L:$L,0)),0))</f>
        <v/>
      </c>
      <c r="G32" s="21" t="str">
        <f>IF(EXACT($B32,""),"",IFERROR(INDEX('Skills Record'!$G:$G,MATCH($B32&amp;"|"&amp;G$4&amp;"|",'Skills Record'!$L:$L,0)),0))</f>
        <v/>
      </c>
      <c r="H32" s="24" t="str">
        <f>IF(EXACT($B32,""),"",IFERROR(INDEX('Skills Record'!$G:$G,MATCH($B32&amp;"|"&amp;H$4&amp;"|",'Skills Record'!$L:$L,0)),0))</f>
        <v/>
      </c>
      <c r="I32" s="28" t="str">
        <f>IF(EXACT($B32,""),"",IFERROR(INDEX('Skills Record'!$G:$G,MATCH($B32&amp;"|"&amp;I$4&amp;"|",'Skills Record'!$L:$L,0)),0))</f>
        <v/>
      </c>
      <c r="J32" s="21" t="str">
        <f>IF(EXACT($B32,""),"",IFERROR(INDEX('Skills Record'!$G:$G,MATCH($B32&amp;"|"&amp;J$4&amp;"|",'Skills Record'!$L:$L,0)),0))</f>
        <v/>
      </c>
      <c r="K32" s="21" t="str">
        <f>IF(EXACT($B32,""),"",IFERROR(INDEX('Skills Record'!$G:$G,MATCH($B32&amp;"|"&amp;K$4&amp;"|",'Skills Record'!$L:$L,0)),0))</f>
        <v/>
      </c>
      <c r="L32" s="21" t="str">
        <f>IF(EXACT($B32,""),"",IFERROR(INDEX('Skills Record'!$G:$G,MATCH($B32&amp;"|"&amp;L$4&amp;"|",'Skills Record'!$L:$L,0)),0))</f>
        <v/>
      </c>
      <c r="M32" s="24" t="str">
        <f>IF(EXACT($B32,""),"",IFERROR(INDEX('Skills Record'!$G:$G,MATCH($B32&amp;"|"&amp;M$4&amp;"|",'Skills Record'!$L:$L,0)),0))</f>
        <v/>
      </c>
      <c r="N32" s="28" t="str">
        <f>IF(EXACT($B32,""),"",IFERROR(INDEX('Skills Record'!$G:$G,MATCH($B32&amp;"|"&amp;N$4&amp;"|",'Skills Record'!$L:$L,0)),0))</f>
        <v/>
      </c>
      <c r="O32" s="21" t="str">
        <f>IF(EXACT($B32,""),"",IFERROR(INDEX('Skills Record'!$G:$G,MATCH($B32&amp;"|"&amp;O$4&amp;"|",'Skills Record'!$L:$L,0)),0))</f>
        <v/>
      </c>
      <c r="P32" s="21" t="str">
        <f>IF(EXACT($B32,""),"",IFERROR(INDEX('Skills Record'!$G:$G,MATCH($B32&amp;"|"&amp;P$4&amp;"|",'Skills Record'!$L:$L,0)),0))</f>
        <v/>
      </c>
      <c r="Q32" s="21" t="str">
        <f>IF(EXACT($B32,""),"",IFERROR(INDEX('Skills Record'!$G:$G,MATCH($B32&amp;"|"&amp;Q$4&amp;"|",'Skills Record'!$L:$L,0)),0))</f>
        <v/>
      </c>
      <c r="R32" s="24" t="str">
        <f>IF(EXACT($B32,""),"",IFERROR(INDEX('Skills Record'!$G:$G,MATCH($B32&amp;"|"&amp;R$4&amp;"|",'Skills Record'!$L:$L,0)),0))</f>
        <v/>
      </c>
      <c r="S32" s="28" t="str">
        <f>IF(EXACT($B32,""),"",IFERROR(INDEX('Skills Record'!$G:$G,MATCH($B32&amp;"|"&amp;S$4&amp;"|",'Skills Record'!$L:$L,0)),0))</f>
        <v/>
      </c>
      <c r="T32" s="21" t="str">
        <f>IF(EXACT($B32,""),"",IFERROR(INDEX('Skills Record'!$G:$G,MATCH($B32&amp;"|"&amp;T$4&amp;"|",'Skills Record'!$L:$L,0)),0))</f>
        <v/>
      </c>
      <c r="U32" s="21" t="str">
        <f>IF(EXACT($B32,""),"",IFERROR(INDEX('Skills Record'!$G:$G,MATCH($B32&amp;"|"&amp;U$4&amp;"|",'Skills Record'!$L:$L,0)),0))</f>
        <v/>
      </c>
      <c r="V32" s="21" t="str">
        <f>IF(EXACT($B32,""),"",IFERROR(INDEX('Skills Record'!$G:$G,MATCH($B32&amp;"|"&amp;V$4&amp;"|",'Skills Record'!$L:$L,0)),0))</f>
        <v/>
      </c>
      <c r="W32" s="24" t="str">
        <f>IF(EXACT($B32,""),"",IFERROR(INDEX('Skills Record'!$G:$G,MATCH($B32&amp;"|"&amp;W$4&amp;"|",'Skills Record'!$L:$L,0)),0))</f>
        <v/>
      </c>
    </row>
    <row r="33" spans="1:23" ht="20" customHeight="1" x14ac:dyDescent="0.35">
      <c r="A33" s="117" t="str">
        <f t="array" aca="1" ref="A33" ca="1">IF(EXACT($B33,""),"",IFERROR(SUM(IF(COLUMN(D33:X33)=COLUMN('Skill Requirements'!C$5:W$5)+1,IF((D33:X33)&lt;OFFSET('Skill Requirements'!C$5:W$5,MATCH($C33,'Skill Requirements'!$B$5:$B$18,0)-1,0),OFFSET('Skill Requirements'!C$5:W$5,MATCH($C33,'Skill Requirements'!$B$5:$B$18,0)-1,0)-(D33:W33),0),0)),""))</f>
        <v/>
      </c>
      <c r="B33" s="96" t="str">
        <f>IF(EXACT(B32,""),"",IFERROR(INDEX('Skills Record'!B:B,MATCH(ROW(B33)-4,'Skills Record'!N:N,0)),""))</f>
        <v/>
      </c>
      <c r="C33" s="93" t="str">
        <f>IF(EXACT(B33,""),"",IFERROR(INDEX('Skills Record'!C:C,MATCH(B33&amp;"|*",'Skills Record'!$M:$M,0)),"?"))</f>
        <v/>
      </c>
      <c r="D33" s="28" t="str">
        <f>IF(EXACT($B33,""),"",IFERROR(INDEX('Skills Record'!$G:$G,MATCH($B33&amp;"|"&amp;D$4&amp;"|",'Skills Record'!$L:$L,0)),0))</f>
        <v/>
      </c>
      <c r="E33" s="21" t="str">
        <f>IF(EXACT($B33,""),"",IFERROR(INDEX('Skills Record'!$G:$G,MATCH($B33&amp;"|"&amp;E$4&amp;"|",'Skills Record'!$L:$L,0)),0))</f>
        <v/>
      </c>
      <c r="F33" s="21" t="str">
        <f>IF(EXACT($B33,""),"",IFERROR(INDEX('Skills Record'!$G:$G,MATCH($B33&amp;"|"&amp;F$4&amp;"|",'Skills Record'!$L:$L,0)),0))</f>
        <v/>
      </c>
      <c r="G33" s="21" t="str">
        <f>IF(EXACT($B33,""),"",IFERROR(INDEX('Skills Record'!$G:$G,MATCH($B33&amp;"|"&amp;G$4&amp;"|",'Skills Record'!$L:$L,0)),0))</f>
        <v/>
      </c>
      <c r="H33" s="24" t="str">
        <f>IF(EXACT($B33,""),"",IFERROR(INDEX('Skills Record'!$G:$G,MATCH($B33&amp;"|"&amp;H$4&amp;"|",'Skills Record'!$L:$L,0)),0))</f>
        <v/>
      </c>
      <c r="I33" s="28" t="str">
        <f>IF(EXACT($B33,""),"",IFERROR(INDEX('Skills Record'!$G:$G,MATCH($B33&amp;"|"&amp;I$4&amp;"|",'Skills Record'!$L:$L,0)),0))</f>
        <v/>
      </c>
      <c r="J33" s="21" t="str">
        <f>IF(EXACT($B33,""),"",IFERROR(INDEX('Skills Record'!$G:$G,MATCH($B33&amp;"|"&amp;J$4&amp;"|",'Skills Record'!$L:$L,0)),0))</f>
        <v/>
      </c>
      <c r="K33" s="21" t="str">
        <f>IF(EXACT($B33,""),"",IFERROR(INDEX('Skills Record'!$G:$G,MATCH($B33&amp;"|"&amp;K$4&amp;"|",'Skills Record'!$L:$L,0)),0))</f>
        <v/>
      </c>
      <c r="L33" s="21" t="str">
        <f>IF(EXACT($B33,""),"",IFERROR(INDEX('Skills Record'!$G:$G,MATCH($B33&amp;"|"&amp;L$4&amp;"|",'Skills Record'!$L:$L,0)),0))</f>
        <v/>
      </c>
      <c r="M33" s="24" t="str">
        <f>IF(EXACT($B33,""),"",IFERROR(INDEX('Skills Record'!$G:$G,MATCH($B33&amp;"|"&amp;M$4&amp;"|",'Skills Record'!$L:$L,0)),0))</f>
        <v/>
      </c>
      <c r="N33" s="28" t="str">
        <f>IF(EXACT($B33,""),"",IFERROR(INDEX('Skills Record'!$G:$G,MATCH($B33&amp;"|"&amp;N$4&amp;"|",'Skills Record'!$L:$L,0)),0))</f>
        <v/>
      </c>
      <c r="O33" s="21" t="str">
        <f>IF(EXACT($B33,""),"",IFERROR(INDEX('Skills Record'!$G:$G,MATCH($B33&amp;"|"&amp;O$4&amp;"|",'Skills Record'!$L:$L,0)),0))</f>
        <v/>
      </c>
      <c r="P33" s="21" t="str">
        <f>IF(EXACT($B33,""),"",IFERROR(INDEX('Skills Record'!$G:$G,MATCH($B33&amp;"|"&amp;P$4&amp;"|",'Skills Record'!$L:$L,0)),0))</f>
        <v/>
      </c>
      <c r="Q33" s="21" t="str">
        <f>IF(EXACT($B33,""),"",IFERROR(INDEX('Skills Record'!$G:$G,MATCH($B33&amp;"|"&amp;Q$4&amp;"|",'Skills Record'!$L:$L,0)),0))</f>
        <v/>
      </c>
      <c r="R33" s="24" t="str">
        <f>IF(EXACT($B33,""),"",IFERROR(INDEX('Skills Record'!$G:$G,MATCH($B33&amp;"|"&amp;R$4&amp;"|",'Skills Record'!$L:$L,0)),0))</f>
        <v/>
      </c>
      <c r="S33" s="28" t="str">
        <f>IF(EXACT($B33,""),"",IFERROR(INDEX('Skills Record'!$G:$G,MATCH($B33&amp;"|"&amp;S$4&amp;"|",'Skills Record'!$L:$L,0)),0))</f>
        <v/>
      </c>
      <c r="T33" s="21" t="str">
        <f>IF(EXACT($B33,""),"",IFERROR(INDEX('Skills Record'!$G:$G,MATCH($B33&amp;"|"&amp;T$4&amp;"|",'Skills Record'!$L:$L,0)),0))</f>
        <v/>
      </c>
      <c r="U33" s="21" t="str">
        <f>IF(EXACT($B33,""),"",IFERROR(INDEX('Skills Record'!$G:$G,MATCH($B33&amp;"|"&amp;U$4&amp;"|",'Skills Record'!$L:$L,0)),0))</f>
        <v/>
      </c>
      <c r="V33" s="21" t="str">
        <f>IF(EXACT($B33,""),"",IFERROR(INDEX('Skills Record'!$G:$G,MATCH($B33&amp;"|"&amp;V$4&amp;"|",'Skills Record'!$L:$L,0)),0))</f>
        <v/>
      </c>
      <c r="W33" s="24" t="str">
        <f>IF(EXACT($B33,""),"",IFERROR(INDEX('Skills Record'!$G:$G,MATCH($B33&amp;"|"&amp;W$4&amp;"|",'Skills Record'!$L:$L,0)),0))</f>
        <v/>
      </c>
    </row>
    <row r="34" spans="1:23" ht="20" customHeight="1" x14ac:dyDescent="0.35">
      <c r="A34" s="117" t="str">
        <f t="array" aca="1" ref="A34" ca="1">IF(EXACT($B34,""),"",IFERROR(SUM(IF(COLUMN(D34:X34)=COLUMN('Skill Requirements'!C$5:W$5)+1,IF((D34:X34)&lt;OFFSET('Skill Requirements'!C$5:W$5,MATCH($C34,'Skill Requirements'!$B$5:$B$18,0)-1,0),OFFSET('Skill Requirements'!C$5:W$5,MATCH($C34,'Skill Requirements'!$B$5:$B$18,0)-1,0)-(D34:W34),0),0)),""))</f>
        <v/>
      </c>
      <c r="B34" s="96" t="str">
        <f>IF(EXACT(B33,""),"",IFERROR(INDEX('Skills Record'!B:B,MATCH(ROW(B34)-4,'Skills Record'!N:N,0)),""))</f>
        <v/>
      </c>
      <c r="C34" s="93" t="str">
        <f>IF(EXACT(B34,""),"",IFERROR(INDEX('Skills Record'!C:C,MATCH(B34&amp;"|*",'Skills Record'!$M:$M,0)),"?"))</f>
        <v/>
      </c>
      <c r="D34" s="28" t="str">
        <f>IF(EXACT($B34,""),"",IFERROR(INDEX('Skills Record'!$G:$G,MATCH($B34&amp;"|"&amp;D$4&amp;"|",'Skills Record'!$L:$L,0)),0))</f>
        <v/>
      </c>
      <c r="E34" s="21" t="str">
        <f>IF(EXACT($B34,""),"",IFERROR(INDEX('Skills Record'!$G:$G,MATCH($B34&amp;"|"&amp;E$4&amp;"|",'Skills Record'!$L:$L,0)),0))</f>
        <v/>
      </c>
      <c r="F34" s="21" t="str">
        <f>IF(EXACT($B34,""),"",IFERROR(INDEX('Skills Record'!$G:$G,MATCH($B34&amp;"|"&amp;F$4&amp;"|",'Skills Record'!$L:$L,0)),0))</f>
        <v/>
      </c>
      <c r="G34" s="21" t="str">
        <f>IF(EXACT($B34,""),"",IFERROR(INDEX('Skills Record'!$G:$G,MATCH($B34&amp;"|"&amp;G$4&amp;"|",'Skills Record'!$L:$L,0)),0))</f>
        <v/>
      </c>
      <c r="H34" s="24" t="str">
        <f>IF(EXACT($B34,""),"",IFERROR(INDEX('Skills Record'!$G:$G,MATCH($B34&amp;"|"&amp;H$4&amp;"|",'Skills Record'!$L:$L,0)),0))</f>
        <v/>
      </c>
      <c r="I34" s="28" t="str">
        <f>IF(EXACT($B34,""),"",IFERROR(INDEX('Skills Record'!$G:$G,MATCH($B34&amp;"|"&amp;I$4&amp;"|",'Skills Record'!$L:$L,0)),0))</f>
        <v/>
      </c>
      <c r="J34" s="21" t="str">
        <f>IF(EXACT($B34,""),"",IFERROR(INDEX('Skills Record'!$G:$G,MATCH($B34&amp;"|"&amp;J$4&amp;"|",'Skills Record'!$L:$L,0)),0))</f>
        <v/>
      </c>
      <c r="K34" s="21" t="str">
        <f>IF(EXACT($B34,""),"",IFERROR(INDEX('Skills Record'!$G:$G,MATCH($B34&amp;"|"&amp;K$4&amp;"|",'Skills Record'!$L:$L,0)),0))</f>
        <v/>
      </c>
      <c r="L34" s="21" t="str">
        <f>IF(EXACT($B34,""),"",IFERROR(INDEX('Skills Record'!$G:$G,MATCH($B34&amp;"|"&amp;L$4&amp;"|",'Skills Record'!$L:$L,0)),0))</f>
        <v/>
      </c>
      <c r="M34" s="24" t="str">
        <f>IF(EXACT($B34,""),"",IFERROR(INDEX('Skills Record'!$G:$G,MATCH($B34&amp;"|"&amp;M$4&amp;"|",'Skills Record'!$L:$L,0)),0))</f>
        <v/>
      </c>
      <c r="N34" s="28" t="str">
        <f>IF(EXACT($B34,""),"",IFERROR(INDEX('Skills Record'!$G:$G,MATCH($B34&amp;"|"&amp;N$4&amp;"|",'Skills Record'!$L:$L,0)),0))</f>
        <v/>
      </c>
      <c r="O34" s="21" t="str">
        <f>IF(EXACT($B34,""),"",IFERROR(INDEX('Skills Record'!$G:$G,MATCH($B34&amp;"|"&amp;O$4&amp;"|",'Skills Record'!$L:$L,0)),0))</f>
        <v/>
      </c>
      <c r="P34" s="21" t="str">
        <f>IF(EXACT($B34,""),"",IFERROR(INDEX('Skills Record'!$G:$G,MATCH($B34&amp;"|"&amp;P$4&amp;"|",'Skills Record'!$L:$L,0)),0))</f>
        <v/>
      </c>
      <c r="Q34" s="21" t="str">
        <f>IF(EXACT($B34,""),"",IFERROR(INDEX('Skills Record'!$G:$G,MATCH($B34&amp;"|"&amp;Q$4&amp;"|",'Skills Record'!$L:$L,0)),0))</f>
        <v/>
      </c>
      <c r="R34" s="24" t="str">
        <f>IF(EXACT($B34,""),"",IFERROR(INDEX('Skills Record'!$G:$G,MATCH($B34&amp;"|"&amp;R$4&amp;"|",'Skills Record'!$L:$L,0)),0))</f>
        <v/>
      </c>
      <c r="S34" s="28" t="str">
        <f>IF(EXACT($B34,""),"",IFERROR(INDEX('Skills Record'!$G:$G,MATCH($B34&amp;"|"&amp;S$4&amp;"|",'Skills Record'!$L:$L,0)),0))</f>
        <v/>
      </c>
      <c r="T34" s="21" t="str">
        <f>IF(EXACT($B34,""),"",IFERROR(INDEX('Skills Record'!$G:$G,MATCH($B34&amp;"|"&amp;T$4&amp;"|",'Skills Record'!$L:$L,0)),0))</f>
        <v/>
      </c>
      <c r="U34" s="21" t="str">
        <f>IF(EXACT($B34,""),"",IFERROR(INDEX('Skills Record'!$G:$G,MATCH($B34&amp;"|"&amp;U$4&amp;"|",'Skills Record'!$L:$L,0)),0))</f>
        <v/>
      </c>
      <c r="V34" s="21" t="str">
        <f>IF(EXACT($B34,""),"",IFERROR(INDEX('Skills Record'!$G:$G,MATCH($B34&amp;"|"&amp;V$4&amp;"|",'Skills Record'!$L:$L,0)),0))</f>
        <v/>
      </c>
      <c r="W34" s="24" t="str">
        <f>IF(EXACT($B34,""),"",IFERROR(INDEX('Skills Record'!$G:$G,MATCH($B34&amp;"|"&amp;W$4&amp;"|",'Skills Record'!$L:$L,0)),0))</f>
        <v/>
      </c>
    </row>
    <row r="35" spans="1:23" ht="20" customHeight="1" thickBot="1" x14ac:dyDescent="0.4">
      <c r="A35" s="117" t="str">
        <f t="array" aca="1" ref="A35" ca="1">IF(EXACT($B35,""),"",IFERROR(SUM(IF(COLUMN(D35:X35)=COLUMN('Skill Requirements'!C$5:W$5)+1,IF((D35:X35)&lt;OFFSET('Skill Requirements'!C$5:W$5,MATCH($C35,'Skill Requirements'!$B$5:$B$18,0)-1,0),OFFSET('Skill Requirements'!C$5:W$5,MATCH($C35,'Skill Requirements'!$B$5:$B$18,0)-1,0)-(D35:W35),0),0)),""))</f>
        <v/>
      </c>
      <c r="B35" s="97" t="str">
        <f>IF(EXACT(B34,""),"",IFERROR(INDEX('Skills Record'!B:B,MATCH(ROW(B35)-4,'Skills Record'!N:N,0)),""))</f>
        <v/>
      </c>
      <c r="C35" s="94" t="str">
        <f>IF(EXACT(B35,""),"",IFERROR(INDEX('Skills Record'!C:C,MATCH(B35&amp;"|*",'Skills Record'!$M:$M,0)),"?"))</f>
        <v/>
      </c>
      <c r="D35" s="29" t="str">
        <f>IF(EXACT($B35,""),"",IFERROR(INDEX('Skills Record'!$G:$G,MATCH($B35&amp;"|"&amp;D$4&amp;"|",'Skills Record'!$L:$L,0)),0))</f>
        <v/>
      </c>
      <c r="E35" s="25" t="str">
        <f>IF(EXACT($B35,""),"",IFERROR(INDEX('Skills Record'!$G:$G,MATCH($B35&amp;"|"&amp;E$4&amp;"|",'Skills Record'!$L:$L,0)),0))</f>
        <v/>
      </c>
      <c r="F35" s="25" t="str">
        <f>IF(EXACT($B35,""),"",IFERROR(INDEX('Skills Record'!$G:$G,MATCH($B35&amp;"|"&amp;F$4&amp;"|",'Skills Record'!$L:$L,0)),0))</f>
        <v/>
      </c>
      <c r="G35" s="25" t="str">
        <f>IF(EXACT($B35,""),"",IFERROR(INDEX('Skills Record'!$G:$G,MATCH($B35&amp;"|"&amp;G$4&amp;"|",'Skills Record'!$L:$L,0)),0))</f>
        <v/>
      </c>
      <c r="H35" s="26" t="str">
        <f>IF(EXACT($B35,""),"",IFERROR(INDEX('Skills Record'!$G:$G,MATCH($B35&amp;"|"&amp;H$4&amp;"|",'Skills Record'!$L:$L,0)),0))</f>
        <v/>
      </c>
      <c r="I35" s="29" t="str">
        <f>IF(EXACT($B35,""),"",IFERROR(INDEX('Skills Record'!$G:$G,MATCH($B35&amp;"|"&amp;I$4&amp;"|",'Skills Record'!$L:$L,0)),0))</f>
        <v/>
      </c>
      <c r="J35" s="25" t="str">
        <f>IF(EXACT($B35,""),"",IFERROR(INDEX('Skills Record'!$G:$G,MATCH($B35&amp;"|"&amp;J$4&amp;"|",'Skills Record'!$L:$L,0)),0))</f>
        <v/>
      </c>
      <c r="K35" s="25" t="str">
        <f>IF(EXACT($B35,""),"",IFERROR(INDEX('Skills Record'!$G:$G,MATCH($B35&amp;"|"&amp;K$4&amp;"|",'Skills Record'!$L:$L,0)),0))</f>
        <v/>
      </c>
      <c r="L35" s="25" t="str">
        <f>IF(EXACT($B35,""),"",IFERROR(INDEX('Skills Record'!$G:$G,MATCH($B35&amp;"|"&amp;L$4&amp;"|",'Skills Record'!$L:$L,0)),0))</f>
        <v/>
      </c>
      <c r="M35" s="26" t="str">
        <f>IF(EXACT($B35,""),"",IFERROR(INDEX('Skills Record'!$G:$G,MATCH($B35&amp;"|"&amp;M$4&amp;"|",'Skills Record'!$L:$L,0)),0))</f>
        <v/>
      </c>
      <c r="N35" s="29" t="str">
        <f>IF(EXACT($B35,""),"",IFERROR(INDEX('Skills Record'!$G:$G,MATCH($B35&amp;"|"&amp;N$4&amp;"|",'Skills Record'!$L:$L,0)),0))</f>
        <v/>
      </c>
      <c r="O35" s="25" t="str">
        <f>IF(EXACT($B35,""),"",IFERROR(INDEX('Skills Record'!$G:$G,MATCH($B35&amp;"|"&amp;O$4&amp;"|",'Skills Record'!$L:$L,0)),0))</f>
        <v/>
      </c>
      <c r="P35" s="25" t="str">
        <f>IF(EXACT($B35,""),"",IFERROR(INDEX('Skills Record'!$G:$G,MATCH($B35&amp;"|"&amp;P$4&amp;"|",'Skills Record'!$L:$L,0)),0))</f>
        <v/>
      </c>
      <c r="Q35" s="25" t="str">
        <f>IF(EXACT($B35,""),"",IFERROR(INDEX('Skills Record'!$G:$G,MATCH($B35&amp;"|"&amp;Q$4&amp;"|",'Skills Record'!$L:$L,0)),0))</f>
        <v/>
      </c>
      <c r="R35" s="26" t="str">
        <f>IF(EXACT($B35,""),"",IFERROR(INDEX('Skills Record'!$G:$G,MATCH($B35&amp;"|"&amp;R$4&amp;"|",'Skills Record'!$L:$L,0)),0))</f>
        <v/>
      </c>
      <c r="S35" s="29" t="str">
        <f>IF(EXACT($B35,""),"",IFERROR(INDEX('Skills Record'!$G:$G,MATCH($B35&amp;"|"&amp;S$4&amp;"|",'Skills Record'!$L:$L,0)),0))</f>
        <v/>
      </c>
      <c r="T35" s="25" t="str">
        <f>IF(EXACT($B35,""),"",IFERROR(INDEX('Skills Record'!$G:$G,MATCH($B35&amp;"|"&amp;T$4&amp;"|",'Skills Record'!$L:$L,0)),0))</f>
        <v/>
      </c>
      <c r="U35" s="25" t="str">
        <f>IF(EXACT($B35,""),"",IFERROR(INDEX('Skills Record'!$G:$G,MATCH($B35&amp;"|"&amp;U$4&amp;"|",'Skills Record'!$L:$L,0)),0))</f>
        <v/>
      </c>
      <c r="V35" s="25" t="str">
        <f>IF(EXACT($B35,""),"",IFERROR(INDEX('Skills Record'!$G:$G,MATCH($B35&amp;"|"&amp;V$4&amp;"|",'Skills Record'!$L:$L,0)),0))</f>
        <v/>
      </c>
      <c r="W35" s="26" t="str">
        <f>IF(EXACT($B35,""),"",IFERROR(INDEX('Skills Record'!$G:$G,MATCH($B35&amp;"|"&amp;W$4&amp;"|",'Skills Record'!$L:$L,0)),0))</f>
        <v/>
      </c>
    </row>
    <row r="36" spans="1:23" ht="2.5" customHeight="1" x14ac:dyDescent="0.35">
      <c r="A36" s="117" t="str">
        <f t="array" aca="1" ref="A36" ca="1">IF(EXACT($B36,""),"",IFERROR(SUM(IF(COLUMN(D36:X36)=COLUMN('Skill Requirements'!C$5:W$5)+1,IF((D36:X36)&lt;OFFSET('Skill Requirements'!C$5:W$5,MATCH($C36,'Skill Requirements'!$B$5:$B$18,0)-1,0),OFFSET('Skill Requirements'!C$5:W$5,MATCH($C36,'Skill Requirements'!$B$5:$B$18,0)-1,0)-(D36:W36),0),0)),""))</f>
        <v/>
      </c>
      <c r="E36" s="1"/>
      <c r="F36" s="1"/>
      <c r="G36" s="1"/>
      <c r="H36" s="1"/>
    </row>
    <row r="43" spans="1:23" ht="20" customHeight="1" x14ac:dyDescent="0.35">
      <c r="D43" s="118"/>
    </row>
    <row r="44" spans="1:23" ht="20" customHeight="1" x14ac:dyDescent="0.35"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</row>
    <row r="45" spans="1:23" ht="20" customHeight="1" x14ac:dyDescent="0.35">
      <c r="D45" s="120"/>
    </row>
  </sheetData>
  <conditionalFormatting sqref="D5:W35">
    <cfRule type="cellIs" dxfId="26" priority="95" stopIfTrue="1" operator="equal">
      <formula>10</formula>
    </cfRule>
    <cfRule type="cellIs" dxfId="25" priority="96" stopIfTrue="1" operator="equal">
      <formula>9</formula>
    </cfRule>
    <cfRule type="cellIs" dxfId="24" priority="97" stopIfTrue="1" operator="equal">
      <formula>8</formula>
    </cfRule>
    <cfRule type="cellIs" dxfId="23" priority="98" stopIfTrue="1" operator="equal">
      <formula>7</formula>
    </cfRule>
    <cfRule type="cellIs" dxfId="22" priority="99" stopIfTrue="1" operator="equal">
      <formula>6</formula>
    </cfRule>
    <cfRule type="cellIs" dxfId="21" priority="100" stopIfTrue="1" operator="equal">
      <formula>5</formula>
    </cfRule>
    <cfRule type="cellIs" dxfId="20" priority="101" stopIfTrue="1" operator="equal">
      <formula>4</formula>
    </cfRule>
    <cfRule type="cellIs" dxfId="19" priority="102" stopIfTrue="1" operator="equal">
      <formula>3</formula>
    </cfRule>
    <cfRule type="cellIs" dxfId="18" priority="103" stopIfTrue="1" operator="equal">
      <formula>2</formula>
    </cfRule>
    <cfRule type="cellIs" dxfId="17" priority="104" stopIfTrue="1" operator="equal">
      <formula>1</formula>
    </cfRule>
    <cfRule type="expression" dxfId="16" priority="105" stopIfTrue="1">
      <formula>AND(D5=0,ISNUMBER(D5))</formula>
    </cfRule>
  </conditionalFormatting>
  <conditionalFormatting sqref="A5:A36">
    <cfRule type="iconSet" priority="3">
      <iconSet showValue="0" reverse="1">
        <cfvo type="percent" val="0"/>
        <cfvo type="num" val="0" gte="0"/>
        <cfvo type="percentile" val="90"/>
      </iconSet>
    </cfRule>
  </conditionalFormatting>
  <conditionalFormatting sqref="AB5:AB2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C5:A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allowBlank="1" showInputMessage="1" sqref="B5:B35" xr:uid="{F2E48116-D52C-4FE9-B6E2-ED5BE8669AAC}"/>
  </dataValidations>
  <pageMargins left="0.7" right="0.7" top="0.75" bottom="0.75" header="0.3" footer="0.3"/>
  <pageSetup paperSize="9" scale="8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629F-8EA3-49E7-9D2E-5B374EF7FA4F}">
  <sheetPr>
    <tabColor theme="4"/>
  </sheetPr>
  <dimension ref="A1:AT74"/>
  <sheetViews>
    <sheetView showGridLines="0" zoomScale="108" zoomScaleNormal="108" workbookViewId="0">
      <selection activeCell="AX24" sqref="AX24"/>
    </sheetView>
  </sheetViews>
  <sheetFormatPr defaultColWidth="3.6328125" defaultRowHeight="10" customHeight="1" x14ac:dyDescent="0.35"/>
  <cols>
    <col min="1" max="1" width="1.81640625" style="5" customWidth="1"/>
    <col min="2" max="3" width="1.81640625" customWidth="1"/>
    <col min="5" max="8" width="1.81640625" customWidth="1"/>
    <col min="12" max="13" width="1.81640625" customWidth="1"/>
    <col min="15" max="18" width="1.81640625" customWidth="1"/>
    <col min="22" max="45" width="1.81640625" customWidth="1"/>
    <col min="46" max="46" width="1.81640625" style="5" customWidth="1"/>
  </cols>
  <sheetData>
    <row r="1" spans="1:46" s="260" customFormat="1" ht="5" customHeight="1" x14ac:dyDescent="0.35">
      <c r="A1" s="499" t="s">
        <v>348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AI1" s="262"/>
      <c r="AJ1" s="262"/>
    </row>
    <row r="2" spans="1:46" s="260" customFormat="1" ht="20" customHeight="1" x14ac:dyDescent="0.35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U2" s="262"/>
      <c r="V2" s="262"/>
      <c r="W2" s="262"/>
      <c r="X2" s="537" t="s">
        <v>49</v>
      </c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9"/>
      <c r="AN2" s="261"/>
      <c r="AO2" s="501" t="str">
        <f>VLOOKUP('Training Needs'!X2,'Skills Matrix'!B:C,2,FALSE)</f>
        <v>Chief Troublemaker</v>
      </c>
      <c r="AP2" s="501"/>
      <c r="AQ2" s="501"/>
      <c r="AR2" s="501"/>
      <c r="AS2" s="501"/>
      <c r="AT2" s="501"/>
    </row>
    <row r="3" spans="1:46" s="260" customFormat="1" ht="5" customHeight="1" thickBot="1" x14ac:dyDescent="0.4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59"/>
      <c r="AJ3" s="259"/>
      <c r="AK3" s="249"/>
      <c r="AL3" s="249"/>
      <c r="AM3" s="249"/>
      <c r="AN3" s="249"/>
      <c r="AO3" s="249"/>
      <c r="AP3" s="249"/>
      <c r="AQ3" s="249"/>
      <c r="AR3" s="249"/>
      <c r="AS3" s="249"/>
      <c r="AT3" s="249"/>
    </row>
    <row r="4" spans="1:46" s="5" customFormat="1" ht="6" customHeight="1" x14ac:dyDescent="0.35"/>
    <row r="5" spans="1:46" ht="10" customHeight="1" x14ac:dyDescent="0.35">
      <c r="X5" s="481" t="s">
        <v>339</v>
      </c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</row>
    <row r="6" spans="1:46" ht="10" customHeight="1" x14ac:dyDescent="0.35"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</row>
    <row r="7" spans="1:46" ht="10" customHeight="1" x14ac:dyDescent="0.35">
      <c r="V7" s="245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</row>
    <row r="8" spans="1:46" ht="10" customHeight="1" x14ac:dyDescent="0.35">
      <c r="V8" s="245"/>
      <c r="X8" s="482">
        <f ca="1">'TN Calcs'!I14</f>
        <v>0.6</v>
      </c>
      <c r="Y8" s="482"/>
      <c r="Z8" s="482"/>
      <c r="AA8" s="482"/>
      <c r="AD8" s="483">
        <f ca="1">'TN Calcs'!N14</f>
        <v>0.85</v>
      </c>
      <c r="AE8" s="483"/>
      <c r="AF8" s="483"/>
      <c r="AG8" s="483"/>
      <c r="AJ8" s="485">
        <f ca="1">'TN Calcs'!S14</f>
        <v>1.1499999999999999</v>
      </c>
      <c r="AK8" s="485"/>
      <c r="AL8" s="485"/>
      <c r="AM8" s="485"/>
      <c r="AP8" s="487" t="str">
        <f ca="1">'TN Calcs'!X14</f>
        <v/>
      </c>
      <c r="AQ8" s="487"/>
      <c r="AR8" s="487"/>
      <c r="AS8" s="487"/>
    </row>
    <row r="9" spans="1:46" ht="10" customHeight="1" x14ac:dyDescent="0.35">
      <c r="W9" s="555"/>
      <c r="X9" s="482"/>
      <c r="Y9" s="482"/>
      <c r="Z9" s="482"/>
      <c r="AA9" s="482"/>
      <c r="AB9" s="248"/>
      <c r="AC9" s="248"/>
      <c r="AD9" s="483"/>
      <c r="AE9" s="483"/>
      <c r="AF9" s="483"/>
      <c r="AG9" s="483"/>
      <c r="AH9" s="248"/>
      <c r="AI9" s="248"/>
      <c r="AJ9" s="485"/>
      <c r="AK9" s="485"/>
      <c r="AL9" s="485"/>
      <c r="AM9" s="485"/>
      <c r="AN9" s="248"/>
      <c r="AO9" s="248"/>
      <c r="AP9" s="487"/>
      <c r="AQ9" s="487"/>
      <c r="AR9" s="487"/>
      <c r="AS9" s="487"/>
    </row>
    <row r="10" spans="1:46" ht="10" customHeight="1" x14ac:dyDescent="0.35">
      <c r="W10" s="555"/>
      <c r="X10" s="482"/>
      <c r="Y10" s="482"/>
      <c r="Z10" s="482"/>
      <c r="AA10" s="482"/>
      <c r="AB10" s="248"/>
      <c r="AC10" s="248"/>
      <c r="AD10" s="484"/>
      <c r="AE10" s="484"/>
      <c r="AF10" s="484"/>
      <c r="AG10" s="484"/>
      <c r="AH10" s="248"/>
      <c r="AI10" s="248"/>
      <c r="AJ10" s="486"/>
      <c r="AK10" s="486"/>
      <c r="AL10" s="486"/>
      <c r="AM10" s="486"/>
      <c r="AN10" s="248"/>
      <c r="AO10" s="248"/>
      <c r="AP10" s="488"/>
      <c r="AQ10" s="488"/>
      <c r="AR10" s="488"/>
      <c r="AS10" s="488"/>
    </row>
    <row r="11" spans="1:46" ht="10" customHeight="1" x14ac:dyDescent="0.35">
      <c r="W11" s="477" t="str">
        <f>'TN Calcs'!$AB$27</f>
        <v>Qualities</v>
      </c>
      <c r="X11" s="477"/>
      <c r="Y11" s="477"/>
      <c r="Z11" s="477"/>
      <c r="AA11" s="477"/>
      <c r="AB11" s="477"/>
      <c r="AC11" s="478" t="str">
        <f>'TN Calcs'!$AB$59</f>
        <v>Practical Skills</v>
      </c>
      <c r="AD11" s="478"/>
      <c r="AE11" s="478"/>
      <c r="AF11" s="478"/>
      <c r="AG11" s="478"/>
      <c r="AH11" s="478"/>
      <c r="AI11" s="479" t="str">
        <f>'TN Calcs'!$AB$91</f>
        <v>Favourite Colours</v>
      </c>
      <c r="AJ11" s="479"/>
      <c r="AK11" s="479"/>
      <c r="AL11" s="479"/>
      <c r="AM11" s="479"/>
      <c r="AN11" s="479"/>
      <c r="AO11" s="480" t="str">
        <f>'TN Calcs'!$AB$123</f>
        <v>Unused</v>
      </c>
      <c r="AP11" s="480"/>
      <c r="AQ11" s="480"/>
      <c r="AR11" s="480"/>
      <c r="AS11" s="480"/>
      <c r="AT11" s="480"/>
    </row>
    <row r="12" spans="1:46" ht="10" customHeight="1" x14ac:dyDescent="0.35">
      <c r="W12" s="477"/>
      <c r="X12" s="477"/>
      <c r="Y12" s="477"/>
      <c r="Z12" s="477"/>
      <c r="AA12" s="477"/>
      <c r="AB12" s="477"/>
      <c r="AC12" s="478"/>
      <c r="AD12" s="478"/>
      <c r="AE12" s="478"/>
      <c r="AF12" s="478"/>
      <c r="AG12" s="478"/>
      <c r="AH12" s="478"/>
      <c r="AI12" s="479"/>
      <c r="AJ12" s="479"/>
      <c r="AK12" s="479"/>
      <c r="AL12" s="479"/>
      <c r="AM12" s="479"/>
      <c r="AN12" s="479"/>
      <c r="AO12" s="480"/>
      <c r="AP12" s="480"/>
      <c r="AQ12" s="480"/>
      <c r="AR12" s="480"/>
      <c r="AS12" s="480"/>
      <c r="AT12" s="480"/>
    </row>
    <row r="16" spans="1:46" ht="10" customHeight="1" x14ac:dyDescent="0.35">
      <c r="V16" s="253"/>
    </row>
    <row r="17" spans="2:45" ht="10" customHeight="1" x14ac:dyDescent="0.35">
      <c r="W17" s="475" t="s">
        <v>398</v>
      </c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</row>
    <row r="18" spans="2:45" ht="10" customHeight="1" x14ac:dyDescent="0.35"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</row>
    <row r="19" spans="2:45" ht="10" customHeight="1" x14ac:dyDescent="0.35">
      <c r="W19" s="476" t="s">
        <v>397</v>
      </c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 t="s">
        <v>412</v>
      </c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</row>
    <row r="20" spans="2:45" ht="10" customHeight="1" x14ac:dyDescent="0.35">
      <c r="W20" s="474" t="str">
        <f ca="1">IFERROR(IF(V24&gt;'TN Calcs'!U$87,"",INDEX('TN Calcs'!I$86:I$123,'TN Calcs'!T$87+V24)),"N/A")</f>
        <v>Advanced Creative</v>
      </c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 t="str">
        <f ca="1">IFERROR(IF(V24&gt;'TN Calcs'!U$88,"",INDEX('TN Calcs'!I$86:I$123,'TN Calcs'!T$88+V24)),"N/A")</f>
        <v>Construction (intermediate)</v>
      </c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</row>
    <row r="21" spans="2:45" ht="10" customHeight="1" x14ac:dyDescent="0.35">
      <c r="W21" s="474" t="str">
        <f ca="1">IFERROR(IF(V25&gt;'TN Calcs'!U$87,"",INDEX('TN Calcs'!I$86:I$123,'TN Calcs'!T$87+V25)),"")</f>
        <v>Creative (expert)</v>
      </c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 t="str">
        <f ca="1">IFERROR(IF(V25&gt;'TN Calcs'!U$88,"",INDEX('TN Calcs'!I$86:I$123,'TN Calcs'!T$88+V25)),"")</f>
        <v>Crime (expert)</v>
      </c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253"/>
    </row>
    <row r="22" spans="2:45" ht="10" customHeight="1" x14ac:dyDescent="0.35">
      <c r="W22" s="474" t="str">
        <f ca="1">IFERROR(IF(V26&gt;'TN Calcs'!U$87,"",INDEX('TN Calcs'!I$86:I$123,'TN Calcs'!T$87+V26)),"")</f>
        <v/>
      </c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 t="str">
        <f ca="1">IFERROR(IF(V26&gt;'TN Calcs'!U$88,"",INDEX('TN Calcs'!I$86:I$123,'TN Calcs'!T$88+V26)),"")</f>
        <v>(Intro to) Shooting</v>
      </c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</row>
    <row r="23" spans="2:45" ht="10" customHeight="1" x14ac:dyDescent="0.35">
      <c r="V23" s="271"/>
      <c r="W23" s="474" t="str">
        <f ca="1">IFERROR(IF(V27&gt;'TN Calcs'!U$87,"",INDEX('TN Calcs'!I$86:I$123,'TN Calcs'!T$87+V27)),"")</f>
        <v/>
      </c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 t="str">
        <f ca="1">IFERROR(IF(V27&gt;'TN Calcs'!U$88,"",INDEX('TN Calcs'!I$86:I$123,'TN Calcs'!T$88+V27)),"")</f>
        <v/>
      </c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5"/>
    </row>
    <row r="24" spans="2:45" ht="10" customHeight="1" x14ac:dyDescent="0.35">
      <c r="V24" s="272">
        <v>1</v>
      </c>
      <c r="W24" s="474" t="str">
        <f ca="1">IFERROR(IF(V28&gt;'TN Calcs'!U$87,"",INDEX('TN Calcs'!I$86:I$123,'TN Calcs'!T$87+V28)),"")</f>
        <v/>
      </c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 t="str">
        <f ca="1">IFERROR(IF(V28&gt;'TN Calcs'!U$88,"",INDEX('TN Calcs'!I$86:I$123,'TN Calcs'!T$88+V28)),"")</f>
        <v/>
      </c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5"/>
    </row>
    <row r="25" spans="2:45" ht="10" customHeight="1" x14ac:dyDescent="0.35">
      <c r="V25" s="272">
        <v>2</v>
      </c>
      <c r="W25" s="474" t="str">
        <f ca="1">IFERROR(IF(V29&gt;'TN Calcs'!U$87,"",INDEX('TN Calcs'!I$86:I$123,'TN Calcs'!T$87+V29)),"")</f>
        <v/>
      </c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 t="str">
        <f ca="1">IFERROR(IF(V29&gt;'TN Calcs'!U$88,"",INDEX('TN Calcs'!I$86:I$123,'TN Calcs'!T$88+V29)),"")</f>
        <v/>
      </c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5"/>
    </row>
    <row r="26" spans="2:45" ht="10" customHeight="1" x14ac:dyDescent="0.35">
      <c r="V26" s="272">
        <v>3</v>
      </c>
      <c r="W26" s="474" t="str">
        <f ca="1">IFERROR(IF(V30&gt;'TN Calcs'!U$87,"",INDEX('TN Calcs'!I$86:I$123,'TN Calcs'!T$87+V30)),"")</f>
        <v/>
      </c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 t="str">
        <f ca="1">IFERROR(IF(V30&gt;'TN Calcs'!U$88,"",INDEX('TN Calcs'!I$86:I$123,'TN Calcs'!T$88+V30)),"")</f>
        <v/>
      </c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5"/>
    </row>
    <row r="27" spans="2:45" ht="10" customHeight="1" x14ac:dyDescent="0.35">
      <c r="V27" s="272">
        <v>4</v>
      </c>
      <c r="W27" s="474" t="str">
        <f ca="1">IFERROR(IF(V31&gt;'TN Calcs'!U$87,"",INDEX('TN Calcs'!I$86:I$123,'TN Calcs'!T$87+V31)),"")</f>
        <v/>
      </c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 t="str">
        <f ca="1">IFERROR(IF(V31&gt;'TN Calcs'!U$88,"",INDEX('TN Calcs'!I$86:I$123,'TN Calcs'!T$88+V31)),"")</f>
        <v/>
      </c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5"/>
    </row>
    <row r="28" spans="2:45" ht="10" customHeight="1" x14ac:dyDescent="0.35">
      <c r="V28" s="272">
        <v>5</v>
      </c>
      <c r="W28" s="474" t="str">
        <f ca="1">IFERROR(IF(V32&gt;'TN Calcs'!U$87,"",INDEX('TN Calcs'!I$86:I$123,'TN Calcs'!T$87+V32)),"")</f>
        <v/>
      </c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 t="str">
        <f ca="1">IFERROR(IF(V32&gt;'TN Calcs'!U$88,"",INDEX('TN Calcs'!I$86:I$123,'TN Calcs'!T$88+V32)),"")</f>
        <v/>
      </c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5"/>
    </row>
    <row r="29" spans="2:45" ht="10" customHeight="1" x14ac:dyDescent="0.35">
      <c r="V29" s="272">
        <v>6</v>
      </c>
      <c r="W29" s="474" t="str">
        <f ca="1">IFERROR(IF(V33&gt;'TN Calcs'!U$87,"",INDEX('TN Calcs'!I$86:I$123,'TN Calcs'!T$87+V33)),"")</f>
        <v/>
      </c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 t="str">
        <f ca="1">IFERROR(IF(V33&gt;'TN Calcs'!U$88,"",INDEX('TN Calcs'!I$86:I$123,'TN Calcs'!T$88+V33)),"")</f>
        <v/>
      </c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5"/>
    </row>
    <row r="30" spans="2:45" ht="10" customHeight="1" x14ac:dyDescent="0.35">
      <c r="V30" s="553">
        <v>7</v>
      </c>
      <c r="W30" s="474" t="str">
        <f ca="1">IFERROR(IF(V34&gt;'TN Calcs'!U$87,"",INDEX('TN Calcs'!I$86:I$123,'TN Calcs'!T$87+V34)),"")</f>
        <v/>
      </c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 t="str">
        <f ca="1">IFERROR(IF(V34&gt;'TN Calcs'!U$88,"",INDEX('TN Calcs'!I$86:I$123,'TN Calcs'!T$88+V34)),"")</f>
        <v/>
      </c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250"/>
    </row>
    <row r="31" spans="2:45" ht="10" customHeight="1" x14ac:dyDescent="0.35">
      <c r="B31" s="256"/>
      <c r="C31" s="256"/>
      <c r="D31" s="256"/>
      <c r="E31" s="256"/>
      <c r="F31" s="256"/>
      <c r="G31" s="256"/>
      <c r="H31" s="256"/>
      <c r="I31" s="256"/>
      <c r="J31" s="491" t="s">
        <v>354</v>
      </c>
      <c r="K31" s="491"/>
      <c r="L31" s="491"/>
      <c r="M31" s="491"/>
      <c r="N31" s="491"/>
      <c r="O31" s="491"/>
      <c r="P31" s="256"/>
      <c r="Q31" s="256"/>
      <c r="R31" s="256"/>
      <c r="S31" s="256"/>
      <c r="T31" s="256"/>
      <c r="U31" s="256"/>
      <c r="V31" s="556">
        <v>8</v>
      </c>
      <c r="W31" s="255"/>
    </row>
    <row r="32" spans="2:45" ht="10" customHeight="1" x14ac:dyDescent="0.35">
      <c r="B32" s="554"/>
      <c r="D32" s="257"/>
      <c r="E32" s="257"/>
      <c r="J32" s="491"/>
      <c r="K32" s="491"/>
      <c r="L32" s="491"/>
      <c r="M32" s="491"/>
      <c r="N32" s="491"/>
      <c r="O32" s="491"/>
      <c r="T32" s="257"/>
      <c r="U32" s="257"/>
      <c r="V32" s="556">
        <v>9</v>
      </c>
      <c r="W32" s="5"/>
    </row>
    <row r="33" spans="2:45" ht="10" customHeight="1" x14ac:dyDescent="0.35">
      <c r="B33" s="554"/>
      <c r="C33" s="498" t="s">
        <v>459</v>
      </c>
      <c r="D33" s="498"/>
      <c r="E33" s="498"/>
      <c r="F33" s="498"/>
      <c r="G33" s="498"/>
      <c r="H33" s="498"/>
      <c r="I33" s="498"/>
      <c r="J33" s="498"/>
      <c r="K33" s="498"/>
      <c r="M33" s="498" t="s">
        <v>460</v>
      </c>
      <c r="N33" s="498"/>
      <c r="O33" s="498"/>
      <c r="P33" s="498"/>
      <c r="Q33" s="498"/>
      <c r="R33" s="498"/>
      <c r="S33" s="498"/>
      <c r="T33" s="498"/>
      <c r="U33" s="498"/>
      <c r="V33" s="556">
        <v>10</v>
      </c>
      <c r="W33" s="5"/>
    </row>
    <row r="34" spans="2:45" ht="10" customHeight="1" x14ac:dyDescent="0.35">
      <c r="C34" s="492" t="str">
        <f ca="1">'TN Calcs'!H26</f>
        <v>Above Average</v>
      </c>
      <c r="D34" s="493"/>
      <c r="E34" s="493"/>
      <c r="F34" s="493"/>
      <c r="G34" s="494"/>
      <c r="H34" s="5"/>
      <c r="I34" s="492" t="str">
        <f>'TN Calcs'!H25</f>
        <v>N/A</v>
      </c>
      <c r="J34" s="493"/>
      <c r="K34" s="494"/>
      <c r="L34" s="5"/>
      <c r="M34" s="492" t="str">
        <f ca="1">'TN Calcs'!M26</f>
        <v>Top 10%</v>
      </c>
      <c r="N34" s="493"/>
      <c r="O34" s="493"/>
      <c r="P34" s="493"/>
      <c r="Q34" s="494"/>
      <c r="R34" s="5"/>
      <c r="S34" s="492" t="str">
        <f>'TN Calcs'!M25</f>
        <v>N/A</v>
      </c>
      <c r="T34" s="493"/>
      <c r="U34" s="494"/>
      <c r="V34" s="556">
        <v>11</v>
      </c>
    </row>
    <row r="35" spans="2:45" ht="10" customHeight="1" x14ac:dyDescent="0.35">
      <c r="C35" s="495"/>
      <c r="D35" s="496"/>
      <c r="E35" s="496"/>
      <c r="F35" s="496"/>
      <c r="G35" s="497"/>
      <c r="H35" s="5"/>
      <c r="I35" s="495"/>
      <c r="J35" s="496"/>
      <c r="K35" s="497"/>
      <c r="L35" s="5"/>
      <c r="M35" s="495"/>
      <c r="N35" s="496"/>
      <c r="O35" s="496"/>
      <c r="P35" s="496"/>
      <c r="Q35" s="497"/>
      <c r="R35" s="5"/>
      <c r="S35" s="495"/>
      <c r="T35" s="496"/>
      <c r="U35" s="497"/>
      <c r="V35" s="556">
        <v>12</v>
      </c>
    </row>
    <row r="36" spans="2:45" ht="10" customHeight="1" x14ac:dyDescent="0.35">
      <c r="C36" s="490" t="s">
        <v>353</v>
      </c>
      <c r="D36" s="490"/>
      <c r="E36" s="490"/>
      <c r="F36" s="490"/>
      <c r="G36" s="490"/>
      <c r="H36" s="451"/>
      <c r="I36" s="490" t="s">
        <v>352</v>
      </c>
      <c r="J36" s="490"/>
      <c r="K36" s="490"/>
      <c r="L36" s="451"/>
      <c r="M36" s="490" t="s">
        <v>350</v>
      </c>
      <c r="N36" s="490"/>
      <c r="O36" s="490"/>
      <c r="P36" s="490"/>
      <c r="Q36" s="490"/>
      <c r="R36" s="451"/>
      <c r="S36" s="490" t="s">
        <v>443</v>
      </c>
      <c r="T36" s="490"/>
      <c r="U36" s="490"/>
      <c r="X36" s="474" t="str">
        <f ca="1">IFERROR(IF(V35&gt;'TN Calcs'!U$87,"",INDEX('TN Calcs'!I$86:I$123,'TN Calcs'!T$87+V35)),"")</f>
        <v/>
      </c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 t="str">
        <f ca="1">IFERROR(IF(V35&gt;'TN Calcs'!U$88,"",INDEX('TN Calcs'!I$86:I$123,'TN Calcs'!T$88+V35)),"")</f>
        <v/>
      </c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</row>
    <row r="38" spans="2:45" ht="10" customHeight="1" x14ac:dyDescent="0.35">
      <c r="B38" s="489" t="s">
        <v>349</v>
      </c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</row>
    <row r="39" spans="2:45" ht="10" customHeight="1" x14ac:dyDescent="0.35"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489"/>
      <c r="AL39" s="489"/>
      <c r="AM39" s="489"/>
      <c r="AN39" s="489"/>
      <c r="AO39" s="489"/>
      <c r="AP39" s="489"/>
      <c r="AQ39" s="489"/>
      <c r="AR39" s="489"/>
      <c r="AS39" s="489"/>
    </row>
    <row r="73" spans="46:46" ht="10" customHeight="1" x14ac:dyDescent="0.35">
      <c r="AT73" s="557" t="s">
        <v>409</v>
      </c>
    </row>
    <row r="74" spans="46:46" ht="10" customHeight="1" x14ac:dyDescent="0.35">
      <c r="AT74" s="250"/>
    </row>
  </sheetData>
  <mergeCells count="51">
    <mergeCell ref="A1:S3"/>
    <mergeCell ref="X2:AM2"/>
    <mergeCell ref="W23:AG23"/>
    <mergeCell ref="W24:AG24"/>
    <mergeCell ref="W25:AG25"/>
    <mergeCell ref="W20:AG20"/>
    <mergeCell ref="AH20:AR20"/>
    <mergeCell ref="AH21:AR21"/>
    <mergeCell ref="AH22:AR22"/>
    <mergeCell ref="AH23:AR23"/>
    <mergeCell ref="AH24:AR24"/>
    <mergeCell ref="AH25:AR25"/>
    <mergeCell ref="W21:AG21"/>
    <mergeCell ref="X5:AS7"/>
    <mergeCell ref="AO2:AT2"/>
    <mergeCell ref="J31:O32"/>
    <mergeCell ref="I34:K35"/>
    <mergeCell ref="C34:G35"/>
    <mergeCell ref="M34:Q35"/>
    <mergeCell ref="C33:K33"/>
    <mergeCell ref="M33:U33"/>
    <mergeCell ref="S34:U35"/>
    <mergeCell ref="B38:AS39"/>
    <mergeCell ref="C36:G36"/>
    <mergeCell ref="I36:K36"/>
    <mergeCell ref="M36:Q36"/>
    <mergeCell ref="S36:U36"/>
    <mergeCell ref="X36:AH36"/>
    <mergeCell ref="W11:AB12"/>
    <mergeCell ref="AC11:AH12"/>
    <mergeCell ref="AI11:AN12"/>
    <mergeCell ref="AO11:AT12"/>
    <mergeCell ref="X8:AA10"/>
    <mergeCell ref="AD8:AG10"/>
    <mergeCell ref="AJ8:AM10"/>
    <mergeCell ref="AP8:AS10"/>
    <mergeCell ref="AH29:AR29"/>
    <mergeCell ref="AH30:AR30"/>
    <mergeCell ref="AI36:AS36"/>
    <mergeCell ref="W17:AS18"/>
    <mergeCell ref="W19:AG19"/>
    <mergeCell ref="AH19:AR19"/>
    <mergeCell ref="AH26:AR26"/>
    <mergeCell ref="AH27:AR27"/>
    <mergeCell ref="AH28:AR28"/>
    <mergeCell ref="W22:AG22"/>
    <mergeCell ref="W26:AG26"/>
    <mergeCell ref="W27:AG27"/>
    <mergeCell ref="W28:AG28"/>
    <mergeCell ref="W29:AG29"/>
    <mergeCell ref="W30:AG30"/>
  </mergeCells>
  <pageMargins left="0.25" right="0.25" top="0.75" bottom="0.75" header="0.3" footer="0.3"/>
  <pageSetup paperSize="9" fitToWidth="0" fitToHeight="0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F6D3EA-E61B-4771-BEE8-57C93EACE745}">
          <x14:formula1>
            <xm:f>'Skills Matrix'!$B$5:$B$37</xm:f>
          </x14:formula1>
          <xm:sqref>X2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2DD2-FAA4-41D1-A207-956D7EA340CF}">
  <sheetPr>
    <tabColor theme="1" tint="0.249977111117893"/>
  </sheetPr>
  <dimension ref="A1:HS679"/>
  <sheetViews>
    <sheetView topLeftCell="A58" zoomScale="140" zoomScaleNormal="140" workbookViewId="0">
      <selection activeCell="I56" sqref="I56"/>
    </sheetView>
  </sheetViews>
  <sheetFormatPr defaultColWidth="3.6328125" defaultRowHeight="10" customHeight="1" x14ac:dyDescent="0.35"/>
  <cols>
    <col min="1" max="5" width="3.6328125" style="184" customWidth="1"/>
    <col min="6" max="11" width="3.6328125" style="266" customWidth="1"/>
    <col min="12" max="25" width="3.6328125" style="184" customWidth="1"/>
    <col min="26" max="158" width="4.6328125" style="184" customWidth="1"/>
    <col min="159" max="16384" width="3.6328125" style="184"/>
  </cols>
  <sheetData>
    <row r="1" spans="1:190" s="288" customFormat="1" ht="5" customHeight="1" x14ac:dyDescent="0.35">
      <c r="A1" s="287"/>
      <c r="B1" s="287"/>
      <c r="C1" s="287"/>
      <c r="D1" s="287"/>
      <c r="E1" s="287"/>
      <c r="F1" s="287"/>
      <c r="G1" s="287"/>
      <c r="H1" s="287"/>
    </row>
    <row r="2" spans="1:190" s="288" customFormat="1" ht="20" customHeight="1" x14ac:dyDescent="0.35">
      <c r="A2" s="287" t="s">
        <v>334</v>
      </c>
      <c r="B2" s="287"/>
      <c r="C2" s="287"/>
      <c r="D2" s="287"/>
      <c r="E2" s="292" t="s">
        <v>335</v>
      </c>
      <c r="F2" s="525"/>
      <c r="G2" s="526"/>
      <c r="H2" s="526"/>
      <c r="I2" s="526"/>
      <c r="J2" s="526"/>
      <c r="K2" s="526"/>
      <c r="M2" s="292" t="s">
        <v>326</v>
      </c>
      <c r="N2" s="517"/>
      <c r="O2" s="518"/>
      <c r="P2" s="518"/>
      <c r="Q2" s="518"/>
      <c r="R2" s="518"/>
      <c r="S2" s="518"/>
      <c r="AA2" s="291" t="s">
        <v>319</v>
      </c>
      <c r="AB2" s="516" t="str">
        <f>IF(EXACT(F2,""),'Training Needs'!$X$2,F2)</f>
        <v>Dick Dastardly</v>
      </c>
      <c r="AC2" s="516"/>
      <c r="AD2" s="516"/>
      <c r="AE2" s="293">
        <f>MATCH('TN Calcs'!AB2,'Skills Matrix'!$B:$B,0)-ROW('Skills Matrix'!$B$5)</f>
        <v>4</v>
      </c>
      <c r="AG2" s="291" t="s">
        <v>318</v>
      </c>
      <c r="AH2" s="516" t="str">
        <f>'Training Needs'!$AO$2</f>
        <v>Chief Troublemaker</v>
      </c>
      <c r="AI2" s="516"/>
      <c r="AJ2" s="516"/>
      <c r="AK2" s="293">
        <f>MATCH('TN Calcs'!AH2,'Skill Requirements'!$B:$B,0)-ROW('Skill Requirements'!$B$5)</f>
        <v>2</v>
      </c>
      <c r="AM2" s="291" t="s">
        <v>317</v>
      </c>
      <c r="AN2" s="516" t="str">
        <f>IF(EXACT('TN Calcs'!$N$2,""),AH2,'TN Calcs'!$N$2)</f>
        <v>Chief Troublemaker</v>
      </c>
      <c r="AO2" s="516"/>
      <c r="AP2" s="516"/>
      <c r="AQ2" s="293">
        <f>MATCH('TN Calcs'!AN2,'Skill Requirements'!$B:$B,0)-ROW('Skill Requirements'!$B$5)</f>
        <v>2</v>
      </c>
    </row>
    <row r="3" spans="1:190" s="290" customFormat="1" ht="5" customHeight="1" thickBot="1" x14ac:dyDescent="0.4">
      <c r="A3" s="289"/>
      <c r="B3" s="289"/>
      <c r="C3" s="289"/>
      <c r="D3" s="289"/>
      <c r="E3" s="289"/>
      <c r="F3" s="289"/>
      <c r="G3" s="289"/>
      <c r="H3" s="289"/>
    </row>
    <row r="5" spans="1:190" ht="10" customHeight="1" x14ac:dyDescent="0.35">
      <c r="B5" s="509" t="s">
        <v>342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202"/>
      <c r="AA5" s="509" t="s">
        <v>325</v>
      </c>
      <c r="AB5" s="509"/>
      <c r="AC5" s="509"/>
      <c r="AD5" s="509"/>
      <c r="AE5" s="509"/>
      <c r="AF5" s="509"/>
      <c r="AG5" s="509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</row>
    <row r="6" spans="1:190" ht="10" customHeight="1" x14ac:dyDescent="0.35">
      <c r="A6" s="202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202"/>
      <c r="AA6" s="509"/>
      <c r="AB6" s="509"/>
      <c r="AC6" s="509"/>
      <c r="AD6" s="509"/>
      <c r="AE6" s="509"/>
      <c r="AF6" s="509"/>
      <c r="AG6" s="509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</row>
    <row r="7" spans="1:190" ht="10" customHeight="1" x14ac:dyDescent="0.35">
      <c r="A7" s="202"/>
      <c r="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</row>
    <row r="8" spans="1:190" ht="10" customHeight="1" x14ac:dyDescent="0.35">
      <c r="A8" s="202"/>
      <c r="B8" s="521" t="s">
        <v>342</v>
      </c>
      <c r="C8" s="521"/>
      <c r="D8" s="521"/>
      <c r="E8" s="521"/>
      <c r="F8" s="246"/>
      <c r="G8" s="437" t="s">
        <v>332</v>
      </c>
      <c r="H8" s="437" t="s">
        <v>464</v>
      </c>
      <c r="I8" s="437" t="s">
        <v>331</v>
      </c>
      <c r="J8" s="437" t="s">
        <v>333</v>
      </c>
      <c r="K8" s="435"/>
      <c r="L8" s="437" t="s">
        <v>332</v>
      </c>
      <c r="M8" s="437" t="s">
        <v>464</v>
      </c>
      <c r="N8" s="437" t="s">
        <v>331</v>
      </c>
      <c r="O8" s="437" t="s">
        <v>333</v>
      </c>
      <c r="P8" s="435"/>
      <c r="Q8" s="437" t="s">
        <v>332</v>
      </c>
      <c r="R8" s="437" t="s">
        <v>464</v>
      </c>
      <c r="S8" s="437" t="s">
        <v>331</v>
      </c>
      <c r="T8" s="437" t="s">
        <v>333</v>
      </c>
      <c r="U8" s="435"/>
      <c r="V8" s="437" t="s">
        <v>332</v>
      </c>
      <c r="W8" s="437" t="s">
        <v>464</v>
      </c>
      <c r="X8" s="437" t="s">
        <v>331</v>
      </c>
      <c r="Y8" s="437" t="s">
        <v>333</v>
      </c>
      <c r="Z8" s="202"/>
      <c r="AA8" s="355"/>
      <c r="AB8" s="521" t="s">
        <v>325</v>
      </c>
      <c r="AC8" s="521"/>
      <c r="AD8" s="521"/>
      <c r="AE8" s="351">
        <v>1</v>
      </c>
      <c r="AF8" s="351">
        <v>2</v>
      </c>
      <c r="AG8" s="351">
        <v>3</v>
      </c>
      <c r="AH8" s="351">
        <v>4</v>
      </c>
      <c r="AI8" s="351">
        <v>5</v>
      </c>
      <c r="AJ8" s="351">
        <v>6</v>
      </c>
      <c r="AK8" s="351">
        <v>7</v>
      </c>
      <c r="AL8" s="351">
        <v>8</v>
      </c>
      <c r="AM8" s="351">
        <v>9</v>
      </c>
      <c r="AN8" s="351">
        <v>10</v>
      </c>
      <c r="AO8" s="351">
        <v>11</v>
      </c>
      <c r="AP8" s="351">
        <v>12</v>
      </c>
      <c r="AQ8" s="351">
        <v>13</v>
      </c>
      <c r="AR8" s="351">
        <v>14</v>
      </c>
      <c r="AS8" s="351">
        <v>15</v>
      </c>
      <c r="AT8" s="351">
        <v>16</v>
      </c>
      <c r="AU8" s="351">
        <v>17</v>
      </c>
      <c r="AV8" s="351">
        <v>18</v>
      </c>
      <c r="AW8" s="351">
        <v>19</v>
      </c>
      <c r="AX8" s="351">
        <v>20</v>
      </c>
      <c r="AY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</row>
    <row r="9" spans="1:190" ht="10" customHeight="1" x14ac:dyDescent="0.35">
      <c r="A9" s="202"/>
      <c r="B9" s="382"/>
      <c r="C9" s="385"/>
      <c r="D9" s="385"/>
      <c r="E9" s="398" t="s">
        <v>327</v>
      </c>
      <c r="G9" s="294"/>
      <c r="H9" s="295"/>
      <c r="I9" s="295">
        <f ca="1">COUNTIF($AE30:$AZ30,"&gt;0")</f>
        <v>1</v>
      </c>
      <c r="J9" s="295">
        <f ca="1">SUMIF($AE30:$AZ30,"&gt;0",$AE30:$AZ30)</f>
        <v>10</v>
      </c>
      <c r="L9" s="294"/>
      <c r="M9" s="295"/>
      <c r="N9" s="295">
        <f ca="1">COUNTIF($AE62:$AZ62,"&gt;0")</f>
        <v>3</v>
      </c>
      <c r="O9" s="295">
        <f ca="1">SUMIF($AE62:$AZ62,"&gt;0",$AE62:$AZ62)</f>
        <v>17</v>
      </c>
      <c r="P9" s="251"/>
      <c r="Q9" s="294"/>
      <c r="R9" s="295"/>
      <c r="S9" s="295">
        <f ca="1">COUNTIF($AE94:$AZ94,"&gt;0")</f>
        <v>0</v>
      </c>
      <c r="T9" s="295">
        <f ca="1">SUMIF($AE94:$AZ94,"&gt;0",$AE94:$AZ94)</f>
        <v>0</v>
      </c>
      <c r="U9" s="251"/>
      <c r="V9" s="294"/>
      <c r="W9" s="295"/>
      <c r="X9" s="295">
        <f ca="1">COUNTIF($AE126:$AZ126,"&gt;0")</f>
        <v>0</v>
      </c>
      <c r="Y9" s="295">
        <f ca="1">SUMIF($AE126:$AZ126,"&gt;0",$AE126:$AZ126)</f>
        <v>0</v>
      </c>
      <c r="Z9" s="202"/>
      <c r="AA9" s="356" t="s">
        <v>340</v>
      </c>
      <c r="AB9" s="357"/>
      <c r="AC9" s="357"/>
      <c r="AD9" s="358">
        <v>0</v>
      </c>
      <c r="AE9" s="401">
        <f>IF(MAX(AE12:AE14)&gt;0,COUNTIF($AD$9:AD$9,"&gt;0")+1,0)</f>
        <v>1</v>
      </c>
      <c r="AF9" s="401">
        <f>IF(MAX(AF12:AF14)&gt;0,COUNTIF($AD$9:AE$9,"&gt;0")+1,0)</f>
        <v>0</v>
      </c>
      <c r="AG9" s="401">
        <f>IF(MAX(AG12:AG14)&gt;0,COUNTIF($AD$9:AF$9,"&gt;0")+1,0)</f>
        <v>0</v>
      </c>
      <c r="AH9" s="401">
        <f>IF(MAX(AH12:AH14)&gt;0,COUNTIF($AD$9:AG$9,"&gt;0")+1,0)</f>
        <v>0</v>
      </c>
      <c r="AI9" s="401">
        <f>IF(MAX(AI12:AI14)&gt;0,COUNTIF($AD$9:AH$9,"&gt;0")+1,0)</f>
        <v>2</v>
      </c>
      <c r="AJ9" s="401">
        <f>IF(MAX(AJ12:AJ14)&gt;0,COUNTIF($AD$9:AI$9,"&gt;0")+1,0)</f>
        <v>3</v>
      </c>
      <c r="AK9" s="401">
        <f>IF(MAX(AK12:AK14)&gt;0,COUNTIF($AD$9:AJ$9,"&gt;0")+1,0)</f>
        <v>4</v>
      </c>
      <c r="AL9" s="401">
        <f>IF(MAX(AL12:AL14)&gt;0,COUNTIF($AD$9:AK$9,"&gt;0")+1,0)</f>
        <v>5</v>
      </c>
      <c r="AM9" s="401">
        <f>IF(MAX(AM12:AM14)&gt;0,COUNTIF($AD$9:AL$9,"&gt;0")+1,0)</f>
        <v>6</v>
      </c>
      <c r="AN9" s="401">
        <f>IF(MAX(AN12:AN14)&gt;0,COUNTIF($AD$9:AM$9,"&gt;0")+1,0)</f>
        <v>0</v>
      </c>
      <c r="AO9" s="401">
        <f>IF(MAX(AO12:AO14)&gt;0,COUNTIF($AD$9:AN$9,"&gt;0")+1,0)</f>
        <v>0</v>
      </c>
      <c r="AP9" s="401">
        <f>IF(MAX(AP12:AP14)&gt;0,COUNTIF($AD$9:AO$9,"&gt;0")+1,0)</f>
        <v>0</v>
      </c>
      <c r="AQ9" s="401">
        <f>IF(MAX(AQ12:AQ14)&gt;0,COUNTIF($AD$9:AP$9,"&gt;0")+1,0)</f>
        <v>0</v>
      </c>
      <c r="AR9" s="401">
        <f>IF(MAX(AR12:AR14)&gt;0,COUNTIF($AD$9:AQ$9,"&gt;0")+1,0)</f>
        <v>7</v>
      </c>
      <c r="AS9" s="401">
        <f>IF(MAX(AS12:AS14)&gt;0,COUNTIF($AD$9:AR$9,"&gt;0")+1,0)</f>
        <v>0</v>
      </c>
      <c r="AT9" s="401">
        <f>IF(MAX(AT12:AT14)&gt;0,COUNTIF($AD$9:AS$9,"&gt;0")+1,0)</f>
        <v>0</v>
      </c>
      <c r="AU9" s="401">
        <f>IF(MAX(AU12:AU14)&gt;0,COUNTIF($AD$9:AT$9,"&gt;0")+1,0)</f>
        <v>0</v>
      </c>
      <c r="AV9" s="401">
        <f>IF(MAX(AV12:AV14)&gt;0,COUNTIF($AD$9:AU$9,"&gt;0")+1,0)</f>
        <v>0</v>
      </c>
      <c r="AW9" s="401">
        <f>IF(MAX(AW12:AW14)&gt;0,COUNTIF($AD$9:AV$9,"&gt;0")+1,0)</f>
        <v>0</v>
      </c>
      <c r="AX9" s="401">
        <f>IF(MAX(AX12:AX14)&gt;0,COUNTIF($AD$9:AW$9,"&gt;0")+1,0)</f>
        <v>0</v>
      </c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</row>
    <row r="10" spans="1:190" ht="10" customHeight="1" x14ac:dyDescent="0.35">
      <c r="A10" s="202"/>
      <c r="B10" s="382"/>
      <c r="C10" s="385"/>
      <c r="D10" s="385"/>
      <c r="E10" s="386" t="s">
        <v>343</v>
      </c>
      <c r="G10" s="295">
        <f ca="1">SUMIF($AE32:$AZ32,"&gt;0",$AE34:$AZ34)</f>
        <v>6</v>
      </c>
      <c r="H10" s="295" t="s">
        <v>330</v>
      </c>
      <c r="I10" s="295">
        <f ca="1">SUMIF($AE32:$AZ32,"&gt;0",$AE32:$AZ32)</f>
        <v>10</v>
      </c>
      <c r="J10" s="296">
        <f ca="1">IFERROR((G10+I11)/J9,1)</f>
        <v>0.6</v>
      </c>
      <c r="L10" s="295">
        <f ca="1">SUMIF($AE64:$AZ64,"&gt;0",$AE66:$AZ66)</f>
        <v>14</v>
      </c>
      <c r="M10" s="295" t="s">
        <v>330</v>
      </c>
      <c r="N10" s="295">
        <f ca="1">SUMIF($AE64:$AZ64,"&gt;0",$AE64:$AZ64)</f>
        <v>16</v>
      </c>
      <c r="O10" s="296">
        <f ca="1">IFERROR((L10+N11)/O9,1)</f>
        <v>0.88235294117647056</v>
      </c>
      <c r="P10" s="251"/>
      <c r="Q10" s="295">
        <f ca="1">SUMIF($AE96:$AZ96,"&gt;0",$AE98:$AZ98)</f>
        <v>0</v>
      </c>
      <c r="R10" s="295" t="s">
        <v>330</v>
      </c>
      <c r="S10" s="295">
        <f ca="1">SUMIF($AE96:$AZ96,"&gt;0",$AE96:$AZ96)</f>
        <v>0</v>
      </c>
      <c r="T10" s="296">
        <f ca="1">IFERROR((Q10+S11)/T9,1)</f>
        <v>1</v>
      </c>
      <c r="U10" s="251"/>
      <c r="V10" s="295">
        <f ca="1">SUMIF($AE128:$AZ128,"&gt;0",$AE130:$AZ130)</f>
        <v>0</v>
      </c>
      <c r="W10" s="295" t="s">
        <v>330</v>
      </c>
      <c r="X10" s="295">
        <f ca="1">SUMIF($AE128:$AZ128,"&gt;0",$AE128:$AZ128)</f>
        <v>0</v>
      </c>
      <c r="Y10" s="296" t="str">
        <f ca="1">IFERROR((V10+X11)/Y9,"")</f>
        <v/>
      </c>
      <c r="Z10" s="202"/>
      <c r="AA10" s="382"/>
      <c r="AB10" s="383"/>
      <c r="AC10" s="383"/>
      <c r="AD10" s="384" t="s">
        <v>324</v>
      </c>
      <c r="AE10" s="352" t="str">
        <f>'Skills Matrix'!D4</f>
        <v>A:1</v>
      </c>
      <c r="AF10" s="352" t="str">
        <f>'Skills Matrix'!E4</f>
        <v>A:2</v>
      </c>
      <c r="AG10" s="352" t="str">
        <f>'Skills Matrix'!F4</f>
        <v>A:3</v>
      </c>
      <c r="AH10" s="352" t="str">
        <f>'Skills Matrix'!G4</f>
        <v>A:4</v>
      </c>
      <c r="AI10" s="352" t="str">
        <f>'Skills Matrix'!H4</f>
        <v>A:6</v>
      </c>
      <c r="AJ10" s="352" t="str">
        <f>'Skills Matrix'!I4</f>
        <v>B:1</v>
      </c>
      <c r="AK10" s="352" t="str">
        <f>'Skills Matrix'!J4</f>
        <v>B:2</v>
      </c>
      <c r="AL10" s="352" t="str">
        <f>'Skills Matrix'!K4</f>
        <v>B:3</v>
      </c>
      <c r="AM10" s="352" t="str">
        <f>'Skills Matrix'!L4</f>
        <v>B:4</v>
      </c>
      <c r="AN10" s="352" t="str">
        <f>'Skills Matrix'!M4</f>
        <v>B:7</v>
      </c>
      <c r="AO10" s="352" t="str">
        <f>'Skills Matrix'!N4</f>
        <v>C:00F</v>
      </c>
      <c r="AP10" s="352" t="str">
        <f>'Skills Matrix'!O4</f>
        <v>C:642</v>
      </c>
      <c r="AQ10" s="352" t="str">
        <f>'Skills Matrix'!P4</f>
        <v>C:0F0</v>
      </c>
      <c r="AR10" s="352" t="str">
        <f>'Skills Matrix'!Q4</f>
        <v>C:111</v>
      </c>
      <c r="AS10" s="352" t="str">
        <f>'Skills Matrix'!R4</f>
        <v>C:FFF</v>
      </c>
      <c r="AT10" s="352" t="str">
        <f>'Skills Matrix'!S4</f>
        <v>-</v>
      </c>
      <c r="AU10" s="352" t="str">
        <f>'Skills Matrix'!T4</f>
        <v>-</v>
      </c>
      <c r="AV10" s="352" t="str">
        <f>'Skills Matrix'!U4</f>
        <v>-</v>
      </c>
      <c r="AW10" s="352" t="str">
        <f>'Skills Matrix'!V4</f>
        <v>-</v>
      </c>
      <c r="AX10" s="352" t="str">
        <f>'Skills Matrix'!W4</f>
        <v>-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</row>
    <row r="11" spans="1:190" ht="10" customHeight="1" x14ac:dyDescent="0.35">
      <c r="A11" s="202"/>
      <c r="B11" s="382"/>
      <c r="C11" s="385"/>
      <c r="D11" s="385"/>
      <c r="E11" s="398" t="s">
        <v>345</v>
      </c>
      <c r="G11" s="295">
        <f ca="1">SUMIF($AE31:$AZ31,"&gt;0",$AE34:$AZ34)</f>
        <v>0</v>
      </c>
      <c r="H11" s="295" t="s">
        <v>329</v>
      </c>
      <c r="I11" s="295">
        <f ca="1">SUMIF($AE31:$AZ31,"&gt;0",$AE31:$AZ31)</f>
        <v>0</v>
      </c>
      <c r="J11" s="295"/>
      <c r="L11" s="295">
        <f ca="1">SUMIF($AE63:$AZ63,"&gt;0",$AE66:$AZ66)</f>
        <v>4</v>
      </c>
      <c r="M11" s="295" t="s">
        <v>329</v>
      </c>
      <c r="N11" s="295">
        <f ca="1">SUMIF($AE63:$AZ63,"&gt;0",$AE63:$AZ63)</f>
        <v>1</v>
      </c>
      <c r="O11" s="295"/>
      <c r="P11" s="251"/>
      <c r="Q11" s="295">
        <f ca="1">SUMIF($AE95:$AZ95,"&gt;0",$AE98:$AZ98)</f>
        <v>0</v>
      </c>
      <c r="R11" s="295" t="s">
        <v>329</v>
      </c>
      <c r="S11" s="295">
        <f ca="1">SUMIF($AE95:$AZ95,"&gt;0",$AE95:$AZ95)</f>
        <v>0</v>
      </c>
      <c r="T11" s="295"/>
      <c r="U11" s="251"/>
      <c r="V11" s="295">
        <f ca="1">SUMIF($AE127:$AZ127,"&gt;0",$AE130:$AZ130)</f>
        <v>0</v>
      </c>
      <c r="W11" s="295" t="s">
        <v>329</v>
      </c>
      <c r="X11" s="295">
        <f ca="1">SUMIF($AE127:$AZ127,"&gt;0",$AE127:$AZ127)</f>
        <v>0</v>
      </c>
      <c r="Y11" s="295"/>
      <c r="Z11" s="202"/>
      <c r="AA11" s="382"/>
      <c r="AB11" s="383"/>
      <c r="AC11" s="383"/>
      <c r="AD11" s="384" t="s">
        <v>324</v>
      </c>
      <c r="AE11" s="353" t="str">
        <f>'Skills Matrix'!D3</f>
        <v>Creative</v>
      </c>
      <c r="AF11" s="353" t="str">
        <f>'Skills Matrix'!E3</f>
        <v>Hairy</v>
      </c>
      <c r="AG11" s="353" t="str">
        <f>'Skills Matrix'!F3</f>
        <v>Honest</v>
      </c>
      <c r="AH11" s="353" t="str">
        <f>'Skills Matrix'!G3</f>
        <v>Strong</v>
      </c>
      <c r="AI11" s="353" t="str">
        <f>'Skills Matrix'!H3</f>
        <v>Quick</v>
      </c>
      <c r="AJ11" s="353" t="str">
        <f>'Skills Matrix'!I3</f>
        <v>Bushcraft</v>
      </c>
      <c r="AK11" s="353" t="str">
        <f>'Skills Matrix'!J3</f>
        <v>Construction</v>
      </c>
      <c r="AL11" s="353" t="str">
        <f>'Skills Matrix'!K3</f>
        <v>Crime</v>
      </c>
      <c r="AM11" s="353" t="str">
        <f>'Skills Matrix'!L3</f>
        <v>Driving</v>
      </c>
      <c r="AN11" s="353" t="str">
        <f>'Skills Matrix'!M3</f>
        <v>Animal Welfare</v>
      </c>
      <c r="AO11" s="353" t="str">
        <f>'Skills Matrix'!N3</f>
        <v>Blue</v>
      </c>
      <c r="AP11" s="353" t="str">
        <f>'Skills Matrix'!O3</f>
        <v>Brown</v>
      </c>
      <c r="AQ11" s="353" t="str">
        <f>'Skills Matrix'!P3</f>
        <v>Green</v>
      </c>
      <c r="AR11" s="353" t="str">
        <f>'Skills Matrix'!Q3</f>
        <v>Noir</v>
      </c>
      <c r="AS11" s="353" t="str">
        <f>'Skills Matrix'!R3</f>
        <v>White</v>
      </c>
      <c r="AT11" s="353" t="str">
        <f>'Skills Matrix'!S3</f>
        <v>Unused</v>
      </c>
      <c r="AU11" s="353" t="str">
        <f>'Skills Matrix'!T3</f>
        <v>Unused2</v>
      </c>
      <c r="AV11" s="353" t="str">
        <f>'Skills Matrix'!U3</f>
        <v>Unused3</v>
      </c>
      <c r="AW11" s="353" t="str">
        <f>'Skills Matrix'!V3</f>
        <v>Unused4</v>
      </c>
      <c r="AX11" s="353" t="str">
        <f>'Skills Matrix'!W3</f>
        <v>Unused5</v>
      </c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</row>
    <row r="12" spans="1:190" ht="10" customHeight="1" x14ac:dyDescent="0.35">
      <c r="A12" s="202"/>
      <c r="B12" s="382"/>
      <c r="C12" s="385"/>
      <c r="D12" s="385"/>
      <c r="E12" s="386" t="s">
        <v>344</v>
      </c>
      <c r="G12" s="295">
        <f ca="1">G11-J9</f>
        <v>-10</v>
      </c>
      <c r="H12" s="309">
        <v>2</v>
      </c>
      <c r="I12" s="295"/>
      <c r="J12" s="296">
        <f ca="1">IFERROR(G12/I11*H12,0)</f>
        <v>0</v>
      </c>
      <c r="L12" s="295">
        <f ca="1">L11-O9</f>
        <v>-13</v>
      </c>
      <c r="M12" s="309">
        <v>2</v>
      </c>
      <c r="N12" s="295"/>
      <c r="O12" s="296">
        <f ca="1">IFERROR(L12/N11*M12,0)</f>
        <v>-26</v>
      </c>
      <c r="P12" s="251"/>
      <c r="Q12" s="295">
        <f ca="1">Q11-T9</f>
        <v>0</v>
      </c>
      <c r="R12" s="309">
        <v>2</v>
      </c>
      <c r="S12" s="295"/>
      <c r="T12" s="296">
        <f ca="1">IFERROR(Q12/S11*R12,0)</f>
        <v>0</v>
      </c>
      <c r="U12" s="251"/>
      <c r="V12" s="295">
        <f ca="1">V11-Y9</f>
        <v>0</v>
      </c>
      <c r="W12" s="309">
        <v>2</v>
      </c>
      <c r="X12" s="295"/>
      <c r="Y12" s="296">
        <f ca="1">IFERROR(V12/X11*W12,0)</f>
        <v>0</v>
      </c>
      <c r="Z12" s="202"/>
      <c r="AA12" s="382"/>
      <c r="AB12" s="385"/>
      <c r="AC12" s="385"/>
      <c r="AD12" s="386" t="s">
        <v>316</v>
      </c>
      <c r="AE12" s="295">
        <f>IFERROR(VLOOKUP('Training Needs'!$AO$2,'Skill Requirements'!$B$5:W18,MATCH('TN Calcs'!AE11,'Skill Requirements'!$C$3:$Y$3,0)+1,FALSE),"?")</f>
        <v>10</v>
      </c>
      <c r="AF12" s="295">
        <f>IFERROR(VLOOKUP('Training Needs'!$AO$2,'Skill Requirements'!$B$5:X18,MATCH('TN Calcs'!AF11,'Skill Requirements'!$C$3:$Y$3,0)+1,FALSE),"?")</f>
        <v>0</v>
      </c>
      <c r="AG12" s="295">
        <f>IFERROR(VLOOKUP('Training Needs'!$AO$2,'Skill Requirements'!$B$5:Y18,MATCH('TN Calcs'!AG11,'Skill Requirements'!$C$3:$Y$3,0)+1,FALSE),"?")</f>
        <v>0</v>
      </c>
      <c r="AH12" s="295">
        <f>IFERROR(VLOOKUP('Training Needs'!$AO$2,'Skill Requirements'!$B$5:Z18,MATCH('TN Calcs'!AH11,'Skill Requirements'!$C$3:$Y$3,0)+1,FALSE),"?")</f>
        <v>0</v>
      </c>
      <c r="AI12" s="295">
        <f>IFERROR(VLOOKUP('Training Needs'!$AO$2,'Skill Requirements'!$B$5:AA18,MATCH('TN Calcs'!AI11,'Skill Requirements'!$C$3:$Y$3,0)+1,FALSE),"?")</f>
        <v>0</v>
      </c>
      <c r="AJ12" s="295">
        <f>IFERROR(VLOOKUP('Training Needs'!$AO$2,'Skill Requirements'!$B$5:AB18,MATCH('TN Calcs'!AJ11,'Skill Requirements'!$C$3:$Y$3,0)+1,FALSE),"?")</f>
        <v>0</v>
      </c>
      <c r="AK12" s="295">
        <f>IFERROR(VLOOKUP('Training Needs'!$AO$2,'Skill Requirements'!$B$5:AC18,MATCH('TN Calcs'!AK11,'Skill Requirements'!$C$3:$Y$3,0)+1,FALSE),"?")</f>
        <v>6</v>
      </c>
      <c r="AL12" s="295">
        <f>IFERROR(VLOOKUP('Training Needs'!$AO$2,'Skill Requirements'!$B$5:AD18,MATCH('TN Calcs'!AL11,'Skill Requirements'!$C$3:$Y$3,0)+1,FALSE),"?")</f>
        <v>10</v>
      </c>
      <c r="AM12" s="295">
        <f>IFERROR(VLOOKUP('Training Needs'!$AO$2,'Skill Requirements'!$B$5:AE18,MATCH('TN Calcs'!AM11,'Skill Requirements'!$C$3:$Y$3,0)+1,FALSE),"?")</f>
        <v>1</v>
      </c>
      <c r="AN12" s="295">
        <f>IFERROR(VLOOKUP('Training Needs'!$AO$2,'Skill Requirements'!$B$5:AF18,MATCH('TN Calcs'!AN11,'Skill Requirements'!$C$3:$Y$3,0)+1,FALSE),"?")</f>
        <v>0</v>
      </c>
      <c r="AO12" s="295">
        <f>IFERROR(VLOOKUP('Training Needs'!$AO$2,'Skill Requirements'!$B$5:AG18,MATCH('TN Calcs'!AO11,'Skill Requirements'!$C$3:$Y$3,0)+1,FALSE),"?")</f>
        <v>0</v>
      </c>
      <c r="AP12" s="295">
        <f>IFERROR(VLOOKUP('Training Needs'!$AO$2,'Skill Requirements'!$B$5:AH18,MATCH('TN Calcs'!AP11,'Skill Requirements'!$C$3:$Y$3,0)+1,FALSE),"?")</f>
        <v>0</v>
      </c>
      <c r="AQ12" s="295">
        <f>IFERROR(VLOOKUP('Training Needs'!$AO$2,'Skill Requirements'!$B$5:AI18,MATCH('TN Calcs'!AQ11,'Skill Requirements'!$C$3:$Y$3,0)+1,FALSE),"?")</f>
        <v>0</v>
      </c>
      <c r="AR12" s="295">
        <f>IFERROR(VLOOKUP('Training Needs'!$AO$2,'Skill Requirements'!$B$5:AJ18,MATCH('TN Calcs'!AR11,'Skill Requirements'!$C$3:$Y$3,0)+1,FALSE),"?")</f>
        <v>0</v>
      </c>
      <c r="AS12" s="295">
        <f>IFERROR(VLOOKUP('Training Needs'!$AO$2,'Skill Requirements'!$B$5:AK18,MATCH('TN Calcs'!AS11,'Skill Requirements'!$C$3:$Y$3,0)+1,FALSE),"?")</f>
        <v>0</v>
      </c>
      <c r="AT12" s="295">
        <f>IFERROR(VLOOKUP('Training Needs'!$AO$2,'Skill Requirements'!$B$5:AL18,MATCH('TN Calcs'!AT11,'Skill Requirements'!$C$3:$Y$3,0)+1,FALSE),"?")</f>
        <v>0</v>
      </c>
      <c r="AU12" s="295">
        <f>IFERROR(VLOOKUP('Training Needs'!$AO$2,'Skill Requirements'!$B$5:AM18,MATCH('TN Calcs'!AU11,'Skill Requirements'!$C$3:$Y$3,0)+1,FALSE),"?")</f>
        <v>0</v>
      </c>
      <c r="AV12" s="295">
        <f>IFERROR(VLOOKUP('Training Needs'!$AO$2,'Skill Requirements'!$B$5:AN18,MATCH('TN Calcs'!AV11,'Skill Requirements'!$C$3:$Y$3,0)+1,FALSE),"?")</f>
        <v>0</v>
      </c>
      <c r="AW12" s="295">
        <f>IFERROR(VLOOKUP('Training Needs'!$AO$2,'Skill Requirements'!$B$5:AO18,MATCH('TN Calcs'!AW11,'Skill Requirements'!$C$3:$Y$3,0)+1,FALSE),"?")</f>
        <v>0</v>
      </c>
      <c r="AX12" s="295">
        <f>IFERROR(VLOOKUP('Training Needs'!$AO$2,'Skill Requirements'!$B$5:AP18,MATCH('TN Calcs'!AX11,'Skill Requirements'!$C$3:$Y$3,0)+1,FALSE),"?")</f>
        <v>0</v>
      </c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</row>
    <row r="13" spans="1:190" ht="10" customHeight="1" x14ac:dyDescent="0.35">
      <c r="A13" s="202"/>
      <c r="B13" s="382"/>
      <c r="C13" s="385"/>
      <c r="D13" s="385"/>
      <c r="E13" s="386" t="s">
        <v>351</v>
      </c>
      <c r="G13" s="295">
        <f ca="1">SUM($AE34:$AZ34)-SUMIF($AE30:$AZ30,"&gt;0",$AE34:$AZ34)</f>
        <v>18</v>
      </c>
      <c r="H13" s="309">
        <v>1</v>
      </c>
      <c r="I13" s="295">
        <f>COUNTA(LST_SkillsA_Key)</f>
        <v>6</v>
      </c>
      <c r="J13" s="296">
        <f ca="1">IFERROR(G13/(I13*10)*H13,0)</f>
        <v>0.3</v>
      </c>
      <c r="L13" s="295">
        <f ca="1">SUM($AE66:$AZ66)-SUMIF($AE62:$AZ62,"&gt;0",$AE66:$AZ66)</f>
        <v>7</v>
      </c>
      <c r="M13" s="309">
        <v>1</v>
      </c>
      <c r="N13" s="295">
        <f>COUNTA(LST_SkillsB_Key)</f>
        <v>7</v>
      </c>
      <c r="O13" s="296">
        <f ca="1">IFERROR(L13/(N13*10)*M13,0)</f>
        <v>0.1</v>
      </c>
      <c r="P13" s="251"/>
      <c r="Q13" s="295">
        <f ca="1">SUM($AE98:$AZ98)-SUMIF($AE94:$AZ94,"&gt;0",$AE98:$AZ98)</f>
        <v>19</v>
      </c>
      <c r="R13" s="309">
        <v>1</v>
      </c>
      <c r="S13" s="295">
        <f>COUNTA(LST_SkillsC_Key)</f>
        <v>10</v>
      </c>
      <c r="T13" s="296">
        <f ca="1">IFERROR(Q13/(S13*10)*R13,0)</f>
        <v>0.19</v>
      </c>
      <c r="U13" s="251"/>
      <c r="V13" s="295">
        <f ca="1">SUM($AE130:$AZ130)-SUMIF($AE126:$AZ126,"&gt;0",$AE130:$AZ130)</f>
        <v>0</v>
      </c>
      <c r="W13" s="309">
        <v>1</v>
      </c>
      <c r="X13" s="295">
        <f>COUNTA(LST_SkillsD_Key)</f>
        <v>97</v>
      </c>
      <c r="Y13" s="296">
        <f ca="1">IFERROR(V13/(X13*10)*W13,0)</f>
        <v>0</v>
      </c>
      <c r="Z13" s="202"/>
      <c r="AA13" s="382"/>
      <c r="AB13" s="385"/>
      <c r="AC13" s="385"/>
      <c r="AD13" s="386" t="s">
        <v>314</v>
      </c>
      <c r="AE13" s="295">
        <f>IFERROR(VLOOKUP('Training Needs'!$X$2,'Skills Matrix'!$B$5:$W$37,MATCH('TN Calcs'!AE11,'Skill Requirements'!$C$3:$Y$3,0)+2,FALSE),"?")</f>
        <v>6</v>
      </c>
      <c r="AF13" s="295">
        <f>IFERROR(VLOOKUP('Training Needs'!$X$2,'Skills Matrix'!$B$5:$W$37,MATCH('TN Calcs'!AF11,'Skill Requirements'!$C$3:$Y$3,0)+2,FALSE),"?")</f>
        <v>0</v>
      </c>
      <c r="AG13" s="295">
        <f>IFERROR(VLOOKUP('Training Needs'!$X$2,'Skills Matrix'!$B$5:$W$37,MATCH('TN Calcs'!AG11,'Skill Requirements'!$C$3:$Y$3,0)+2,FALSE),"?")</f>
        <v>0</v>
      </c>
      <c r="AH13" s="295">
        <f>IFERROR(VLOOKUP('Training Needs'!$X$2,'Skills Matrix'!$B$5:$W$37,MATCH('TN Calcs'!AH11,'Skill Requirements'!$C$3:$Y$3,0)+2,FALSE),"?")</f>
        <v>0</v>
      </c>
      <c r="AI13" s="295">
        <f>IFERROR(VLOOKUP('Training Needs'!$X$2,'Skills Matrix'!$B$5:$W$37,MATCH('TN Calcs'!AI11,'Skill Requirements'!$C$3:$Y$3,0)+2,FALSE),"?")</f>
        <v>10</v>
      </c>
      <c r="AJ13" s="295">
        <f>IFERROR(VLOOKUP('Training Needs'!$X$2,'Skills Matrix'!$B$5:$W$37,MATCH('TN Calcs'!AJ11,'Skill Requirements'!$C$3:$Y$3,0)+2,FALSE),"?")</f>
        <v>1</v>
      </c>
      <c r="AK13" s="295">
        <f>IFERROR(VLOOKUP('Training Needs'!$X$2,'Skills Matrix'!$B$5:$W$37,MATCH('TN Calcs'!AK11,'Skill Requirements'!$C$3:$Y$3,0)+2,FALSE),"?")</f>
        <v>5</v>
      </c>
      <c r="AL13" s="295">
        <f>IFERROR(VLOOKUP('Training Needs'!$X$2,'Skills Matrix'!$B$5:$W$37,MATCH('TN Calcs'!AL11,'Skill Requirements'!$C$3:$Y$3,0)+2,FALSE),"?")</f>
        <v>9</v>
      </c>
      <c r="AM13" s="295">
        <f>IFERROR(VLOOKUP('Training Needs'!$X$2,'Skills Matrix'!$B$5:$W$37,MATCH('TN Calcs'!AM11,'Skill Requirements'!$C$3:$Y$3,0)+2,FALSE),"?")</f>
        <v>4</v>
      </c>
      <c r="AN13" s="295">
        <f>IFERROR(VLOOKUP('Training Needs'!$X$2,'Skills Matrix'!$B$5:$W$37,MATCH('TN Calcs'!AN11,'Skill Requirements'!$C$3:$Y$3,0)+2,FALSE),"?")</f>
        <v>0</v>
      </c>
      <c r="AO13" s="295">
        <f>IFERROR(VLOOKUP('Training Needs'!$X$2,'Skills Matrix'!$B$5:$W$37,MATCH('TN Calcs'!AO11,'Skill Requirements'!$C$3:$Y$3,0)+2,FALSE),"?")</f>
        <v>0</v>
      </c>
      <c r="AP13" s="295">
        <f>IFERROR(VLOOKUP('Training Needs'!$X$2,'Skills Matrix'!$B$5:$W$37,MATCH('TN Calcs'!AP11,'Skill Requirements'!$C$3:$Y$3,0)+2,FALSE),"?")</f>
        <v>0</v>
      </c>
      <c r="AQ13" s="295">
        <f>IFERROR(VLOOKUP('Training Needs'!$X$2,'Skills Matrix'!$B$5:$W$37,MATCH('TN Calcs'!AQ11,'Skill Requirements'!$C$3:$Y$3,0)+2,FALSE),"?")</f>
        <v>0</v>
      </c>
      <c r="AR13" s="295">
        <f>IFERROR(VLOOKUP('Training Needs'!$X$2,'Skills Matrix'!$B$5:$W$37,MATCH('TN Calcs'!AR11,'Skill Requirements'!$C$3:$Y$3,0)+2,FALSE),"?")</f>
        <v>5</v>
      </c>
      <c r="AS13" s="295">
        <f>IFERROR(VLOOKUP('Training Needs'!$X$2,'Skills Matrix'!$B$5:$W$37,MATCH('TN Calcs'!AS11,'Skill Requirements'!$C$3:$Y$3,0)+2,FALSE),"?")</f>
        <v>0</v>
      </c>
      <c r="AT13" s="295">
        <f>IFERROR(VLOOKUP('Training Needs'!$X$2,'Skills Matrix'!$B$5:$W$37,MATCH('TN Calcs'!AT11,'Skill Requirements'!$C$3:$Y$3,0)+2,FALSE),"?")</f>
        <v>0</v>
      </c>
      <c r="AU13" s="295">
        <f>IFERROR(VLOOKUP('Training Needs'!$X$2,'Skills Matrix'!$B$5:$W$37,MATCH('TN Calcs'!AU11,'Skill Requirements'!$C$3:$Y$3,0)+2,FALSE),"?")</f>
        <v>0</v>
      </c>
      <c r="AV13" s="295">
        <f>IFERROR(VLOOKUP('Training Needs'!$X$2,'Skills Matrix'!$B$5:$W$37,MATCH('TN Calcs'!AV11,'Skill Requirements'!$C$3:$Y$3,0)+2,FALSE),"?")</f>
        <v>0</v>
      </c>
      <c r="AW13" s="295">
        <f>IFERROR(VLOOKUP('Training Needs'!$X$2,'Skills Matrix'!$B$5:$W$37,MATCH('TN Calcs'!AW11,'Skill Requirements'!$C$3:$Y$3,0)+2,FALSE),"?")</f>
        <v>0</v>
      </c>
      <c r="AX13" s="295">
        <f>IFERROR(VLOOKUP('Training Needs'!$X$2,'Skills Matrix'!$B$5:$W$37,MATCH('TN Calcs'!AX11,'Skill Requirements'!$C$3:$Y$3,0)+2,FALSE),"?")</f>
        <v>0</v>
      </c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</row>
    <row r="14" spans="1:190" ht="10" customHeight="1" x14ac:dyDescent="0.35">
      <c r="A14" s="202"/>
      <c r="F14" s="246"/>
      <c r="G14" s="297"/>
      <c r="H14" s="438" t="s">
        <v>328</v>
      </c>
      <c r="I14" s="530">
        <f ca="1">IFERROR(ROUNDDOWN(IF(G10&gt;0,(G10+I11)/J9,J10+J12+J13)*2,1)/2,"")</f>
        <v>0.6</v>
      </c>
      <c r="J14" s="530"/>
      <c r="K14" s="247"/>
      <c r="L14" s="247"/>
      <c r="M14" s="439" t="s">
        <v>336</v>
      </c>
      <c r="N14" s="529">
        <f ca="1">IFERROR(ROUNDDOWN(IF(L10&gt;0,(L10+N11)/O9,O10+O12+O13)*2,1)/2,"")</f>
        <v>0.85</v>
      </c>
      <c r="O14" s="529"/>
      <c r="P14" s="247"/>
      <c r="Q14" s="247"/>
      <c r="R14" s="439" t="s">
        <v>337</v>
      </c>
      <c r="S14" s="527">
        <f ca="1">IFERROR(ROUNDDOWN(IF(Q10&gt;0,(Q10+S11)/T9,T10+T12+T13)*2,1)/2,"")</f>
        <v>1.1499999999999999</v>
      </c>
      <c r="T14" s="527"/>
      <c r="U14" s="247"/>
      <c r="V14" s="247"/>
      <c r="W14" s="439" t="s">
        <v>338</v>
      </c>
      <c r="X14" s="528" t="str">
        <f ca="1">IFERROR(ROUNDDOWN(IF(V10&gt;0,(V10+X11)/Y9,Y10+Y13+Y13)*2,1)/2,"")</f>
        <v/>
      </c>
      <c r="Y14" s="528"/>
      <c r="Z14" s="202"/>
      <c r="AA14" s="382"/>
      <c r="AB14" s="385"/>
      <c r="AC14" s="385"/>
      <c r="AD14" s="386" t="s">
        <v>315</v>
      </c>
      <c r="AE14" s="295">
        <f>IFERROR(INDEX('Skills Record'!$H:$H,MATCH('Training Needs'!$X$2&amp;"|"&amp;AE$10&amp;"|",'Skills Record'!$L:$L,0)),0)</f>
        <v>7</v>
      </c>
      <c r="AF14" s="295">
        <f>IFERROR(INDEX('Skills Record'!$H:$H,MATCH('Training Needs'!$X$2&amp;"|"&amp;AF$10&amp;"|",'Skills Record'!$L:$L,0)),0)</f>
        <v>0</v>
      </c>
      <c r="AG14" s="295">
        <f>IFERROR(INDEX('Skills Record'!$H:$H,MATCH('Training Needs'!$X$2&amp;"|"&amp;AG$10&amp;"|",'Skills Record'!$L:$L,0)),0)</f>
        <v>0</v>
      </c>
      <c r="AH14" s="295">
        <f>IFERROR(INDEX('Skills Record'!$H:$H,MATCH('Training Needs'!$X$2&amp;"|"&amp;AH$10&amp;"|",'Skills Record'!$L:$L,0)),0)</f>
        <v>0</v>
      </c>
      <c r="AI14" s="295">
        <f>IFERROR(INDEX('Skills Record'!$H:$H,MATCH('Training Needs'!$X$2&amp;"|"&amp;AI$10&amp;"|",'Skills Record'!$L:$L,0)),0)</f>
        <v>10</v>
      </c>
      <c r="AJ14" s="295">
        <f>IFERROR(INDEX('Skills Record'!$H:$H,MATCH('Training Needs'!$X$2&amp;"|"&amp;AJ$10&amp;"|",'Skills Record'!$L:$L,0)),0)</f>
        <v>3</v>
      </c>
      <c r="AK14" s="295">
        <f>IFERROR(INDEX('Skills Record'!$H:$H,MATCH('Training Needs'!$X$2&amp;"|"&amp;AK$10&amp;"|",'Skills Record'!$L:$L,0)),0)</f>
        <v>7</v>
      </c>
      <c r="AL14" s="295">
        <f>IFERROR(INDEX('Skills Record'!$H:$H,MATCH('Training Needs'!$X$2&amp;"|"&amp;AL$10&amp;"|",'Skills Record'!$L:$L,0)),0)</f>
        <v>10</v>
      </c>
      <c r="AM14" s="295">
        <f>IFERROR(INDEX('Skills Record'!$H:$H,MATCH('Training Needs'!$X$2&amp;"|"&amp;AM$10&amp;"|",'Skills Record'!$L:$L,0)),0)</f>
        <v>6</v>
      </c>
      <c r="AN14" s="295">
        <f>IFERROR(INDEX('Skills Record'!$H:$H,MATCH('Training Needs'!$X$2&amp;"|"&amp;AN$10&amp;"|",'Skills Record'!$L:$L,0)),0)</f>
        <v>0</v>
      </c>
      <c r="AO14" s="295">
        <f>IFERROR(INDEX('Skills Record'!$H:$H,MATCH('Training Needs'!$X$2&amp;"|"&amp;AO$10&amp;"|",'Skills Record'!$L:$L,0)),0)</f>
        <v>0</v>
      </c>
      <c r="AP14" s="295">
        <f>IFERROR(INDEX('Skills Record'!$H:$H,MATCH('Training Needs'!$X$2&amp;"|"&amp;AP$10&amp;"|",'Skills Record'!$L:$L,0)),0)</f>
        <v>0</v>
      </c>
      <c r="AQ14" s="295">
        <f>IFERROR(INDEX('Skills Record'!$H:$H,MATCH('Training Needs'!$X$2&amp;"|"&amp;AQ$10&amp;"|",'Skills Record'!$L:$L,0)),0)</f>
        <v>0</v>
      </c>
      <c r="AR14" s="295">
        <f>IFERROR(INDEX('Skills Record'!$H:$H,MATCH('Training Needs'!$X$2&amp;"|"&amp;AR$10&amp;"|",'Skills Record'!$L:$L,0)),0)</f>
        <v>8</v>
      </c>
      <c r="AS14" s="295">
        <f>IFERROR(INDEX('Skills Record'!$H:$H,MATCH('Training Needs'!$X$2&amp;"|"&amp;AS$10&amp;"|",'Skills Record'!$L:$L,0)),0)</f>
        <v>0</v>
      </c>
      <c r="AT14" s="295">
        <f>IFERROR(INDEX('Skills Record'!$H:$H,MATCH('Training Needs'!$X$2&amp;"|"&amp;AT$10&amp;"|",'Skills Record'!$L:$L,0)),0)</f>
        <v>0</v>
      </c>
      <c r="AU14" s="295">
        <f>IFERROR(INDEX('Skills Record'!$H:$H,MATCH('Training Needs'!$X$2&amp;"|"&amp;AU$10&amp;"|",'Skills Record'!$L:$L,0)),0)</f>
        <v>0</v>
      </c>
      <c r="AV14" s="295">
        <f>IFERROR(INDEX('Skills Record'!$H:$H,MATCH('Training Needs'!$X$2&amp;"|"&amp;AV$10&amp;"|",'Skills Record'!$L:$L,0)),0)</f>
        <v>0</v>
      </c>
      <c r="AW14" s="295">
        <f>IFERROR(INDEX('Skills Record'!$H:$H,MATCH('Training Needs'!$X$2&amp;"|"&amp;AW$10&amp;"|",'Skills Record'!$L:$L,0)),0)</f>
        <v>0</v>
      </c>
      <c r="AX14" s="295">
        <f>IFERROR(INDEX('Skills Record'!$H:$H,MATCH('Training Needs'!$X$2&amp;"|"&amp;AX$10&amp;"|",'Skills Record'!$L:$L,0)),0)</f>
        <v>0</v>
      </c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</row>
    <row r="15" spans="1:190" ht="10" customHeight="1" x14ac:dyDescent="0.35">
      <c r="A15" s="202"/>
      <c r="V15" s="244"/>
      <c r="W15" s="244"/>
      <c r="X15" s="244"/>
      <c r="Y15" s="244"/>
      <c r="Z15" s="202"/>
      <c r="AA15" s="356" t="s">
        <v>341</v>
      </c>
      <c r="AB15" s="357"/>
      <c r="AC15" s="358">
        <f>COUNTIF(AE9:AY9,"&gt;0")</f>
        <v>7</v>
      </c>
      <c r="AD15" s="358">
        <f>IF(AC15=0,1,AC15)</f>
        <v>7</v>
      </c>
      <c r="AE15" s="401">
        <f t="shared" ref="AE15:AX15" si="0">IFERROR(MATCH(AE8,$AE9:$AY9,0),0)</f>
        <v>1</v>
      </c>
      <c r="AF15" s="401">
        <f t="shared" si="0"/>
        <v>5</v>
      </c>
      <c r="AG15" s="401">
        <f t="shared" si="0"/>
        <v>6</v>
      </c>
      <c r="AH15" s="401">
        <f t="shared" si="0"/>
        <v>7</v>
      </c>
      <c r="AI15" s="401">
        <f t="shared" si="0"/>
        <v>8</v>
      </c>
      <c r="AJ15" s="401">
        <f t="shared" si="0"/>
        <v>9</v>
      </c>
      <c r="AK15" s="401">
        <f t="shared" si="0"/>
        <v>14</v>
      </c>
      <c r="AL15" s="401">
        <f t="shared" si="0"/>
        <v>0</v>
      </c>
      <c r="AM15" s="401">
        <f t="shared" si="0"/>
        <v>0</v>
      </c>
      <c r="AN15" s="401">
        <f t="shared" si="0"/>
        <v>0</v>
      </c>
      <c r="AO15" s="401">
        <f t="shared" si="0"/>
        <v>0</v>
      </c>
      <c r="AP15" s="401">
        <f t="shared" si="0"/>
        <v>0</v>
      </c>
      <c r="AQ15" s="401">
        <f t="shared" si="0"/>
        <v>0</v>
      </c>
      <c r="AR15" s="401">
        <f t="shared" si="0"/>
        <v>0</v>
      </c>
      <c r="AS15" s="401">
        <f t="shared" si="0"/>
        <v>0</v>
      </c>
      <c r="AT15" s="401">
        <f t="shared" si="0"/>
        <v>0</v>
      </c>
      <c r="AU15" s="401">
        <f t="shared" si="0"/>
        <v>0</v>
      </c>
      <c r="AV15" s="401">
        <f t="shared" si="0"/>
        <v>0</v>
      </c>
      <c r="AW15" s="401">
        <f t="shared" si="0"/>
        <v>0</v>
      </c>
      <c r="AX15" s="401">
        <f t="shared" si="0"/>
        <v>0</v>
      </c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</row>
    <row r="16" spans="1:190" ht="10" customHeight="1" x14ac:dyDescent="0.35">
      <c r="A16" s="202"/>
      <c r="B16" s="254"/>
      <c r="C16" s="254"/>
      <c r="D16" s="254"/>
      <c r="E16" s="254"/>
      <c r="H16" s="302" t="s">
        <v>356</v>
      </c>
      <c r="I16" s="302" t="s">
        <v>360</v>
      </c>
      <c r="J16" s="302" t="s">
        <v>357</v>
      </c>
      <c r="L16" s="252"/>
      <c r="M16" s="303" t="s">
        <v>356</v>
      </c>
      <c r="N16" s="303" t="s">
        <v>360</v>
      </c>
      <c r="O16" s="299" t="s">
        <v>357</v>
      </c>
      <c r="Q16" s="252"/>
      <c r="R16" s="304" t="s">
        <v>356</v>
      </c>
      <c r="S16" s="300" t="s">
        <v>360</v>
      </c>
      <c r="T16" s="300" t="s">
        <v>357</v>
      </c>
      <c r="V16" s="252"/>
      <c r="W16" s="305" t="s">
        <v>356</v>
      </c>
      <c r="X16" s="301" t="s">
        <v>360</v>
      </c>
      <c r="Y16" s="301" t="s">
        <v>357</v>
      </c>
      <c r="Z16" s="202"/>
      <c r="AA16" s="382"/>
      <c r="AB16" s="383"/>
      <c r="AC16" s="383"/>
      <c r="AD16" s="384" t="s">
        <v>324</v>
      </c>
      <c r="AE16" s="354" t="str">
        <f t="shared" ref="AE16:AX16" si="1">IFERROR(IF(AE15&gt;0,INDEX($AE11:$AY11,0,AE$15),""),"")</f>
        <v>Creative</v>
      </c>
      <c r="AF16" s="354" t="str">
        <f t="shared" si="1"/>
        <v>Quick</v>
      </c>
      <c r="AG16" s="354" t="str">
        <f t="shared" si="1"/>
        <v>Bushcraft</v>
      </c>
      <c r="AH16" s="354" t="str">
        <f t="shared" si="1"/>
        <v>Construction</v>
      </c>
      <c r="AI16" s="354" t="str">
        <f t="shared" si="1"/>
        <v>Crime</v>
      </c>
      <c r="AJ16" s="354" t="str">
        <f t="shared" si="1"/>
        <v>Driving</v>
      </c>
      <c r="AK16" s="354" t="str">
        <f t="shared" si="1"/>
        <v>Noir</v>
      </c>
      <c r="AL16" s="354" t="str">
        <f t="shared" si="1"/>
        <v/>
      </c>
      <c r="AM16" s="354" t="str">
        <f t="shared" si="1"/>
        <v/>
      </c>
      <c r="AN16" s="354" t="str">
        <f t="shared" si="1"/>
        <v/>
      </c>
      <c r="AO16" s="354" t="str">
        <f t="shared" si="1"/>
        <v/>
      </c>
      <c r="AP16" s="354" t="str">
        <f t="shared" si="1"/>
        <v/>
      </c>
      <c r="AQ16" s="354" t="str">
        <f t="shared" si="1"/>
        <v/>
      </c>
      <c r="AR16" s="354" t="str">
        <f t="shared" si="1"/>
        <v/>
      </c>
      <c r="AS16" s="354" t="str">
        <f t="shared" si="1"/>
        <v/>
      </c>
      <c r="AT16" s="354" t="str">
        <f t="shared" si="1"/>
        <v/>
      </c>
      <c r="AU16" s="354" t="str">
        <f t="shared" si="1"/>
        <v/>
      </c>
      <c r="AV16" s="354" t="str">
        <f t="shared" si="1"/>
        <v/>
      </c>
      <c r="AW16" s="354" t="str">
        <f t="shared" si="1"/>
        <v/>
      </c>
      <c r="AX16" s="354" t="str">
        <f t="shared" si="1"/>
        <v/>
      </c>
      <c r="AY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</row>
    <row r="17" spans="1:227" ht="10" customHeight="1" x14ac:dyDescent="0.35">
      <c r="A17" s="202"/>
      <c r="B17" s="419"/>
      <c r="C17" s="419"/>
      <c r="D17" s="419"/>
      <c r="E17" s="419"/>
      <c r="G17" s="295" t="s">
        <v>358</v>
      </c>
      <c r="H17" s="296">
        <f ca="1">J10</f>
        <v>0.6</v>
      </c>
      <c r="I17" s="296">
        <f ca="1">IF(J12&gt;0,J12,0)</f>
        <v>0</v>
      </c>
      <c r="J17" s="296">
        <f ca="1">MAX(1-H17,0)</f>
        <v>0.4</v>
      </c>
      <c r="L17" s="295" t="s">
        <v>358</v>
      </c>
      <c r="M17" s="296">
        <f ca="1">O10</f>
        <v>0.88235294117647056</v>
      </c>
      <c r="N17" s="296">
        <f ca="1">IF(O12&gt;0,O12,0)</f>
        <v>0</v>
      </c>
      <c r="O17" s="296">
        <f ca="1">MAX(1-M17,0)</f>
        <v>0.11764705882352944</v>
      </c>
      <c r="Q17" s="295" t="s">
        <v>358</v>
      </c>
      <c r="R17" s="296">
        <f ca="1">T10</f>
        <v>1</v>
      </c>
      <c r="S17" s="296">
        <f ca="1">IF(T12&gt;0,T12,0)</f>
        <v>0</v>
      </c>
      <c r="T17" s="296">
        <f ca="1">MAX(1-R17,0)</f>
        <v>0</v>
      </c>
      <c r="V17" s="295" t="s">
        <v>358</v>
      </c>
      <c r="W17" s="296" t="str">
        <f ca="1">Y10</f>
        <v/>
      </c>
      <c r="X17" s="296">
        <f ca="1">IF(Y12&gt;0,Y12,0)</f>
        <v>0</v>
      </c>
      <c r="Y17" s="296">
        <f ca="1">IF(EXACT(X14,""),1,MAX(1-W17,0))</f>
        <v>1</v>
      </c>
      <c r="Z17" s="202"/>
      <c r="AA17" s="382"/>
      <c r="AB17" s="385"/>
      <c r="AC17" s="385"/>
      <c r="AD17" s="386" t="s">
        <v>316</v>
      </c>
      <c r="AE17" s="295">
        <f t="shared" ref="AE17:AX17" si="2">IF(AE15&gt;0,INDEX($AE12:$AY12,0,AE$15),"")</f>
        <v>10</v>
      </c>
      <c r="AF17" s="295">
        <f t="shared" si="2"/>
        <v>0</v>
      </c>
      <c r="AG17" s="295">
        <f t="shared" si="2"/>
        <v>0</v>
      </c>
      <c r="AH17" s="295">
        <f t="shared" si="2"/>
        <v>6</v>
      </c>
      <c r="AI17" s="295">
        <f t="shared" si="2"/>
        <v>10</v>
      </c>
      <c r="AJ17" s="295">
        <f t="shared" si="2"/>
        <v>1</v>
      </c>
      <c r="AK17" s="295">
        <f t="shared" si="2"/>
        <v>0</v>
      </c>
      <c r="AL17" s="295" t="str">
        <f t="shared" si="2"/>
        <v/>
      </c>
      <c r="AM17" s="295" t="str">
        <f t="shared" si="2"/>
        <v/>
      </c>
      <c r="AN17" s="295" t="str">
        <f t="shared" si="2"/>
        <v/>
      </c>
      <c r="AO17" s="295" t="str">
        <f t="shared" si="2"/>
        <v/>
      </c>
      <c r="AP17" s="295" t="str">
        <f t="shared" si="2"/>
        <v/>
      </c>
      <c r="AQ17" s="295" t="str">
        <f t="shared" si="2"/>
        <v/>
      </c>
      <c r="AR17" s="295" t="str">
        <f t="shared" si="2"/>
        <v/>
      </c>
      <c r="AS17" s="295" t="str">
        <f t="shared" si="2"/>
        <v/>
      </c>
      <c r="AT17" s="295" t="str">
        <f t="shared" si="2"/>
        <v/>
      </c>
      <c r="AU17" s="295" t="str">
        <f t="shared" si="2"/>
        <v/>
      </c>
      <c r="AV17" s="295" t="str">
        <f t="shared" si="2"/>
        <v/>
      </c>
      <c r="AW17" s="295" t="str">
        <f t="shared" si="2"/>
        <v/>
      </c>
      <c r="AX17" s="295" t="str">
        <f t="shared" si="2"/>
        <v/>
      </c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</row>
    <row r="18" spans="1:227" ht="10" customHeight="1" x14ac:dyDescent="0.35">
      <c r="A18" s="202"/>
      <c r="B18" s="419"/>
      <c r="C18" s="419"/>
      <c r="D18" s="419"/>
      <c r="E18" s="419"/>
      <c r="G18" s="295" t="s">
        <v>359</v>
      </c>
      <c r="H18" s="296">
        <f ca="1">IF(J13&gt;0,J13,0)</f>
        <v>0.3</v>
      </c>
      <c r="I18" s="452">
        <v>0</v>
      </c>
      <c r="J18" s="296">
        <f ca="1">MAX(1-H18,0)</f>
        <v>0.7</v>
      </c>
      <c r="L18" s="295" t="s">
        <v>359</v>
      </c>
      <c r="M18" s="296">
        <f ca="1">IF(O13&gt;0,O13,0)</f>
        <v>0.1</v>
      </c>
      <c r="N18" s="452">
        <v>0</v>
      </c>
      <c r="O18" s="296">
        <f ca="1">MAX(1-M18,0)</f>
        <v>0.9</v>
      </c>
      <c r="Q18" s="295" t="s">
        <v>359</v>
      </c>
      <c r="R18" s="296">
        <f ca="1">IF(T13&gt;0,T13,0)</f>
        <v>0.19</v>
      </c>
      <c r="S18" s="452">
        <v>0</v>
      </c>
      <c r="T18" s="296">
        <f ca="1">MAX(1-R18,0)</f>
        <v>0.81</v>
      </c>
      <c r="V18" s="295" t="s">
        <v>359</v>
      </c>
      <c r="W18" s="296">
        <f ca="1">IF(Y13&gt;0,Y13,0)</f>
        <v>0</v>
      </c>
      <c r="X18" s="452">
        <v>0</v>
      </c>
      <c r="Y18" s="296">
        <f ca="1">MAX(1-W18,0)</f>
        <v>1</v>
      </c>
      <c r="Z18" s="202"/>
      <c r="AA18" s="382"/>
      <c r="AB18" s="383"/>
      <c r="AC18" s="383"/>
      <c r="AD18" s="386" t="s">
        <v>346</v>
      </c>
      <c r="AE18" s="295" t="e">
        <f t="shared" ref="AE18:AX18" si="3">IF(AE15&gt;0,IF(AND(AE17&gt;0,AE17&lt;=AE20),AE17,NA()),"")</f>
        <v>#N/A</v>
      </c>
      <c r="AF18" s="295" t="e">
        <f t="shared" si="3"/>
        <v>#N/A</v>
      </c>
      <c r="AG18" s="295" t="e">
        <f t="shared" si="3"/>
        <v>#N/A</v>
      </c>
      <c r="AH18" s="295" t="e">
        <f t="shared" si="3"/>
        <v>#N/A</v>
      </c>
      <c r="AI18" s="295" t="e">
        <f t="shared" si="3"/>
        <v>#N/A</v>
      </c>
      <c r="AJ18" s="295">
        <f t="shared" si="3"/>
        <v>1</v>
      </c>
      <c r="AK18" s="295" t="e">
        <f t="shared" si="3"/>
        <v>#N/A</v>
      </c>
      <c r="AL18" s="295" t="str">
        <f t="shared" si="3"/>
        <v/>
      </c>
      <c r="AM18" s="295" t="str">
        <f t="shared" si="3"/>
        <v/>
      </c>
      <c r="AN18" s="295" t="str">
        <f t="shared" si="3"/>
        <v/>
      </c>
      <c r="AO18" s="295" t="str">
        <f t="shared" si="3"/>
        <v/>
      </c>
      <c r="AP18" s="295" t="str">
        <f t="shared" si="3"/>
        <v/>
      </c>
      <c r="AQ18" s="295" t="str">
        <f t="shared" si="3"/>
        <v/>
      </c>
      <c r="AR18" s="295" t="str">
        <f t="shared" si="3"/>
        <v/>
      </c>
      <c r="AS18" s="295" t="str">
        <f t="shared" si="3"/>
        <v/>
      </c>
      <c r="AT18" s="295" t="str">
        <f t="shared" si="3"/>
        <v/>
      </c>
      <c r="AU18" s="295" t="str">
        <f t="shared" si="3"/>
        <v/>
      </c>
      <c r="AV18" s="295" t="str">
        <f t="shared" si="3"/>
        <v/>
      </c>
      <c r="AW18" s="295" t="str">
        <f t="shared" si="3"/>
        <v/>
      </c>
      <c r="AX18" s="295" t="str">
        <f t="shared" si="3"/>
        <v/>
      </c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202"/>
      <c r="GF18" s="202"/>
      <c r="GG18" s="202"/>
      <c r="GH18" s="202"/>
    </row>
    <row r="19" spans="1:227" ht="10" customHeight="1" x14ac:dyDescent="0.35">
      <c r="A19" s="202"/>
      <c r="B19" s="419"/>
      <c r="C19" s="419"/>
      <c r="D19" s="419"/>
      <c r="E19" s="419"/>
      <c r="L19" s="252"/>
      <c r="M19" s="252"/>
      <c r="N19" s="252"/>
      <c r="O19" s="252"/>
      <c r="Z19" s="202"/>
      <c r="AA19" s="382"/>
      <c r="AB19" s="383"/>
      <c r="AC19" s="383"/>
      <c r="AD19" s="386" t="s">
        <v>347</v>
      </c>
      <c r="AE19" s="295">
        <f t="shared" ref="AE19:AX19" si="4">IF(AE15&gt;0,IF(AE17&gt;AE20,AE17,NA()),"")</f>
        <v>10</v>
      </c>
      <c r="AF19" s="295" t="e">
        <f t="shared" si="4"/>
        <v>#N/A</v>
      </c>
      <c r="AG19" s="295" t="e">
        <f t="shared" si="4"/>
        <v>#N/A</v>
      </c>
      <c r="AH19" s="295">
        <f t="shared" si="4"/>
        <v>6</v>
      </c>
      <c r="AI19" s="295">
        <f t="shared" si="4"/>
        <v>10</v>
      </c>
      <c r="AJ19" s="295" t="e">
        <f t="shared" si="4"/>
        <v>#N/A</v>
      </c>
      <c r="AK19" s="295" t="e">
        <f t="shared" si="4"/>
        <v>#N/A</v>
      </c>
      <c r="AL19" s="295" t="str">
        <f t="shared" si="4"/>
        <v/>
      </c>
      <c r="AM19" s="295" t="str">
        <f t="shared" si="4"/>
        <v/>
      </c>
      <c r="AN19" s="295" t="str">
        <f t="shared" si="4"/>
        <v/>
      </c>
      <c r="AO19" s="295" t="str">
        <f t="shared" si="4"/>
        <v/>
      </c>
      <c r="AP19" s="295" t="str">
        <f t="shared" si="4"/>
        <v/>
      </c>
      <c r="AQ19" s="295" t="str">
        <f t="shared" si="4"/>
        <v/>
      </c>
      <c r="AR19" s="295" t="str">
        <f t="shared" si="4"/>
        <v/>
      </c>
      <c r="AS19" s="295" t="str">
        <f t="shared" si="4"/>
        <v/>
      </c>
      <c r="AT19" s="295" t="str">
        <f t="shared" si="4"/>
        <v/>
      </c>
      <c r="AU19" s="295" t="str">
        <f t="shared" si="4"/>
        <v/>
      </c>
      <c r="AV19" s="295" t="str">
        <f t="shared" si="4"/>
        <v/>
      </c>
      <c r="AW19" s="295" t="str">
        <f t="shared" si="4"/>
        <v/>
      </c>
      <c r="AX19" s="295" t="str">
        <f t="shared" si="4"/>
        <v/>
      </c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</row>
    <row r="20" spans="1:227" ht="10" customHeight="1" x14ac:dyDescent="0.35">
      <c r="A20" s="265"/>
      <c r="B20" s="419"/>
      <c r="C20" s="419"/>
      <c r="D20" s="419"/>
      <c r="E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Z20" s="265"/>
      <c r="AA20" s="382"/>
      <c r="AB20" s="383"/>
      <c r="AC20" s="383"/>
      <c r="AD20" s="386" t="s">
        <v>314</v>
      </c>
      <c r="AE20" s="295">
        <f t="shared" ref="AE20:AX20" si="5">IF(AE15&gt;0,IFERROR(INDEX($AE13:$AY13,0,AE$15),NA()),"")</f>
        <v>6</v>
      </c>
      <c r="AF20" s="295">
        <f t="shared" si="5"/>
        <v>10</v>
      </c>
      <c r="AG20" s="295">
        <f t="shared" si="5"/>
        <v>1</v>
      </c>
      <c r="AH20" s="295">
        <f t="shared" si="5"/>
        <v>5</v>
      </c>
      <c r="AI20" s="295">
        <f t="shared" si="5"/>
        <v>9</v>
      </c>
      <c r="AJ20" s="295">
        <f t="shared" si="5"/>
        <v>4</v>
      </c>
      <c r="AK20" s="295">
        <f t="shared" si="5"/>
        <v>5</v>
      </c>
      <c r="AL20" s="295" t="str">
        <f t="shared" si="5"/>
        <v/>
      </c>
      <c r="AM20" s="295" t="str">
        <f t="shared" si="5"/>
        <v/>
      </c>
      <c r="AN20" s="295" t="str">
        <f t="shared" si="5"/>
        <v/>
      </c>
      <c r="AO20" s="295" t="str">
        <f t="shared" si="5"/>
        <v/>
      </c>
      <c r="AP20" s="295" t="str">
        <f t="shared" si="5"/>
        <v/>
      </c>
      <c r="AQ20" s="295" t="str">
        <f t="shared" si="5"/>
        <v/>
      </c>
      <c r="AR20" s="295" t="str">
        <f t="shared" si="5"/>
        <v/>
      </c>
      <c r="AS20" s="295" t="str">
        <f t="shared" si="5"/>
        <v/>
      </c>
      <c r="AT20" s="295" t="str">
        <f t="shared" si="5"/>
        <v/>
      </c>
      <c r="AU20" s="295" t="str">
        <f t="shared" si="5"/>
        <v/>
      </c>
      <c r="AV20" s="295" t="str">
        <f t="shared" si="5"/>
        <v/>
      </c>
      <c r="AW20" s="295" t="str">
        <f t="shared" si="5"/>
        <v/>
      </c>
      <c r="AX20" s="295" t="str">
        <f t="shared" si="5"/>
        <v/>
      </c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  <c r="FM20" s="202"/>
      <c r="FN20" s="202"/>
      <c r="FO20" s="202"/>
      <c r="FP20" s="202"/>
      <c r="FQ20" s="202"/>
      <c r="FR20" s="202"/>
      <c r="FS20" s="202"/>
      <c r="FT20" s="202"/>
      <c r="FU20" s="202"/>
      <c r="FV20" s="202"/>
      <c r="FW20" s="202"/>
      <c r="FX20" s="202"/>
      <c r="FY20" s="202"/>
      <c r="FZ20" s="202"/>
      <c r="GA20" s="202"/>
      <c r="GB20" s="202"/>
      <c r="GC20" s="202"/>
      <c r="GD20" s="202"/>
      <c r="GE20" s="202"/>
      <c r="GF20" s="202"/>
      <c r="GG20" s="202"/>
      <c r="GH20" s="202"/>
      <c r="GI20" s="202"/>
      <c r="GJ20" s="202"/>
      <c r="GK20" s="202"/>
      <c r="GL20" s="202"/>
      <c r="GM20" s="202"/>
      <c r="GN20" s="202"/>
      <c r="GO20" s="202"/>
      <c r="GP20" s="202"/>
      <c r="GQ20" s="202"/>
      <c r="GR20" s="202"/>
      <c r="GS20" s="202"/>
      <c r="GT20" s="202"/>
      <c r="GU20" s="202"/>
      <c r="GV20" s="202"/>
      <c r="GW20" s="202"/>
      <c r="GX20" s="202"/>
      <c r="GY20" s="202"/>
      <c r="GZ20" s="202"/>
      <c r="HA20" s="202"/>
      <c r="HB20" s="202"/>
      <c r="HC20" s="202"/>
      <c r="HD20" s="202"/>
      <c r="HE20" s="202"/>
      <c r="HF20" s="202"/>
      <c r="HG20" s="202"/>
      <c r="HH20" s="202"/>
      <c r="HI20" s="202"/>
      <c r="HJ20" s="202"/>
      <c r="HK20" s="202"/>
      <c r="HL20" s="202"/>
      <c r="HM20" s="202"/>
      <c r="HN20" s="202"/>
      <c r="HO20" s="202"/>
      <c r="HP20" s="202"/>
      <c r="HQ20" s="202"/>
      <c r="HR20" s="202"/>
      <c r="HS20" s="202"/>
    </row>
    <row r="21" spans="1:227" ht="10" customHeight="1" x14ac:dyDescent="0.35">
      <c r="A21" s="263"/>
      <c r="B21" s="509" t="s">
        <v>431</v>
      </c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202"/>
      <c r="AA21" s="382"/>
      <c r="AB21" s="383"/>
      <c r="AC21" s="383"/>
      <c r="AD21" s="386" t="s">
        <v>315</v>
      </c>
      <c r="AE21" s="295">
        <f t="shared" ref="AE21:AX21" si="6">IF(AE15&gt;0,IFERROR(INDEX($AE14:$AY14,0,AE$15),NA()),"")</f>
        <v>7</v>
      </c>
      <c r="AF21" s="295">
        <f t="shared" si="6"/>
        <v>10</v>
      </c>
      <c r="AG21" s="295">
        <f t="shared" si="6"/>
        <v>3</v>
      </c>
      <c r="AH21" s="295">
        <f t="shared" si="6"/>
        <v>7</v>
      </c>
      <c r="AI21" s="295">
        <f t="shared" si="6"/>
        <v>10</v>
      </c>
      <c r="AJ21" s="295">
        <f t="shared" si="6"/>
        <v>6</v>
      </c>
      <c r="AK21" s="295">
        <f t="shared" si="6"/>
        <v>8</v>
      </c>
      <c r="AL21" s="295" t="str">
        <f t="shared" si="6"/>
        <v/>
      </c>
      <c r="AM21" s="295" t="str">
        <f t="shared" si="6"/>
        <v/>
      </c>
      <c r="AN21" s="295" t="str">
        <f t="shared" si="6"/>
        <v/>
      </c>
      <c r="AO21" s="295" t="str">
        <f t="shared" si="6"/>
        <v/>
      </c>
      <c r="AP21" s="295" t="str">
        <f t="shared" si="6"/>
        <v/>
      </c>
      <c r="AQ21" s="295" t="str">
        <f t="shared" si="6"/>
        <v/>
      </c>
      <c r="AR21" s="295" t="str">
        <f t="shared" si="6"/>
        <v/>
      </c>
      <c r="AS21" s="295" t="str">
        <f t="shared" si="6"/>
        <v/>
      </c>
      <c r="AT21" s="295" t="str">
        <f t="shared" si="6"/>
        <v/>
      </c>
      <c r="AU21" s="295" t="str">
        <f t="shared" si="6"/>
        <v/>
      </c>
      <c r="AV21" s="295" t="str">
        <f t="shared" si="6"/>
        <v/>
      </c>
      <c r="AW21" s="295" t="str">
        <f t="shared" si="6"/>
        <v/>
      </c>
      <c r="AX21" s="295" t="str">
        <f t="shared" si="6"/>
        <v/>
      </c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202"/>
      <c r="GF21" s="202"/>
      <c r="GG21" s="202"/>
      <c r="GH21" s="202"/>
      <c r="GI21" s="202"/>
      <c r="GJ21" s="202"/>
      <c r="GK21" s="202"/>
      <c r="GL21" s="202"/>
      <c r="GM21" s="202"/>
      <c r="GN21" s="202"/>
      <c r="GO21" s="202"/>
      <c r="GP21" s="202"/>
      <c r="GQ21" s="202"/>
      <c r="GR21" s="202"/>
      <c r="GS21" s="202"/>
      <c r="GT21" s="202"/>
      <c r="GU21" s="202"/>
      <c r="GV21" s="202"/>
      <c r="GW21" s="202"/>
      <c r="GX21" s="202"/>
      <c r="GY21" s="202"/>
      <c r="GZ21" s="202"/>
      <c r="HA21" s="202"/>
      <c r="HB21" s="202"/>
      <c r="HC21" s="202"/>
      <c r="HD21" s="202"/>
      <c r="HE21" s="202"/>
      <c r="HF21" s="202"/>
      <c r="HG21" s="202"/>
      <c r="HH21" s="202"/>
      <c r="HI21" s="202"/>
      <c r="HJ21" s="202"/>
      <c r="HK21" s="202"/>
      <c r="HL21" s="202"/>
      <c r="HM21" s="202"/>
      <c r="HN21" s="202"/>
      <c r="HO21" s="202"/>
      <c r="HP21" s="202"/>
      <c r="HQ21" s="202"/>
      <c r="HR21" s="202"/>
      <c r="HS21" s="202"/>
    </row>
    <row r="22" spans="1:227" ht="10" customHeight="1" x14ac:dyDescent="0.35">
      <c r="A22" s="263"/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</row>
    <row r="23" spans="1:227" ht="10" customHeight="1" x14ac:dyDescent="0.35">
      <c r="A23" s="263"/>
      <c r="BA23" s="202"/>
      <c r="BB23" s="202"/>
      <c r="BC23" s="202"/>
      <c r="BD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  <c r="FM23" s="202"/>
      <c r="FN23" s="202"/>
      <c r="FO23" s="202"/>
      <c r="FP23" s="202"/>
      <c r="FQ23" s="202"/>
      <c r="FR23" s="202"/>
      <c r="FS23" s="202"/>
      <c r="FT23" s="202"/>
      <c r="FU23" s="202"/>
      <c r="FV23" s="202"/>
      <c r="FW23" s="202"/>
      <c r="FX23" s="202"/>
      <c r="FY23" s="202"/>
      <c r="FZ23" s="202"/>
      <c r="GA23" s="202"/>
      <c r="GB23" s="202"/>
      <c r="GC23" s="202"/>
      <c r="GD23" s="202"/>
      <c r="GE23" s="202"/>
      <c r="GF23" s="202"/>
      <c r="GG23" s="202"/>
      <c r="GH23" s="202"/>
      <c r="GI23" s="202"/>
      <c r="GJ23" s="202"/>
      <c r="GK23" s="202"/>
      <c r="GL23" s="202"/>
      <c r="GM23" s="202"/>
      <c r="GN23" s="202"/>
      <c r="GO23" s="202"/>
      <c r="GP23" s="202"/>
      <c r="GQ23" s="202"/>
      <c r="GR23" s="202"/>
      <c r="GS23" s="202"/>
      <c r="GT23" s="202"/>
      <c r="GU23" s="202"/>
      <c r="GV23" s="202"/>
      <c r="GW23" s="202"/>
      <c r="GX23" s="202"/>
      <c r="GY23" s="202"/>
      <c r="GZ23" s="202"/>
      <c r="HA23" s="202"/>
      <c r="HB23" s="202"/>
      <c r="HC23" s="202"/>
      <c r="HD23" s="202"/>
      <c r="HE23" s="202"/>
      <c r="HF23" s="202"/>
      <c r="HG23" s="202"/>
      <c r="HH23" s="202"/>
      <c r="HI23" s="202"/>
      <c r="HJ23" s="202"/>
      <c r="HK23" s="202"/>
      <c r="HL23" s="202"/>
      <c r="HM23" s="202"/>
      <c r="HN23" s="202"/>
      <c r="HO23" s="202"/>
      <c r="HP23" s="202"/>
      <c r="HQ23" s="202"/>
      <c r="HR23" s="202"/>
      <c r="HS23" s="202"/>
    </row>
    <row r="24" spans="1:227" ht="10" customHeight="1" x14ac:dyDescent="0.35">
      <c r="A24" s="263"/>
      <c r="B24" s="444"/>
      <c r="C24" s="446" t="s">
        <v>458</v>
      </c>
      <c r="D24" s="447">
        <f ca="1">OFFSET('Skills Matrix'!A1,MATCH(AB2,'Skills Matrix'!B:B,0)-1,0)</f>
        <v>6</v>
      </c>
      <c r="F24" s="443" t="s">
        <v>462</v>
      </c>
      <c r="G24" s="437" t="s">
        <v>463</v>
      </c>
      <c r="H24" s="503" t="s">
        <v>448</v>
      </c>
      <c r="I24" s="503"/>
      <c r="J24" s="503"/>
      <c r="K24" s="443" t="s">
        <v>461</v>
      </c>
      <c r="L24" s="437" t="s">
        <v>463</v>
      </c>
      <c r="M24" s="503" t="s">
        <v>361</v>
      </c>
      <c r="N24" s="503"/>
      <c r="O24" s="503"/>
      <c r="Q24" s="502" t="s">
        <v>456</v>
      </c>
      <c r="R24" s="502"/>
      <c r="S24" s="445">
        <v>0</v>
      </c>
      <c r="T24" s="445">
        <v>0.1</v>
      </c>
      <c r="U24" s="445">
        <v>0.25</v>
      </c>
      <c r="V24" s="445">
        <v>0.45</v>
      </c>
      <c r="W24" s="445">
        <v>0.55000000000000004</v>
      </c>
      <c r="X24" s="445">
        <v>0.75</v>
      </c>
      <c r="Y24" s="445">
        <v>0.9</v>
      </c>
      <c r="AA24" s="509" t="s">
        <v>432</v>
      </c>
      <c r="AB24" s="509"/>
      <c r="AC24" s="509"/>
      <c r="AD24" s="509"/>
      <c r="AE24" s="509"/>
      <c r="AF24" s="509"/>
      <c r="AG24" s="509"/>
      <c r="AH24" s="285"/>
      <c r="AI24" s="285"/>
      <c r="AJ24" s="285"/>
      <c r="AK24" s="285"/>
      <c r="AL24" s="285"/>
      <c r="AM24" s="285"/>
      <c r="AN24" s="285"/>
      <c r="AO24" s="285"/>
      <c r="AP24" s="285"/>
      <c r="AQ24" s="286"/>
      <c r="AR24" s="286"/>
      <c r="AS24" s="286"/>
      <c r="AT24" s="286"/>
      <c r="AU24" s="286"/>
      <c r="AV24" s="286"/>
      <c r="AW24" s="286"/>
      <c r="AX24" s="286"/>
      <c r="BA24" s="202"/>
      <c r="BB24" s="202"/>
      <c r="BC24" s="202"/>
      <c r="BD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  <c r="ER24" s="202"/>
      <c r="ES24" s="202"/>
      <c r="ET24" s="202"/>
      <c r="EU24" s="202"/>
      <c r="EV24" s="202"/>
      <c r="EW24" s="202"/>
      <c r="EX24" s="202"/>
      <c r="EY24" s="202"/>
      <c r="EZ24" s="202"/>
      <c r="FA24" s="202"/>
      <c r="FB24" s="202"/>
      <c r="FC24" s="202"/>
      <c r="FD24" s="202"/>
      <c r="FE24" s="202"/>
      <c r="FF24" s="202"/>
      <c r="FG24" s="202"/>
      <c r="FH24" s="202"/>
      <c r="FI24" s="202"/>
      <c r="FJ24" s="202"/>
      <c r="FK24" s="202"/>
      <c r="FL24" s="202"/>
      <c r="FM24" s="202"/>
      <c r="FN24" s="202"/>
      <c r="FO24" s="202"/>
      <c r="FP24" s="202"/>
      <c r="FQ24" s="202"/>
      <c r="FR24" s="202"/>
      <c r="FS24" s="202"/>
      <c r="FT24" s="202"/>
      <c r="FU24" s="202"/>
      <c r="FV24" s="202"/>
      <c r="FW24" s="202"/>
      <c r="FX24" s="202"/>
      <c r="FY24" s="202"/>
      <c r="FZ24" s="202"/>
      <c r="GA24" s="202"/>
      <c r="GB24" s="202"/>
      <c r="GC24" s="202"/>
      <c r="GD24" s="202"/>
      <c r="GE24" s="202"/>
      <c r="GF24" s="202"/>
      <c r="GG24" s="202"/>
      <c r="GH24" s="202"/>
      <c r="GI24" s="202"/>
      <c r="GJ24" s="202"/>
      <c r="GK24" s="202"/>
      <c r="GL24" s="202"/>
      <c r="GM24" s="202"/>
      <c r="GN24" s="202"/>
      <c r="GO24" s="202"/>
      <c r="GP24" s="202"/>
      <c r="GQ24" s="202"/>
      <c r="GR24" s="202"/>
      <c r="GS24" s="202"/>
      <c r="GT24" s="202"/>
      <c r="GU24" s="202"/>
      <c r="GV24" s="202"/>
      <c r="GW24" s="202"/>
      <c r="GX24" s="202"/>
      <c r="GY24" s="202"/>
      <c r="GZ24" s="202"/>
      <c r="HA24" s="202"/>
      <c r="HB24" s="202"/>
      <c r="HC24" s="202"/>
      <c r="HD24" s="202"/>
      <c r="HE24" s="202"/>
      <c r="HF24" s="202"/>
      <c r="HG24" s="202"/>
      <c r="HH24" s="202"/>
      <c r="HI24" s="202"/>
      <c r="HJ24" s="202"/>
      <c r="HK24" s="202"/>
      <c r="HL24" s="202"/>
      <c r="HM24" s="202"/>
      <c r="HN24" s="202"/>
      <c r="HO24" s="202"/>
      <c r="HP24" s="202"/>
      <c r="HQ24" s="202"/>
      <c r="HR24" s="202"/>
      <c r="HS24" s="202"/>
    </row>
    <row r="25" spans="1:227" s="265" customFormat="1" ht="10" customHeight="1" x14ac:dyDescent="0.35">
      <c r="A25" s="263"/>
      <c r="B25" s="440"/>
      <c r="C25" s="386"/>
      <c r="D25" s="448" t="s">
        <v>443</v>
      </c>
      <c r="E25" s="184"/>
      <c r="F25" s="295">
        <f ca="1">COUNTIFS('Skills Matrix'!A5:A1000,"&lt;"&amp;D24,'Skills Matrix'!C5:C1000,AH2)</f>
        <v>0</v>
      </c>
      <c r="G25" s="296">
        <f ca="1">1-F25/V$26</f>
        <v>1</v>
      </c>
      <c r="H25" s="504" t="str">
        <f>IF(V26&lt;2,"N/A",INDEX($S$25:$Y$25,MATCH(G25,$S$24:$Y$24,1)))</f>
        <v>N/A</v>
      </c>
      <c r="I25" s="505"/>
      <c r="J25" s="506"/>
      <c r="K25" s="306">
        <f t="array" aca="1" ref="K25" ca="1">SUM(IF(SUMIFS('Skills Record'!$G:$G,'Skills Record'!$G:$G,"&gt;0",'Skills Record'!$C:$C,$AH$2,'Skills Record'!$L:$L,OFFSET('Skills Matrix'!$B$5,0,0,$Y$26,1)&amp;"|*|")&gt;$S$26,1,0))</f>
        <v>0</v>
      </c>
      <c r="L25" s="296">
        <f ca="1">1-K25/V$26</f>
        <v>1</v>
      </c>
      <c r="M25" s="504" t="str">
        <f>IF(V26&lt;2,"N/A",INDEX($S$25:$Y$25,MATCH(L25,$S$24:$Y$24,1)))</f>
        <v>N/A</v>
      </c>
      <c r="N25" s="505"/>
      <c r="O25" s="506"/>
      <c r="P25" s="184"/>
      <c r="Q25" s="502"/>
      <c r="R25" s="502"/>
      <c r="S25" s="450" t="s">
        <v>449</v>
      </c>
      <c r="T25" s="450" t="s">
        <v>450</v>
      </c>
      <c r="U25" s="450" t="s">
        <v>451</v>
      </c>
      <c r="V25" s="450" t="s">
        <v>452</v>
      </c>
      <c r="W25" s="450" t="s">
        <v>453</v>
      </c>
      <c r="X25" s="450" t="s">
        <v>454</v>
      </c>
      <c r="Y25" s="450" t="s">
        <v>455</v>
      </c>
      <c r="AA25" s="509"/>
      <c r="AB25" s="509"/>
      <c r="AC25" s="509"/>
      <c r="AD25" s="509"/>
      <c r="AE25" s="509"/>
      <c r="AF25" s="509"/>
      <c r="AG25" s="509"/>
      <c r="AH25" s="285"/>
      <c r="AI25" s="285"/>
      <c r="AJ25" s="285"/>
      <c r="AK25" s="285"/>
      <c r="AL25" s="285"/>
      <c r="AM25" s="285"/>
      <c r="AN25" s="285"/>
      <c r="AO25" s="285"/>
      <c r="AP25" s="285"/>
      <c r="AQ25" s="286"/>
      <c r="AR25" s="286"/>
      <c r="AS25" s="286"/>
      <c r="AT25" s="286"/>
      <c r="AU25" s="286"/>
      <c r="AV25" s="286"/>
      <c r="AW25" s="286"/>
      <c r="AX25" s="286"/>
    </row>
    <row r="26" spans="1:227" s="266" customFormat="1" ht="10" customHeight="1" x14ac:dyDescent="0.35">
      <c r="A26" s="263"/>
      <c r="B26" s="440"/>
      <c r="C26" s="386"/>
      <c r="D26" s="386" t="s">
        <v>350</v>
      </c>
      <c r="E26" s="184"/>
      <c r="F26" s="295">
        <f ca="1">COUNTIF('Skills Matrix'!A5:A1000,"&lt;"&amp;D24)</f>
        <v>10</v>
      </c>
      <c r="G26" s="296">
        <f ca="1">1-F26/Y$26</f>
        <v>0.58333333333333326</v>
      </c>
      <c r="H26" s="504" t="str">
        <f ca="1">INDEX($S$25:$Y$25,MATCH(G26,$S$24:$Y$24,1))</f>
        <v>Above Average</v>
      </c>
      <c r="I26" s="505"/>
      <c r="J26" s="506"/>
      <c r="K26" s="306">
        <f t="array" aca="1" ref="K26" ca="1">SUM(IF(SUMIFS('Skills Record'!$G:$G,'Skills Record'!$G:$G,"&gt;0",'Skills Record'!$L:$L,OFFSET('Skills Matrix'!$B$5,0,0,$Y$26,1)&amp;"|*|")&gt;$S$26,1,0))</f>
        <v>0</v>
      </c>
      <c r="L26" s="296">
        <f ca="1">1-K26/Y$26</f>
        <v>1</v>
      </c>
      <c r="M26" s="504" t="str">
        <f ca="1">INDEX($S$25:$Y$25,MATCH(L26,$S$24:$Y$24,1))</f>
        <v>Top 10%</v>
      </c>
      <c r="N26" s="505"/>
      <c r="O26" s="506"/>
      <c r="P26" s="184"/>
      <c r="Q26" s="444"/>
      <c r="R26" s="446" t="s">
        <v>457</v>
      </c>
      <c r="S26" s="449">
        <f>SUMIFS('Skills Record'!$G:$G,'Skills Record'!$G:$G,"&gt;0",'Skills Record'!$L:$L,$AB2&amp;"|*|")</f>
        <v>68</v>
      </c>
      <c r="T26" s="444"/>
      <c r="U26" s="446" t="s">
        <v>443</v>
      </c>
      <c r="V26" s="449">
        <f>COUNTIF('Skills Matrix'!C:C,AN2)</f>
        <v>1</v>
      </c>
      <c r="W26" s="444"/>
      <c r="X26" s="446" t="s">
        <v>350</v>
      </c>
      <c r="Y26" s="449">
        <f ca="1">COUNTIF('Skills Matrix'!A:A,"&gt;=0")</f>
        <v>24</v>
      </c>
      <c r="AA26" s="264" t="str">
        <f>IF(AC28&gt;0,"WARNING: You must extend this table by "&amp;AC28&amp;" more columns to include all skills available","")</f>
        <v/>
      </c>
      <c r="AB26" s="246"/>
      <c r="AC26" s="246"/>
      <c r="AD26" s="246"/>
      <c r="AE26" s="524"/>
      <c r="AF26" s="524"/>
      <c r="AG26" s="524"/>
      <c r="AH26" s="524"/>
      <c r="AI26" s="52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202"/>
      <c r="AZ26" s="202"/>
    </row>
    <row r="27" spans="1:227" s="258" customFormat="1" ht="10" customHeight="1" x14ac:dyDescent="0.35">
      <c r="A27" s="263"/>
      <c r="B27" s="184"/>
      <c r="C27" s="184"/>
      <c r="D27" s="184"/>
      <c r="E27" s="184"/>
      <c r="F27" s="266"/>
      <c r="G27" s="266"/>
      <c r="H27" s="266"/>
      <c r="I27" s="266"/>
      <c r="J27" s="266"/>
      <c r="K27" s="266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AA27" s="359" t="s">
        <v>7</v>
      </c>
      <c r="AB27" s="521" t="str">
        <f>'Self-Assessment'!B6</f>
        <v>Qualities</v>
      </c>
      <c r="AC27" s="521"/>
      <c r="AD27" s="521"/>
      <c r="AE27" s="347">
        <v>1</v>
      </c>
      <c r="AF27" s="347">
        <v>2</v>
      </c>
      <c r="AG27" s="347">
        <v>3</v>
      </c>
      <c r="AH27" s="347">
        <v>4</v>
      </c>
      <c r="AI27" s="347">
        <v>5</v>
      </c>
      <c r="AJ27" s="347">
        <v>6</v>
      </c>
      <c r="AK27" s="347">
        <v>7</v>
      </c>
      <c r="AL27" s="347">
        <v>8</v>
      </c>
      <c r="AM27" s="347">
        <v>9</v>
      </c>
      <c r="AN27" s="347">
        <v>10</v>
      </c>
      <c r="AO27" s="347">
        <v>11</v>
      </c>
      <c r="AP27" s="347">
        <v>12</v>
      </c>
      <c r="AQ27" s="347">
        <v>13</v>
      </c>
      <c r="AR27" s="347">
        <v>14</v>
      </c>
      <c r="AS27" s="347">
        <v>15</v>
      </c>
      <c r="AT27" s="347">
        <v>16</v>
      </c>
      <c r="AU27" s="347">
        <v>17</v>
      </c>
      <c r="AV27" s="347">
        <v>18</v>
      </c>
      <c r="AW27" s="347">
        <v>19</v>
      </c>
      <c r="AX27" s="347">
        <v>20</v>
      </c>
      <c r="AY27" s="202"/>
      <c r="AZ27" s="202"/>
    </row>
    <row r="28" spans="1:227" s="258" customFormat="1" ht="10" customHeight="1" x14ac:dyDescent="0.35">
      <c r="AA28" s="360" t="s">
        <v>340</v>
      </c>
      <c r="AB28" s="361">
        <f>COUNTA(LST_SkillsA_Key)</f>
        <v>6</v>
      </c>
      <c r="AC28" s="361">
        <f>AB28-MAX(AE27:AY27)</f>
        <v>-14</v>
      </c>
      <c r="AD28" s="362">
        <v>0</v>
      </c>
      <c r="AE28" s="348">
        <f ca="1">IF(COUNTIF(AE30:AE38,"&gt;0")&gt;0,COUNTIF($AD28:AD28,"&gt;0")+1,"")</f>
        <v>1</v>
      </c>
      <c r="AF28" s="348" t="str">
        <f ca="1">IF(COUNTIF(AF30:AF38,"&gt;0")&gt;0,COUNTIF($AD28:AE28,"&gt;0")+1,"")</f>
        <v/>
      </c>
      <c r="AG28" s="348" t="str">
        <f ca="1">IF(COUNTIF(AG30:AG38,"&gt;0")&gt;0,COUNTIF($AD28:AF28,"&gt;0")+1,"")</f>
        <v/>
      </c>
      <c r="AH28" s="348" t="str">
        <f ca="1">IF(COUNTIF(AH30:AH38,"&gt;0")&gt;0,COUNTIF($AD28:AG28,"&gt;0")+1,"")</f>
        <v/>
      </c>
      <c r="AI28" s="348">
        <f ca="1">IF(COUNTIF(AI30:AI38,"&gt;0")&gt;0,COUNTIF($AD28:AH28,"&gt;0")+1,"")</f>
        <v>2</v>
      </c>
      <c r="AJ28" s="348">
        <f ca="1">IF(COUNTIF(AJ30:AJ38,"&gt;0")&gt;0,COUNTIF($AD28:AI28,"&gt;0")+1,"")</f>
        <v>3</v>
      </c>
      <c r="AK28" s="348" t="str">
        <f ca="1">IF(COUNTIF(AK30:AK38,"&gt;0")&gt;0,COUNTIF($AD28:AJ28,"&gt;0")+1,"")</f>
        <v/>
      </c>
      <c r="AL28" s="348" t="str">
        <f ca="1">IF(COUNTIF(AL30:AL38,"&gt;0")&gt;0,COUNTIF($AD28:AK28,"&gt;0")+1,"")</f>
        <v/>
      </c>
      <c r="AM28" s="348" t="str">
        <f ca="1">IF(COUNTIF(AM30:AM38,"&gt;0")&gt;0,COUNTIF($AD28:AL28,"&gt;0")+1,"")</f>
        <v/>
      </c>
      <c r="AN28" s="348" t="str">
        <f ca="1">IF(COUNTIF(AN30:AN38,"&gt;0")&gt;0,COUNTIF($AD28:AM28,"&gt;0")+1,"")</f>
        <v/>
      </c>
      <c r="AO28" s="348" t="str">
        <f ca="1">IF(COUNTIF(AO30:AO38,"&gt;0")&gt;0,COUNTIF($AD28:AN28,"&gt;0")+1,"")</f>
        <v/>
      </c>
      <c r="AP28" s="348" t="str">
        <f ca="1">IF(COUNTIF(AP30:AP38,"&gt;0")&gt;0,COUNTIF($AD28:AO28,"&gt;0")+1,"")</f>
        <v/>
      </c>
      <c r="AQ28" s="348" t="str">
        <f ca="1">IF(COUNTIF(AQ30:AQ38,"&gt;0")&gt;0,COUNTIF($AD28:AP28,"&gt;0")+1,"")</f>
        <v/>
      </c>
      <c r="AR28" s="348" t="str">
        <f ca="1">IF(COUNTIF(AR30:AR38,"&gt;0")&gt;0,COUNTIF($AD28:AQ28,"&gt;0")+1,"")</f>
        <v/>
      </c>
      <c r="AS28" s="348" t="str">
        <f ca="1">IF(COUNTIF(AS30:AS38,"&gt;0")&gt;0,COUNTIF($AD28:AR28,"&gt;0")+1,"")</f>
        <v/>
      </c>
      <c r="AT28" s="348" t="str">
        <f ca="1">IF(COUNTIF(AT30:AT38,"&gt;0")&gt;0,COUNTIF($AD28:AS28,"&gt;0")+1,"")</f>
        <v/>
      </c>
      <c r="AU28" s="348" t="str">
        <f ca="1">IF(COUNTIF(AU30:AU38,"&gt;0")&gt;0,COUNTIF($AD28:AT28,"&gt;0")+1,"")</f>
        <v/>
      </c>
      <c r="AV28" s="348" t="str">
        <f ca="1">IF(COUNTIF(AV30:AV38,"&gt;0")&gt;0,COUNTIF($AD28:AU28,"&gt;0")+1,"")</f>
        <v/>
      </c>
      <c r="AW28" s="348" t="str">
        <f ca="1">IF(COUNTIF(AW30:AW38,"&gt;0")&gt;0,COUNTIF($AD28:AV28,"&gt;0")+1,"")</f>
        <v/>
      </c>
      <c r="AX28" s="348" t="str">
        <f ca="1">IF(COUNTIF(AX30:AX38,"&gt;0")&gt;0,COUNTIF($AD28:AW28,"&gt;0")+1,"")</f>
        <v/>
      </c>
      <c r="AY28" s="202"/>
      <c r="AZ28" s="202"/>
    </row>
    <row r="29" spans="1:227" s="258" customFormat="1" ht="10" customHeight="1" x14ac:dyDescent="0.35">
      <c r="A29" s="263"/>
      <c r="B29" s="509" t="s">
        <v>398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AA29" s="382"/>
      <c r="AB29" s="383"/>
      <c r="AC29" s="383"/>
      <c r="AD29" s="384" t="s">
        <v>324</v>
      </c>
      <c r="AE29" s="349" t="str">
        <f t="shared" ref="AE29:AX29" si="7">IFERROR(IF(EXACT(AD29,""),"","A:"&amp;INDEX(LST_SkillsA_Key,AE27+1)),"")</f>
        <v>A:1</v>
      </c>
      <c r="AF29" s="349" t="str">
        <f t="shared" si="7"/>
        <v>A:2</v>
      </c>
      <c r="AG29" s="349" t="str">
        <f t="shared" si="7"/>
        <v>A:3</v>
      </c>
      <c r="AH29" s="349" t="str">
        <f t="shared" si="7"/>
        <v>A:4</v>
      </c>
      <c r="AI29" s="349" t="str">
        <f t="shared" si="7"/>
        <v>A:5</v>
      </c>
      <c r="AJ29" s="349" t="str">
        <f t="shared" si="7"/>
        <v>A:6</v>
      </c>
      <c r="AK29" s="349" t="str">
        <f t="shared" si="7"/>
        <v/>
      </c>
      <c r="AL29" s="349" t="str">
        <f t="shared" si="7"/>
        <v/>
      </c>
      <c r="AM29" s="349" t="str">
        <f t="shared" si="7"/>
        <v/>
      </c>
      <c r="AN29" s="349" t="str">
        <f t="shared" si="7"/>
        <v/>
      </c>
      <c r="AO29" s="349" t="str">
        <f t="shared" si="7"/>
        <v/>
      </c>
      <c r="AP29" s="349" t="str">
        <f t="shared" si="7"/>
        <v/>
      </c>
      <c r="AQ29" s="349" t="str">
        <f t="shared" si="7"/>
        <v/>
      </c>
      <c r="AR29" s="349" t="str">
        <f t="shared" si="7"/>
        <v/>
      </c>
      <c r="AS29" s="349" t="str">
        <f t="shared" si="7"/>
        <v/>
      </c>
      <c r="AT29" s="349" t="str">
        <f t="shared" si="7"/>
        <v/>
      </c>
      <c r="AU29" s="349" t="str">
        <f t="shared" si="7"/>
        <v/>
      </c>
      <c r="AV29" s="349" t="str">
        <f t="shared" si="7"/>
        <v/>
      </c>
      <c r="AW29" s="349" t="str">
        <f t="shared" si="7"/>
        <v/>
      </c>
      <c r="AX29" s="349" t="str">
        <f t="shared" si="7"/>
        <v/>
      </c>
      <c r="AY29" s="202"/>
      <c r="AZ29" s="202"/>
    </row>
    <row r="30" spans="1:227" s="258" customFormat="1" ht="10" customHeight="1" x14ac:dyDescent="0.35">
      <c r="A30" s="263"/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AA30" s="382"/>
      <c r="AB30" s="387"/>
      <c r="AC30" s="387"/>
      <c r="AD30" s="386" t="s">
        <v>316</v>
      </c>
      <c r="AE30" s="295">
        <f ca="1">IF(EXACT(AE29,""),"",IFERROR(OFFSET('Skill Requirements'!$B$5,$AK$2,MATCH(AE29,'Skill Requirements'!$4:$4,0)-2),""))</f>
        <v>10</v>
      </c>
      <c r="AF30" s="295">
        <f ca="1">IF(EXACT(AF29,""),"",IFERROR(OFFSET('Skill Requirements'!$B$5,$AK$2,MATCH(AF29,'Skill Requirements'!$4:$4,0)-2),""))</f>
        <v>0</v>
      </c>
      <c r="AG30" s="295">
        <f ca="1">IF(EXACT(AG29,""),"",IFERROR(OFFSET('Skill Requirements'!$B$5,$AK$2,MATCH(AG29,'Skill Requirements'!$4:$4,0)-2),""))</f>
        <v>0</v>
      </c>
      <c r="AH30" s="295">
        <f ca="1">IF(EXACT(AH29,""),"",IFERROR(OFFSET('Skill Requirements'!$B$5,$AK$2,MATCH(AH29,'Skill Requirements'!$4:$4,0)-2),""))</f>
        <v>0</v>
      </c>
      <c r="AI30" s="295" t="str">
        <f ca="1">IF(EXACT(AI29,""),"",IFERROR(OFFSET('Skill Requirements'!$B$5,$AK$2,MATCH(AI29,'Skill Requirements'!$4:$4,0)-2),""))</f>
        <v/>
      </c>
      <c r="AJ30" s="295">
        <f ca="1">IF(EXACT(AJ29,""),"",IFERROR(OFFSET('Skill Requirements'!$B$5,$AK$2,MATCH(AJ29,'Skill Requirements'!$4:$4,0)-2),""))</f>
        <v>0</v>
      </c>
      <c r="AK30" s="295" t="str">
        <f ca="1">IF(EXACT(AK29,""),"",IFERROR(OFFSET('Skill Requirements'!$B$5,$AK$2,MATCH(AK29,'Skill Requirements'!$4:$4,0)-2),""))</f>
        <v/>
      </c>
      <c r="AL30" s="295" t="str">
        <f ca="1">IF(EXACT(AL29,""),"",IFERROR(OFFSET('Skill Requirements'!$B$5,$AK$2,MATCH(AL29,'Skill Requirements'!$4:$4,0)-2),""))</f>
        <v/>
      </c>
      <c r="AM30" s="295" t="str">
        <f ca="1">IF(EXACT(AM29,""),"",IFERROR(OFFSET('Skill Requirements'!$B$5,$AK$2,MATCH(AM29,'Skill Requirements'!$4:$4,0)-2),""))</f>
        <v/>
      </c>
      <c r="AN30" s="295" t="str">
        <f ca="1">IF(EXACT(AN29,""),"",IFERROR(OFFSET('Skill Requirements'!$B$5,$AK$2,MATCH(AN29,'Skill Requirements'!$4:$4,0)-2),""))</f>
        <v/>
      </c>
      <c r="AO30" s="295" t="str">
        <f ca="1">IF(EXACT(AO29,""),"",IFERROR(OFFSET('Skill Requirements'!$B$5,$AK$2,MATCH(AO29,'Skill Requirements'!$4:$4,0)-2),""))</f>
        <v/>
      </c>
      <c r="AP30" s="295" t="str">
        <f ca="1">IF(EXACT(AP29,""),"",IFERROR(OFFSET('Skill Requirements'!$B$5,$AK$2,MATCH(AP29,'Skill Requirements'!$4:$4,0)-2),""))</f>
        <v/>
      </c>
      <c r="AQ30" s="295" t="str">
        <f ca="1">IF(EXACT(AQ29,""),"",IFERROR(OFFSET('Skill Requirements'!$B$5,$AK$2,MATCH(AQ29,'Skill Requirements'!$4:$4,0)-2),""))</f>
        <v/>
      </c>
      <c r="AR30" s="295" t="str">
        <f ca="1">IF(EXACT(AR29,""),"",IFERROR(OFFSET('Skill Requirements'!$B$5,$AK$2,MATCH(AR29,'Skill Requirements'!$4:$4,0)-2),""))</f>
        <v/>
      </c>
      <c r="AS30" s="295" t="str">
        <f ca="1">IF(EXACT(AS29,""),"",IFERROR(OFFSET('Skill Requirements'!$B$5,$AK$2,MATCH(AS29,'Skill Requirements'!$4:$4,0)-2),""))</f>
        <v/>
      </c>
      <c r="AT30" s="295" t="str">
        <f ca="1">IF(EXACT(AT29,""),"",IFERROR(OFFSET('Skill Requirements'!$B$5,$AK$2,MATCH(AT29,'Skill Requirements'!$4:$4,0)-2),""))</f>
        <v/>
      </c>
      <c r="AU30" s="295" t="str">
        <f ca="1">IF(EXACT(AU29,""),"",IFERROR(OFFSET('Skill Requirements'!$B$5,$AK$2,MATCH(AU29,'Skill Requirements'!$4:$4,0)-2),""))</f>
        <v/>
      </c>
      <c r="AV30" s="295" t="str">
        <f ca="1">IF(EXACT(AV29,""),"",IFERROR(OFFSET('Skill Requirements'!$B$5,$AK$2,MATCH(AV29,'Skill Requirements'!$4:$4,0)-2),""))</f>
        <v/>
      </c>
      <c r="AW30" s="295" t="str">
        <f ca="1">IF(EXACT(AW29,""),"",IFERROR(OFFSET('Skill Requirements'!$B$5,$AK$2,MATCH(AW29,'Skill Requirements'!$4:$4,0)-2),""))</f>
        <v/>
      </c>
      <c r="AX30" s="295" t="str">
        <f ca="1">IF(EXACT(AX29,""),"",IFERROR(OFFSET('Skill Requirements'!$B$5,$AK$2,MATCH(AX29,'Skill Requirements'!$4:$4,0)-2),""))</f>
        <v/>
      </c>
      <c r="AY30" s="202"/>
      <c r="AZ30" s="202"/>
    </row>
    <row r="31" spans="1:227" s="265" customFormat="1" ht="10" customHeight="1" x14ac:dyDescent="0.35">
      <c r="A31" s="263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AA31" s="388"/>
      <c r="AB31" s="389"/>
      <c r="AC31" s="389"/>
      <c r="AD31" s="386" t="s">
        <v>346</v>
      </c>
      <c r="AE31" s="295" t="str">
        <f ca="1">IF(EXACT(AE29,""),"",IF(AND(0&lt;AE30,AE30&lt;=AE34),AE30,""))</f>
        <v/>
      </c>
      <c r="AF31" s="295" t="str">
        <f t="shared" ref="AF31:AX31" ca="1" si="8">IF(EXACT(AF29,""),"",IF(AND(0&lt;AF30,AF30&lt;=AF34),AF30,""))</f>
        <v/>
      </c>
      <c r="AG31" s="295" t="str">
        <f t="shared" ca="1" si="8"/>
        <v/>
      </c>
      <c r="AH31" s="295" t="str">
        <f t="shared" ca="1" si="8"/>
        <v/>
      </c>
      <c r="AI31" s="295" t="str">
        <f t="shared" ca="1" si="8"/>
        <v/>
      </c>
      <c r="AJ31" s="295" t="str">
        <f t="shared" ca="1" si="8"/>
        <v/>
      </c>
      <c r="AK31" s="295" t="str">
        <f t="shared" si="8"/>
        <v/>
      </c>
      <c r="AL31" s="295" t="str">
        <f t="shared" si="8"/>
        <v/>
      </c>
      <c r="AM31" s="295" t="str">
        <f t="shared" si="8"/>
        <v/>
      </c>
      <c r="AN31" s="295" t="str">
        <f t="shared" si="8"/>
        <v/>
      </c>
      <c r="AO31" s="295" t="str">
        <f t="shared" si="8"/>
        <v/>
      </c>
      <c r="AP31" s="295" t="str">
        <f t="shared" si="8"/>
        <v/>
      </c>
      <c r="AQ31" s="295" t="str">
        <f t="shared" si="8"/>
        <v/>
      </c>
      <c r="AR31" s="295" t="str">
        <f t="shared" si="8"/>
        <v/>
      </c>
      <c r="AS31" s="295" t="str">
        <f t="shared" si="8"/>
        <v/>
      </c>
      <c r="AT31" s="295" t="str">
        <f t="shared" si="8"/>
        <v/>
      </c>
      <c r="AU31" s="295" t="str">
        <f t="shared" si="8"/>
        <v/>
      </c>
      <c r="AV31" s="295" t="str">
        <f t="shared" si="8"/>
        <v/>
      </c>
      <c r="AW31" s="295" t="str">
        <f t="shared" si="8"/>
        <v/>
      </c>
      <c r="AX31" s="295" t="str">
        <f t="shared" si="8"/>
        <v/>
      </c>
      <c r="AY31" s="202"/>
      <c r="AZ31" s="202"/>
    </row>
    <row r="32" spans="1:227" ht="10" customHeight="1" x14ac:dyDescent="0.35">
      <c r="A32" s="263"/>
      <c r="B32" s="403"/>
      <c r="C32" s="404" t="s">
        <v>384</v>
      </c>
      <c r="D32" s="404"/>
      <c r="E32" s="405"/>
      <c r="F32" s="406"/>
      <c r="G32" s="404" t="s">
        <v>441</v>
      </c>
      <c r="H32" s="405"/>
      <c r="I32" s="405"/>
      <c r="J32" s="404" t="s">
        <v>385</v>
      </c>
      <c r="K32" s="405"/>
      <c r="L32" s="407"/>
      <c r="M32" s="408"/>
      <c r="N32" s="519" t="s">
        <v>411</v>
      </c>
      <c r="O32" s="519" t="s">
        <v>410</v>
      </c>
      <c r="P32" s="407"/>
      <c r="Q32" s="405" t="s">
        <v>400</v>
      </c>
      <c r="R32" s="409" t="s">
        <v>404</v>
      </c>
      <c r="S32" s="406"/>
      <c r="T32" s="406"/>
      <c r="U32" s="409" t="s">
        <v>405</v>
      </c>
      <c r="V32" s="406"/>
      <c r="W32" s="406"/>
      <c r="X32" s="405" t="s">
        <v>399</v>
      </c>
      <c r="Y32" s="410"/>
      <c r="AA32" s="388"/>
      <c r="AB32" s="389"/>
      <c r="AC32" s="389"/>
      <c r="AD32" s="386" t="s">
        <v>347</v>
      </c>
      <c r="AE32" s="295">
        <f ca="1">IF(EXACT(AE29,""),"",IF(AE30&gt;AE34,AE30,""))</f>
        <v>10</v>
      </c>
      <c r="AF32" s="295" t="str">
        <f t="shared" ref="AF32:AX32" ca="1" si="9">IF(EXACT(AF29,""),"",IF(AF30&gt;AF34,AF30,""))</f>
        <v/>
      </c>
      <c r="AG32" s="295" t="str">
        <f t="shared" ca="1" si="9"/>
        <v/>
      </c>
      <c r="AH32" s="295" t="str">
        <f t="shared" ca="1" si="9"/>
        <v/>
      </c>
      <c r="AI32" s="295" t="str">
        <f t="shared" ca="1" si="9"/>
        <v/>
      </c>
      <c r="AJ32" s="295" t="str">
        <f t="shared" ca="1" si="9"/>
        <v/>
      </c>
      <c r="AK32" s="295" t="str">
        <f t="shared" si="9"/>
        <v/>
      </c>
      <c r="AL32" s="295" t="str">
        <f t="shared" si="9"/>
        <v/>
      </c>
      <c r="AM32" s="295" t="str">
        <f t="shared" si="9"/>
        <v/>
      </c>
      <c r="AN32" s="295" t="str">
        <f t="shared" si="9"/>
        <v/>
      </c>
      <c r="AO32" s="295" t="str">
        <f t="shared" si="9"/>
        <v/>
      </c>
      <c r="AP32" s="295" t="str">
        <f t="shared" si="9"/>
        <v/>
      </c>
      <c r="AQ32" s="295" t="str">
        <f t="shared" si="9"/>
        <v/>
      </c>
      <c r="AR32" s="295" t="str">
        <f t="shared" si="9"/>
        <v/>
      </c>
      <c r="AS32" s="295" t="str">
        <f t="shared" si="9"/>
        <v/>
      </c>
      <c r="AT32" s="295" t="str">
        <f t="shared" si="9"/>
        <v/>
      </c>
      <c r="AU32" s="295" t="str">
        <f t="shared" si="9"/>
        <v/>
      </c>
      <c r="AV32" s="295" t="str">
        <f t="shared" si="9"/>
        <v/>
      </c>
      <c r="AW32" s="295" t="str">
        <f t="shared" si="9"/>
        <v/>
      </c>
      <c r="AX32" s="295" t="str">
        <f t="shared" si="9"/>
        <v/>
      </c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2"/>
      <c r="HB32" s="202"/>
      <c r="HC32" s="202"/>
      <c r="HD32" s="202"/>
      <c r="HE32" s="202"/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</row>
    <row r="33" spans="1:227" ht="10" customHeight="1" x14ac:dyDescent="0.35">
      <c r="A33" s="263"/>
      <c r="B33" s="411"/>
      <c r="C33" s="307">
        <v>1</v>
      </c>
      <c r="D33" s="295" t="s">
        <v>366</v>
      </c>
      <c r="E33" s="308">
        <f t="shared" ref="E33:E42" si="10">C33*C33</f>
        <v>1</v>
      </c>
      <c r="F33" s="277"/>
      <c r="G33" s="442" t="s">
        <v>372</v>
      </c>
      <c r="H33" s="309">
        <v>30</v>
      </c>
      <c r="I33" s="279"/>
      <c r="J33" s="295" t="s">
        <v>7</v>
      </c>
      <c r="K33" s="309">
        <v>1</v>
      </c>
      <c r="L33" s="277"/>
      <c r="M33" s="310"/>
      <c r="N33" s="520"/>
      <c r="O33" s="520"/>
      <c r="P33" s="277"/>
      <c r="Q33" s="295" t="s">
        <v>377</v>
      </c>
      <c r="R33" s="312" t="s">
        <v>408</v>
      </c>
      <c r="S33" s="313"/>
      <c r="T33" s="314"/>
      <c r="U33" s="312"/>
      <c r="V33" s="313"/>
      <c r="W33" s="314"/>
      <c r="X33" s="311">
        <v>0</v>
      </c>
      <c r="Y33" s="412"/>
      <c r="AA33" s="382"/>
      <c r="AB33" s="387"/>
      <c r="AC33" s="387"/>
      <c r="AD33" s="386" t="s">
        <v>320</v>
      </c>
      <c r="AE33" s="295" t="str">
        <f>IF(EXACT(AE29,""),"",IFERROR(INDEX('Skills Record'!$G:$G,MATCH($AB$2&amp;"|"&amp;AE29&amp;"|",'Skills Record'!$O:$O,0)),""))</f>
        <v/>
      </c>
      <c r="AF33" s="295" t="str">
        <f>IF(EXACT(AF29,""),"",IFERROR(INDEX('Skills Record'!$G:$G,MATCH($AB$2&amp;"|"&amp;AF29&amp;"|",'Skills Record'!$O:$O,0)),""))</f>
        <v/>
      </c>
      <c r="AG33" s="295" t="str">
        <f>IF(EXACT(AG29,""),"",IFERROR(INDEX('Skills Record'!$G:$G,MATCH($AB$2&amp;"|"&amp;AG29&amp;"|",'Skills Record'!$O:$O,0)),""))</f>
        <v/>
      </c>
      <c r="AH33" s="295" t="str">
        <f>IF(EXACT(AH29,""),"",IFERROR(INDEX('Skills Record'!$G:$G,MATCH($AB$2&amp;"|"&amp;AH29&amp;"|",'Skills Record'!$O:$O,0)),""))</f>
        <v/>
      </c>
      <c r="AI33" s="295" t="str">
        <f>IF(EXACT(AI29,""),"",IFERROR(INDEX('Skills Record'!$G:$G,MATCH($AB$2&amp;"|"&amp;AI29&amp;"|",'Skills Record'!$O:$O,0)),""))</f>
        <v/>
      </c>
      <c r="AJ33" s="295" t="str">
        <f>IF(EXACT(AJ29,""),"",IFERROR(INDEX('Skills Record'!$G:$G,MATCH($AB$2&amp;"|"&amp;AJ29&amp;"|",'Skills Record'!$O:$O,0)),""))</f>
        <v/>
      </c>
      <c r="AK33" s="295" t="str">
        <f>IF(EXACT(AK29,""),"",IFERROR(INDEX('Skills Record'!$G:$G,MATCH($AB$2&amp;"|"&amp;AK29&amp;"|",'Skills Record'!$O:$O,0)),""))</f>
        <v/>
      </c>
      <c r="AL33" s="295" t="str">
        <f>IF(EXACT(AL29,""),"",IFERROR(INDEX('Skills Record'!$G:$G,MATCH($AB$2&amp;"|"&amp;AL29&amp;"|",'Skills Record'!$O:$O,0)),""))</f>
        <v/>
      </c>
      <c r="AM33" s="295" t="str">
        <f>IF(EXACT(AM29,""),"",IFERROR(INDEX('Skills Record'!$G:$G,MATCH($AB$2&amp;"|"&amp;AM29&amp;"|",'Skills Record'!$O:$O,0)),""))</f>
        <v/>
      </c>
      <c r="AN33" s="295" t="str">
        <f>IF(EXACT(AN29,""),"",IFERROR(INDEX('Skills Record'!$G:$G,MATCH($AB$2&amp;"|"&amp;AN29&amp;"|",'Skills Record'!$O:$O,0)),""))</f>
        <v/>
      </c>
      <c r="AO33" s="295" t="str">
        <f>IF(EXACT(AO29,""),"",IFERROR(INDEX('Skills Record'!$G:$G,MATCH($AB$2&amp;"|"&amp;AO29&amp;"|",'Skills Record'!$O:$O,0)),""))</f>
        <v/>
      </c>
      <c r="AP33" s="295" t="str">
        <f>IF(EXACT(AP29,""),"",IFERROR(INDEX('Skills Record'!$G:$G,MATCH($AB$2&amp;"|"&amp;AP29&amp;"|",'Skills Record'!$O:$O,0)),""))</f>
        <v/>
      </c>
      <c r="AQ33" s="295" t="str">
        <f>IF(EXACT(AQ29,""),"",IFERROR(INDEX('Skills Record'!$G:$G,MATCH($AB$2&amp;"|"&amp;AQ29&amp;"|",'Skills Record'!$O:$O,0)),""))</f>
        <v/>
      </c>
      <c r="AR33" s="295" t="str">
        <f>IF(EXACT(AR29,""),"",IFERROR(INDEX('Skills Record'!$G:$G,MATCH($AB$2&amp;"|"&amp;AR29&amp;"|",'Skills Record'!$O:$O,0)),""))</f>
        <v/>
      </c>
      <c r="AS33" s="295" t="str">
        <f>IF(EXACT(AS29,""),"",IFERROR(INDEX('Skills Record'!$G:$G,MATCH($AB$2&amp;"|"&amp;AS29&amp;"|",'Skills Record'!$O:$O,0)),""))</f>
        <v/>
      </c>
      <c r="AT33" s="295" t="str">
        <f>IF(EXACT(AT29,""),"",IFERROR(INDEX('Skills Record'!$G:$G,MATCH($AB$2&amp;"|"&amp;AT29&amp;"|",'Skills Record'!$O:$O,0)),""))</f>
        <v/>
      </c>
      <c r="AU33" s="295" t="str">
        <f>IF(EXACT(AU29,""),"",IFERROR(INDEX('Skills Record'!$G:$G,MATCH($AB$2&amp;"|"&amp;AU29&amp;"|",'Skills Record'!$O:$O,0)),""))</f>
        <v/>
      </c>
      <c r="AV33" s="295" t="str">
        <f>IF(EXACT(AV29,""),"",IFERROR(INDEX('Skills Record'!$G:$G,MATCH($AB$2&amp;"|"&amp;AV29&amp;"|",'Skills Record'!$O:$O,0)),""))</f>
        <v/>
      </c>
      <c r="AW33" s="295" t="str">
        <f>IF(EXACT(AW29,""),"",IFERROR(INDEX('Skills Record'!$G:$G,MATCH($AB$2&amp;"|"&amp;AW29&amp;"|",'Skills Record'!$O:$O,0)),""))</f>
        <v/>
      </c>
      <c r="AX33" s="295" t="str">
        <f>IF(EXACT(AX29,""),"",IFERROR(INDEX('Skills Record'!$G:$G,MATCH($AB$2&amp;"|"&amp;AX29&amp;"|",'Skills Record'!$O:$O,0)),""))</f>
        <v/>
      </c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2"/>
      <c r="FS33" s="202"/>
      <c r="FT33" s="202"/>
      <c r="FU33" s="202"/>
      <c r="FV33" s="202"/>
      <c r="FW33" s="202"/>
      <c r="FX33" s="202"/>
      <c r="FY33" s="202"/>
      <c r="FZ33" s="202"/>
      <c r="GA33" s="202"/>
      <c r="GB33" s="202"/>
      <c r="GC33" s="202"/>
      <c r="GD33" s="202"/>
      <c r="GE33" s="202"/>
      <c r="GF33" s="202"/>
      <c r="GG33" s="202"/>
      <c r="GH33" s="202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2"/>
      <c r="HB33" s="202"/>
      <c r="HC33" s="202"/>
      <c r="HD33" s="202"/>
      <c r="HE33" s="202"/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</row>
    <row r="34" spans="1:227" ht="10" customHeight="1" x14ac:dyDescent="0.35">
      <c r="A34" s="263"/>
      <c r="B34" s="413"/>
      <c r="C34" s="307">
        <v>2</v>
      </c>
      <c r="D34" s="295" t="s">
        <v>366</v>
      </c>
      <c r="E34" s="308">
        <f t="shared" si="10"/>
        <v>4</v>
      </c>
      <c r="F34" s="277"/>
      <c r="G34" s="442" t="s">
        <v>369</v>
      </c>
      <c r="H34" s="309">
        <v>5</v>
      </c>
      <c r="I34" s="277"/>
      <c r="J34" s="295" t="s">
        <v>8</v>
      </c>
      <c r="K34" s="309">
        <v>1</v>
      </c>
      <c r="L34" s="277"/>
      <c r="M34" s="295" t="s">
        <v>391</v>
      </c>
      <c r="N34" s="311">
        <v>100</v>
      </c>
      <c r="O34" s="311">
        <v>8</v>
      </c>
      <c r="P34" s="277"/>
      <c r="Q34" s="295" t="s">
        <v>378</v>
      </c>
      <c r="R34" s="312" t="s">
        <v>406</v>
      </c>
      <c r="S34" s="313"/>
      <c r="T34" s="314"/>
      <c r="U34" s="312"/>
      <c r="V34" s="313"/>
      <c r="W34" s="314"/>
      <c r="X34" s="311">
        <v>1</v>
      </c>
      <c r="Y34" s="412"/>
      <c r="AA34" s="382"/>
      <c r="AB34" s="387"/>
      <c r="AC34" s="387"/>
      <c r="AD34" s="386" t="s">
        <v>3</v>
      </c>
      <c r="AE34" s="295">
        <f>IF(EXACT(AE29,""),"",IFERROR(INDEX('Skills Record'!$G:$G,MATCH($AB$2&amp;"|"&amp;AE29&amp;"|",'Skills Record'!$L:$L,0)),0))</f>
        <v>6</v>
      </c>
      <c r="AF34" s="295">
        <f>IF(EXACT(AF29,""),"",IFERROR(INDEX('Skills Record'!$G:$G,MATCH($AB$2&amp;"|"&amp;AF29&amp;"|",'Skills Record'!$L:$L,0)),0))</f>
        <v>0</v>
      </c>
      <c r="AG34" s="295">
        <f>IF(EXACT(AG29,""),"",IFERROR(INDEX('Skills Record'!$G:$G,MATCH($AB$2&amp;"|"&amp;AG29&amp;"|",'Skills Record'!$L:$L,0)),0))</f>
        <v>0</v>
      </c>
      <c r="AH34" s="295">
        <f>IF(EXACT(AH29,""),"",IFERROR(INDEX('Skills Record'!$G:$G,MATCH($AB$2&amp;"|"&amp;AH29&amp;"|",'Skills Record'!$L:$L,0)),0))</f>
        <v>0</v>
      </c>
      <c r="AI34" s="295">
        <f>IF(EXACT(AI29,""),"",IFERROR(INDEX('Skills Record'!$G:$G,MATCH($AB$2&amp;"|"&amp;AI29&amp;"|",'Skills Record'!$L:$L,0)),0))</f>
        <v>8</v>
      </c>
      <c r="AJ34" s="295">
        <f>IF(EXACT(AJ29,""),"",IFERROR(INDEX('Skills Record'!$G:$G,MATCH($AB$2&amp;"|"&amp;AJ29&amp;"|",'Skills Record'!$L:$L,0)),0))</f>
        <v>10</v>
      </c>
      <c r="AK34" s="295" t="str">
        <f>IF(EXACT(AK29,""),"",IFERROR(INDEX('Skills Record'!$G:$G,MATCH($AB$2&amp;"|"&amp;AK29&amp;"|",'Skills Record'!$L:$L,0)),0))</f>
        <v/>
      </c>
      <c r="AL34" s="295" t="str">
        <f>IF(EXACT(AL29,""),"",IFERROR(INDEX('Skills Record'!$G:$G,MATCH($AB$2&amp;"|"&amp;AL29&amp;"|",'Skills Record'!$L:$L,0)),0))</f>
        <v/>
      </c>
      <c r="AM34" s="295" t="str">
        <f>IF(EXACT(AM29,""),"",IFERROR(INDEX('Skills Record'!$G:$G,MATCH($AB$2&amp;"|"&amp;AM29&amp;"|",'Skills Record'!$L:$L,0)),0))</f>
        <v/>
      </c>
      <c r="AN34" s="295" t="str">
        <f>IF(EXACT(AN29,""),"",IFERROR(INDEX('Skills Record'!$G:$G,MATCH($AB$2&amp;"|"&amp;AN29&amp;"|",'Skills Record'!$L:$L,0)),0))</f>
        <v/>
      </c>
      <c r="AO34" s="295" t="str">
        <f>IF(EXACT(AO29,""),"",IFERROR(INDEX('Skills Record'!$G:$G,MATCH($AB$2&amp;"|"&amp;AO29&amp;"|",'Skills Record'!$L:$L,0)),0))</f>
        <v/>
      </c>
      <c r="AP34" s="295" t="str">
        <f>IF(EXACT(AP29,""),"",IFERROR(INDEX('Skills Record'!$G:$G,MATCH($AB$2&amp;"|"&amp;AP29&amp;"|",'Skills Record'!$L:$L,0)),0))</f>
        <v/>
      </c>
      <c r="AQ34" s="295" t="str">
        <f>IF(EXACT(AQ29,""),"",IFERROR(INDEX('Skills Record'!$G:$G,MATCH($AB$2&amp;"|"&amp;AQ29&amp;"|",'Skills Record'!$L:$L,0)),0))</f>
        <v/>
      </c>
      <c r="AR34" s="295" t="str">
        <f>IF(EXACT(AR29,""),"",IFERROR(INDEX('Skills Record'!$G:$G,MATCH($AB$2&amp;"|"&amp;AR29&amp;"|",'Skills Record'!$L:$L,0)),0))</f>
        <v/>
      </c>
      <c r="AS34" s="295" t="str">
        <f>IF(EXACT(AS29,""),"",IFERROR(INDEX('Skills Record'!$G:$G,MATCH($AB$2&amp;"|"&amp;AS29&amp;"|",'Skills Record'!$L:$L,0)),0))</f>
        <v/>
      </c>
      <c r="AT34" s="295" t="str">
        <f>IF(EXACT(AT29,""),"",IFERROR(INDEX('Skills Record'!$G:$G,MATCH($AB$2&amp;"|"&amp;AT29&amp;"|",'Skills Record'!$L:$L,0)),0))</f>
        <v/>
      </c>
      <c r="AU34" s="295" t="str">
        <f>IF(EXACT(AU29,""),"",IFERROR(INDEX('Skills Record'!$G:$G,MATCH($AB$2&amp;"|"&amp;AU29&amp;"|",'Skills Record'!$L:$L,0)),0))</f>
        <v/>
      </c>
      <c r="AV34" s="295" t="str">
        <f>IF(EXACT(AV29,""),"",IFERROR(INDEX('Skills Record'!$G:$G,MATCH($AB$2&amp;"|"&amp;AV29&amp;"|",'Skills Record'!$L:$L,0)),0))</f>
        <v/>
      </c>
      <c r="AW34" s="295" t="str">
        <f>IF(EXACT(AW29,""),"",IFERROR(INDEX('Skills Record'!$G:$G,MATCH($AB$2&amp;"|"&amp;AW29&amp;"|",'Skills Record'!$L:$L,0)),0))</f>
        <v/>
      </c>
      <c r="AX34" s="295" t="str">
        <f>IF(EXACT(AX29,""),"",IFERROR(INDEX('Skills Record'!$G:$G,MATCH($AB$2&amp;"|"&amp;AX29&amp;"|",'Skills Record'!$L:$L,0)),0))</f>
        <v/>
      </c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202"/>
      <c r="FN34" s="202"/>
      <c r="FO34" s="202"/>
      <c r="FP34" s="202"/>
      <c r="FQ34" s="202"/>
      <c r="FR34" s="202"/>
      <c r="FS34" s="202"/>
      <c r="FT34" s="202"/>
      <c r="FU34" s="202"/>
      <c r="FV34" s="202"/>
      <c r="FW34" s="202"/>
      <c r="FX34" s="202"/>
      <c r="FY34" s="202"/>
      <c r="FZ34" s="202"/>
      <c r="GA34" s="202"/>
      <c r="GB34" s="202"/>
      <c r="GC34" s="202"/>
      <c r="GD34" s="202"/>
      <c r="GE34" s="202"/>
      <c r="GF34" s="202"/>
      <c r="GG34" s="202"/>
      <c r="GH34" s="202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  <c r="GT34" s="202"/>
      <c r="GU34" s="202"/>
      <c r="GV34" s="202"/>
      <c r="GW34" s="202"/>
      <c r="GX34" s="202"/>
      <c r="GY34" s="202"/>
      <c r="GZ34" s="202"/>
      <c r="HA34" s="202"/>
      <c r="HB34" s="202"/>
      <c r="HC34" s="202"/>
      <c r="HD34" s="202"/>
      <c r="HE34" s="202"/>
      <c r="HF34" s="202"/>
      <c r="HG34" s="202"/>
      <c r="HH34" s="202"/>
      <c r="HI34" s="202"/>
      <c r="HJ34" s="202"/>
      <c r="HK34" s="202"/>
      <c r="HL34" s="202"/>
      <c r="HM34" s="202"/>
      <c r="HN34" s="202"/>
      <c r="HO34" s="202"/>
      <c r="HP34" s="202"/>
      <c r="HQ34" s="202"/>
      <c r="HR34" s="202"/>
      <c r="HS34" s="202"/>
    </row>
    <row r="35" spans="1:227" ht="10" customHeight="1" x14ac:dyDescent="0.35">
      <c r="A35" s="258"/>
      <c r="B35" s="411"/>
      <c r="C35" s="307">
        <v>3</v>
      </c>
      <c r="D35" s="295" t="s">
        <v>367</v>
      </c>
      <c r="E35" s="308">
        <f t="shared" si="10"/>
        <v>9</v>
      </c>
      <c r="F35" s="277"/>
      <c r="G35" s="442" t="s">
        <v>370</v>
      </c>
      <c r="H35" s="309">
        <v>0.5</v>
      </c>
      <c r="I35" s="277"/>
      <c r="J35" s="295" t="s">
        <v>9</v>
      </c>
      <c r="K35" s="309">
        <v>1</v>
      </c>
      <c r="L35" s="277"/>
      <c r="M35" s="295" t="s">
        <v>392</v>
      </c>
      <c r="N35" s="311">
        <v>50</v>
      </c>
      <c r="O35" s="311">
        <v>10</v>
      </c>
      <c r="P35" s="277"/>
      <c r="Q35" s="295" t="s">
        <v>379</v>
      </c>
      <c r="R35" s="312"/>
      <c r="S35" s="313"/>
      <c r="T35" s="314"/>
      <c r="U35" s="312" t="s">
        <v>402</v>
      </c>
      <c r="V35" s="313"/>
      <c r="W35" s="314"/>
      <c r="X35" s="311">
        <v>3</v>
      </c>
      <c r="Y35" s="414"/>
      <c r="AA35" s="382"/>
      <c r="AB35" s="387"/>
      <c r="AC35" s="387"/>
      <c r="AD35" s="386" t="s">
        <v>4</v>
      </c>
      <c r="AE35" s="295">
        <f>IF(EXACT(AE29,""),"",IFERROR(INDEX('Skills Record'!$H:$H,MATCH($AB$2&amp;"|"&amp;AE29&amp;"|",'Skills Record'!$L:$L,0)),0))</f>
        <v>7</v>
      </c>
      <c r="AF35" s="295">
        <f>IF(EXACT(AF29,""),"",IFERROR(INDEX('Skills Record'!$H:$H,MATCH($AB$2&amp;"|"&amp;AF29&amp;"|",'Skills Record'!$L:$L,0)),0))</f>
        <v>0</v>
      </c>
      <c r="AG35" s="295">
        <f>IF(EXACT(AG29,""),"",IFERROR(INDEX('Skills Record'!$H:$H,MATCH($AB$2&amp;"|"&amp;AG29&amp;"|",'Skills Record'!$L:$L,0)),0))</f>
        <v>0</v>
      </c>
      <c r="AH35" s="295">
        <f>IF(EXACT(AH29,""),"",IFERROR(INDEX('Skills Record'!$H:$H,MATCH($AB$2&amp;"|"&amp;AH29&amp;"|",'Skills Record'!$L:$L,0)),0))</f>
        <v>0</v>
      </c>
      <c r="AI35" s="295">
        <f>IF(EXACT(AI29,""),"",IFERROR(INDEX('Skills Record'!$H:$H,MATCH($AB$2&amp;"|"&amp;AI29&amp;"|",'Skills Record'!$L:$L,0)),0))</f>
        <v>10</v>
      </c>
      <c r="AJ35" s="295">
        <f>IF(EXACT(AJ29,""),"",IFERROR(INDEX('Skills Record'!$H:$H,MATCH($AB$2&amp;"|"&amp;AJ29&amp;"|",'Skills Record'!$L:$L,0)),0))</f>
        <v>10</v>
      </c>
      <c r="AK35" s="295" t="str">
        <f>IF(EXACT(AK29,""),"",IFERROR(INDEX('Skills Record'!$H:$H,MATCH($AB$2&amp;"|"&amp;AK29&amp;"|",'Skills Record'!$L:$L,0)),0))</f>
        <v/>
      </c>
      <c r="AL35" s="295" t="str">
        <f>IF(EXACT(AL29,""),"",IFERROR(INDEX('Skills Record'!$H:$H,MATCH($AB$2&amp;"|"&amp;AL29&amp;"|",'Skills Record'!$L:$L,0)),0))</f>
        <v/>
      </c>
      <c r="AM35" s="295" t="str">
        <f>IF(EXACT(AM29,""),"",IFERROR(INDEX('Skills Record'!$H:$H,MATCH($AB$2&amp;"|"&amp;AM29&amp;"|",'Skills Record'!$L:$L,0)),0))</f>
        <v/>
      </c>
      <c r="AN35" s="295" t="str">
        <f>IF(EXACT(AN29,""),"",IFERROR(INDEX('Skills Record'!$H:$H,MATCH($AB$2&amp;"|"&amp;AN29&amp;"|",'Skills Record'!$L:$L,0)),0))</f>
        <v/>
      </c>
      <c r="AO35" s="295" t="str">
        <f>IF(EXACT(AO29,""),"",IFERROR(INDEX('Skills Record'!$H:$H,MATCH($AB$2&amp;"|"&amp;AO29&amp;"|",'Skills Record'!$L:$L,0)),0))</f>
        <v/>
      </c>
      <c r="AP35" s="295" t="str">
        <f>IF(EXACT(AP29,""),"",IFERROR(INDEX('Skills Record'!$H:$H,MATCH($AB$2&amp;"|"&amp;AP29&amp;"|",'Skills Record'!$L:$L,0)),0))</f>
        <v/>
      </c>
      <c r="AQ35" s="295" t="str">
        <f>IF(EXACT(AQ29,""),"",IFERROR(INDEX('Skills Record'!$H:$H,MATCH($AB$2&amp;"|"&amp;AQ29&amp;"|",'Skills Record'!$L:$L,0)),0))</f>
        <v/>
      </c>
      <c r="AR35" s="295" t="str">
        <f>IF(EXACT(AR29,""),"",IFERROR(INDEX('Skills Record'!$H:$H,MATCH($AB$2&amp;"|"&amp;AR29&amp;"|",'Skills Record'!$L:$L,0)),0))</f>
        <v/>
      </c>
      <c r="AS35" s="295" t="str">
        <f>IF(EXACT(AS29,""),"",IFERROR(INDEX('Skills Record'!$H:$H,MATCH($AB$2&amp;"|"&amp;AS29&amp;"|",'Skills Record'!$L:$L,0)),0))</f>
        <v/>
      </c>
      <c r="AT35" s="295" t="str">
        <f>IF(EXACT(AT29,""),"",IFERROR(INDEX('Skills Record'!$H:$H,MATCH($AB$2&amp;"|"&amp;AT29&amp;"|",'Skills Record'!$L:$L,0)),0))</f>
        <v/>
      </c>
      <c r="AU35" s="295" t="str">
        <f>IF(EXACT(AU29,""),"",IFERROR(INDEX('Skills Record'!$H:$H,MATCH($AB$2&amp;"|"&amp;AU29&amp;"|",'Skills Record'!$L:$L,0)),0))</f>
        <v/>
      </c>
      <c r="AV35" s="295" t="str">
        <f>IF(EXACT(AV29,""),"",IFERROR(INDEX('Skills Record'!$H:$H,MATCH($AB$2&amp;"|"&amp;AV29&amp;"|",'Skills Record'!$L:$L,0)),0))</f>
        <v/>
      </c>
      <c r="AW35" s="295" t="str">
        <f>IF(EXACT(AW29,""),"",IFERROR(INDEX('Skills Record'!$H:$H,MATCH($AB$2&amp;"|"&amp;AW29&amp;"|",'Skills Record'!$L:$L,0)),0))</f>
        <v/>
      </c>
      <c r="AX35" s="295" t="str">
        <f>IF(EXACT(AX29,""),"",IFERROR(INDEX('Skills Record'!$H:$H,MATCH($AB$2&amp;"|"&amp;AX29&amp;"|",'Skills Record'!$L:$L,0)),0))</f>
        <v/>
      </c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FV35" s="202"/>
      <c r="FW35" s="202"/>
      <c r="FX35" s="202"/>
      <c r="FY35" s="202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202"/>
      <c r="HE35" s="202"/>
      <c r="HF35" s="202"/>
      <c r="HG35" s="202"/>
      <c r="HH35" s="202"/>
      <c r="HI35" s="202"/>
      <c r="HJ35" s="202"/>
      <c r="HK35" s="202"/>
      <c r="HL35" s="202"/>
      <c r="HM35" s="202"/>
      <c r="HN35" s="202"/>
      <c r="HO35" s="202"/>
      <c r="HP35" s="202"/>
      <c r="HQ35" s="202"/>
      <c r="HR35" s="202"/>
      <c r="HS35" s="202"/>
    </row>
    <row r="36" spans="1:227" ht="10" customHeight="1" x14ac:dyDescent="0.35">
      <c r="A36" s="265"/>
      <c r="B36" s="411"/>
      <c r="C36" s="307">
        <v>4</v>
      </c>
      <c r="D36" s="295" t="s">
        <v>367</v>
      </c>
      <c r="E36" s="308">
        <f t="shared" si="10"/>
        <v>16</v>
      </c>
      <c r="F36" s="277"/>
      <c r="G36" s="442" t="s">
        <v>371</v>
      </c>
      <c r="H36" s="309">
        <v>0.5</v>
      </c>
      <c r="I36" s="277"/>
      <c r="J36" s="295" t="s">
        <v>10</v>
      </c>
      <c r="K36" s="309">
        <v>1</v>
      </c>
      <c r="L36" s="277"/>
      <c r="M36" s="295" t="s">
        <v>393</v>
      </c>
      <c r="N36" s="295">
        <v>0</v>
      </c>
      <c r="O36" s="295"/>
      <c r="P36" s="277"/>
      <c r="Q36" s="295" t="s">
        <v>380</v>
      </c>
      <c r="R36" s="312" t="s">
        <v>407</v>
      </c>
      <c r="S36" s="315"/>
      <c r="T36" s="316"/>
      <c r="U36" s="312"/>
      <c r="V36" s="315"/>
      <c r="W36" s="316"/>
      <c r="X36" s="311">
        <v>6</v>
      </c>
      <c r="Y36" s="414"/>
      <c r="AA36" s="382"/>
      <c r="AB36" s="387"/>
      <c r="AC36" s="387"/>
      <c r="AD36" s="386" t="s">
        <v>321</v>
      </c>
      <c r="AE36" s="295">
        <f>IF(EXACT(AE29,""),"",IFERROR(_xlfn.AGGREGATE(15,6,'Skills Record'!$G:$G/(('Skills Record'!$C:$C=$AN$2)*(RIGHT('Skills Record'!$L:$L,LEN(AE29)+2)="|"&amp;AE29&amp;"|")),1),""))</f>
        <v>6</v>
      </c>
      <c r="AF36" s="295">
        <f>IF(EXACT(AF29,""),"",IFERROR(_xlfn.AGGREGATE(15,6,'Skills Record'!$G:$G/(('Skills Record'!$C:$C=$AN$2)*(RIGHT('Skills Record'!$L:$L,LEN(AF29)+2)="|"&amp;AF29&amp;"|")),1),""))</f>
        <v>0</v>
      </c>
      <c r="AG36" s="295">
        <f>IF(EXACT(AG29,""),"",IFERROR(_xlfn.AGGREGATE(15,6,'Skills Record'!$G:$G/(('Skills Record'!$C:$C=$AN$2)*(RIGHT('Skills Record'!$L:$L,LEN(AG29)+2)="|"&amp;AG29&amp;"|")),1),""))</f>
        <v>0</v>
      </c>
      <c r="AH36" s="295">
        <f>IF(EXACT(AH29,""),"",IFERROR(_xlfn.AGGREGATE(15,6,'Skills Record'!$G:$G/(('Skills Record'!$C:$C=$AN$2)*(RIGHT('Skills Record'!$L:$L,LEN(AH29)+2)="|"&amp;AH29&amp;"|")),1),""))</f>
        <v>0</v>
      </c>
      <c r="AI36" s="295">
        <f>IF(EXACT(AI29,""),"",IFERROR(_xlfn.AGGREGATE(15,6,'Skills Record'!$G:$G/(('Skills Record'!$C:$C=$AN$2)*(RIGHT('Skills Record'!$L:$L,LEN(AI29)+2)="|"&amp;AI29&amp;"|")),1),""))</f>
        <v>8</v>
      </c>
      <c r="AJ36" s="295">
        <f>IF(EXACT(AJ29,""),"",IFERROR(_xlfn.AGGREGATE(15,6,'Skills Record'!$G:$G/(('Skills Record'!$C:$C=$AN$2)*(RIGHT('Skills Record'!$L:$L,LEN(AJ29)+2)="|"&amp;AJ29&amp;"|")),1),""))</f>
        <v>10</v>
      </c>
      <c r="AK36" s="295" t="str">
        <f>IF(EXACT(AK29,""),"",IFERROR(_xlfn.AGGREGATE(15,6,'Skills Record'!$G:$G/(('Skills Record'!$C:$C=$AN$2)*(RIGHT('Skills Record'!$L:$L,LEN(AK29)+2)="|"&amp;AK29&amp;"|")),1),""))</f>
        <v/>
      </c>
      <c r="AL36" s="295" t="str">
        <f>IF(EXACT(AL29,""),"",IFERROR(_xlfn.AGGREGATE(15,6,'Skills Record'!$G:$G/(('Skills Record'!$C:$C=$AN$2)*(RIGHT('Skills Record'!$L:$L,LEN(AL29)+2)="|"&amp;AL29&amp;"|")),1),""))</f>
        <v/>
      </c>
      <c r="AM36" s="295" t="str">
        <f>IF(EXACT(AM29,""),"",IFERROR(_xlfn.AGGREGATE(15,6,'Skills Record'!$G:$G/(('Skills Record'!$C:$C=$AN$2)*(RIGHT('Skills Record'!$L:$L,LEN(AM29)+2)="|"&amp;AM29&amp;"|")),1),""))</f>
        <v/>
      </c>
      <c r="AN36" s="295" t="str">
        <f>IF(EXACT(AN29,""),"",IFERROR(_xlfn.AGGREGATE(15,6,'Skills Record'!$G:$G/(('Skills Record'!$C:$C=$AN$2)*(RIGHT('Skills Record'!$L:$L,LEN(AN29)+2)="|"&amp;AN29&amp;"|")),1),""))</f>
        <v/>
      </c>
      <c r="AO36" s="295" t="str">
        <f>IF(EXACT(AO29,""),"",IFERROR(_xlfn.AGGREGATE(15,6,'Skills Record'!$G:$G/(('Skills Record'!$C:$C=$AN$2)*(RIGHT('Skills Record'!$L:$L,LEN(AO29)+2)="|"&amp;AO29&amp;"|")),1),""))</f>
        <v/>
      </c>
      <c r="AP36" s="295" t="str">
        <f>IF(EXACT(AP29,""),"",IFERROR(_xlfn.AGGREGATE(15,6,'Skills Record'!$G:$G/(('Skills Record'!$C:$C=$AN$2)*(RIGHT('Skills Record'!$L:$L,LEN(AP29)+2)="|"&amp;AP29&amp;"|")),1),""))</f>
        <v/>
      </c>
      <c r="AQ36" s="295" t="str">
        <f>IF(EXACT(AQ29,""),"",IFERROR(_xlfn.AGGREGATE(15,6,'Skills Record'!$G:$G/(('Skills Record'!$C:$C=$AN$2)*(RIGHT('Skills Record'!$L:$L,LEN(AQ29)+2)="|"&amp;AQ29&amp;"|")),1),""))</f>
        <v/>
      </c>
      <c r="AR36" s="295" t="str">
        <f>IF(EXACT(AR29,""),"",IFERROR(_xlfn.AGGREGATE(15,6,'Skills Record'!$G:$G/(('Skills Record'!$C:$C=$AN$2)*(RIGHT('Skills Record'!$L:$L,LEN(AR29)+2)="|"&amp;AR29&amp;"|")),1),""))</f>
        <v/>
      </c>
      <c r="AS36" s="295" t="str">
        <f>IF(EXACT(AS29,""),"",IFERROR(_xlfn.AGGREGATE(15,6,'Skills Record'!$G:$G/(('Skills Record'!$C:$C=$AN$2)*(RIGHT('Skills Record'!$L:$L,LEN(AS29)+2)="|"&amp;AS29&amp;"|")),1),""))</f>
        <v/>
      </c>
      <c r="AT36" s="295" t="str">
        <f>IF(EXACT(AT29,""),"",IFERROR(_xlfn.AGGREGATE(15,6,'Skills Record'!$G:$G/(('Skills Record'!$C:$C=$AN$2)*(RIGHT('Skills Record'!$L:$L,LEN(AT29)+2)="|"&amp;AT29&amp;"|")),1),""))</f>
        <v/>
      </c>
      <c r="AU36" s="295" t="str">
        <f>IF(EXACT(AU29,""),"",IFERROR(_xlfn.AGGREGATE(15,6,'Skills Record'!$G:$G/(('Skills Record'!$C:$C=$AN$2)*(RIGHT('Skills Record'!$L:$L,LEN(AU29)+2)="|"&amp;AU29&amp;"|")),1),""))</f>
        <v/>
      </c>
      <c r="AV36" s="295" t="str">
        <f>IF(EXACT(AV29,""),"",IFERROR(_xlfn.AGGREGATE(15,6,'Skills Record'!$G:$G/(('Skills Record'!$C:$C=$AN$2)*(RIGHT('Skills Record'!$L:$L,LEN(AV29)+2)="|"&amp;AV29&amp;"|")),1),""))</f>
        <v/>
      </c>
      <c r="AW36" s="295" t="str">
        <f>IF(EXACT(AW29,""),"",IFERROR(_xlfn.AGGREGATE(15,6,'Skills Record'!$G:$G/(('Skills Record'!$C:$C=$AN$2)*(RIGHT('Skills Record'!$L:$L,LEN(AW29)+2)="|"&amp;AW29&amp;"|")),1),""))</f>
        <v/>
      </c>
      <c r="AX36" s="295" t="str">
        <f>IF(EXACT(AX29,""),"",IFERROR(_xlfn.AGGREGATE(15,6,'Skills Record'!$G:$G/(('Skills Record'!$C:$C=$AN$2)*(RIGHT('Skills Record'!$L:$L,LEN(AX29)+2)="|"&amp;AX29&amp;"|")),1),""))</f>
        <v/>
      </c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2"/>
      <c r="FT36" s="202"/>
      <c r="FU36" s="202"/>
      <c r="FV36" s="202"/>
      <c r="FW36" s="202"/>
      <c r="FX36" s="202"/>
      <c r="FY36" s="202"/>
      <c r="FZ36" s="202"/>
      <c r="GA36" s="202"/>
      <c r="GB36" s="202"/>
      <c r="GC36" s="202"/>
      <c r="GD36" s="202"/>
      <c r="GE36" s="202"/>
      <c r="GF36" s="202"/>
      <c r="GG36" s="202"/>
      <c r="GH36" s="202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  <c r="GT36" s="202"/>
      <c r="GU36" s="202"/>
      <c r="GV36" s="202"/>
      <c r="GW36" s="202"/>
      <c r="GX36" s="202"/>
      <c r="GY36" s="202"/>
      <c r="GZ36" s="202"/>
      <c r="HA36" s="202"/>
      <c r="HB36" s="202"/>
      <c r="HC36" s="202"/>
      <c r="HD36" s="202"/>
      <c r="HE36" s="202"/>
      <c r="HF36" s="202"/>
      <c r="HG36" s="202"/>
      <c r="HH36" s="202"/>
      <c r="HI36" s="202"/>
      <c r="HJ36" s="202"/>
      <c r="HK36" s="202"/>
      <c r="HL36" s="202"/>
      <c r="HM36" s="202"/>
      <c r="HN36" s="202"/>
      <c r="HO36" s="202"/>
      <c r="HP36" s="202"/>
      <c r="HQ36" s="202"/>
      <c r="HR36" s="202"/>
      <c r="HS36" s="202"/>
    </row>
    <row r="37" spans="1:227" ht="10" customHeight="1" x14ac:dyDescent="0.35">
      <c r="B37" s="411"/>
      <c r="C37" s="307">
        <v>5</v>
      </c>
      <c r="D37" s="295" t="s">
        <v>367</v>
      </c>
      <c r="E37" s="308">
        <f t="shared" si="10"/>
        <v>25</v>
      </c>
      <c r="F37" s="277"/>
      <c r="G37" s="277"/>
      <c r="H37" s="277"/>
      <c r="I37" s="277"/>
      <c r="J37" s="276"/>
      <c r="K37" s="276"/>
      <c r="L37" s="277"/>
      <c r="M37" s="279"/>
      <c r="N37" s="277"/>
      <c r="O37" s="277"/>
      <c r="P37" s="277"/>
      <c r="Q37" s="295" t="s">
        <v>381</v>
      </c>
      <c r="R37" s="312"/>
      <c r="S37" s="315"/>
      <c r="T37" s="316"/>
      <c r="U37" s="312" t="s">
        <v>403</v>
      </c>
      <c r="V37" s="315"/>
      <c r="W37" s="316"/>
      <c r="X37" s="311">
        <v>9</v>
      </c>
      <c r="Y37" s="415"/>
      <c r="AA37" s="382"/>
      <c r="AB37" s="387"/>
      <c r="AC37" s="387"/>
      <c r="AD37" s="386" t="s">
        <v>322</v>
      </c>
      <c r="AE37" s="295">
        <f>IF(EXACT(AE29,""),"",IFERROR(AVERAGEIFS('Skills Record'!$G:$G,'Skills Record'!$L:$L,"*|"&amp;AE29&amp;"|",'Skills Record'!$C:$C,$AN$2),""))</f>
        <v>6</v>
      </c>
      <c r="AF37" s="295">
        <f>IF(EXACT(AF29,""),"",IFERROR(AVERAGEIFS('Skills Record'!$G:$G,'Skills Record'!$L:$L,"*|"&amp;AF29&amp;"|",'Skills Record'!$C:$C,$AN$2),""))</f>
        <v>0</v>
      </c>
      <c r="AG37" s="295">
        <f>IF(EXACT(AG29,""),"",IFERROR(AVERAGEIFS('Skills Record'!$G:$G,'Skills Record'!$L:$L,"*|"&amp;AG29&amp;"|",'Skills Record'!$C:$C,$AN$2),""))</f>
        <v>0</v>
      </c>
      <c r="AH37" s="295">
        <f>IF(EXACT(AH29,""),"",IFERROR(AVERAGEIFS('Skills Record'!$G:$G,'Skills Record'!$L:$L,"*|"&amp;AH29&amp;"|",'Skills Record'!$C:$C,$AN$2),""))</f>
        <v>0</v>
      </c>
      <c r="AI37" s="295">
        <f>IF(EXACT(AI29,""),"",IFERROR(AVERAGEIFS('Skills Record'!$G:$G,'Skills Record'!$L:$L,"*|"&amp;AI29&amp;"|",'Skills Record'!$C:$C,$AN$2),""))</f>
        <v>8</v>
      </c>
      <c r="AJ37" s="295">
        <f>IF(EXACT(AJ29,""),"",IFERROR(AVERAGEIFS('Skills Record'!$G:$G,'Skills Record'!$L:$L,"*|"&amp;AJ29&amp;"|",'Skills Record'!$C:$C,$AN$2),""))</f>
        <v>10</v>
      </c>
      <c r="AK37" s="295" t="str">
        <f>IF(EXACT(AK29,""),"",IFERROR(AVERAGEIFS('Skills Record'!$G:$G,'Skills Record'!$L:$L,"*|"&amp;AK29&amp;"|",'Skills Record'!$C:$C,$AN$2),""))</f>
        <v/>
      </c>
      <c r="AL37" s="295" t="str">
        <f>IF(EXACT(AL29,""),"",IFERROR(AVERAGEIFS('Skills Record'!$G:$G,'Skills Record'!$L:$L,"*|"&amp;AL29&amp;"|",'Skills Record'!$C:$C,$AN$2),""))</f>
        <v/>
      </c>
      <c r="AM37" s="295" t="str">
        <f>IF(EXACT(AM29,""),"",IFERROR(AVERAGEIFS('Skills Record'!$G:$G,'Skills Record'!$L:$L,"*|"&amp;AM29&amp;"|",'Skills Record'!$C:$C,$AN$2),""))</f>
        <v/>
      </c>
      <c r="AN37" s="295" t="str">
        <f>IF(EXACT(AN29,""),"",IFERROR(AVERAGEIFS('Skills Record'!$G:$G,'Skills Record'!$L:$L,"*|"&amp;AN29&amp;"|",'Skills Record'!$C:$C,$AN$2),""))</f>
        <v/>
      </c>
      <c r="AO37" s="295" t="str">
        <f>IF(EXACT(AO29,""),"",IFERROR(AVERAGEIFS('Skills Record'!$G:$G,'Skills Record'!$L:$L,"*|"&amp;AO29&amp;"|",'Skills Record'!$C:$C,$AN$2),""))</f>
        <v/>
      </c>
      <c r="AP37" s="295" t="str">
        <f>IF(EXACT(AP29,""),"",IFERROR(AVERAGEIFS('Skills Record'!$G:$G,'Skills Record'!$L:$L,"*|"&amp;AP29&amp;"|",'Skills Record'!$C:$C,$AN$2),""))</f>
        <v/>
      </c>
      <c r="AQ37" s="295" t="str">
        <f>IF(EXACT(AQ29,""),"",IFERROR(AVERAGEIFS('Skills Record'!$G:$G,'Skills Record'!$L:$L,"*|"&amp;AQ29&amp;"|",'Skills Record'!$C:$C,$AN$2),""))</f>
        <v/>
      </c>
      <c r="AR37" s="295" t="str">
        <f>IF(EXACT(AR29,""),"",IFERROR(AVERAGEIFS('Skills Record'!$G:$G,'Skills Record'!$L:$L,"*|"&amp;AR29&amp;"|",'Skills Record'!$C:$C,$AN$2),""))</f>
        <v/>
      </c>
      <c r="AS37" s="295" t="str">
        <f>IF(EXACT(AS29,""),"",IFERROR(AVERAGEIFS('Skills Record'!$G:$G,'Skills Record'!$L:$L,"*|"&amp;AS29&amp;"|",'Skills Record'!$C:$C,$AN$2),""))</f>
        <v/>
      </c>
      <c r="AT37" s="295" t="str">
        <f>IF(EXACT(AT29,""),"",IFERROR(AVERAGEIFS('Skills Record'!$G:$G,'Skills Record'!$L:$L,"*|"&amp;AT29&amp;"|",'Skills Record'!$C:$C,$AN$2),""))</f>
        <v/>
      </c>
      <c r="AU37" s="295" t="str">
        <f>IF(EXACT(AU29,""),"",IFERROR(AVERAGEIFS('Skills Record'!$G:$G,'Skills Record'!$L:$L,"*|"&amp;AU29&amp;"|",'Skills Record'!$C:$C,$AN$2),""))</f>
        <v/>
      </c>
      <c r="AV37" s="295" t="str">
        <f>IF(EXACT(AV29,""),"",IFERROR(AVERAGEIFS('Skills Record'!$G:$G,'Skills Record'!$L:$L,"*|"&amp;AV29&amp;"|",'Skills Record'!$C:$C,$AN$2),""))</f>
        <v/>
      </c>
      <c r="AW37" s="295" t="str">
        <f>IF(EXACT(AW29,""),"",IFERROR(AVERAGEIFS('Skills Record'!$G:$G,'Skills Record'!$L:$L,"*|"&amp;AW29&amp;"|",'Skills Record'!$C:$C,$AN$2),""))</f>
        <v/>
      </c>
      <c r="AX37" s="295" t="str">
        <f>IF(EXACT(AX29,""),"",IFERROR(AVERAGEIFS('Skills Record'!$G:$G,'Skills Record'!$L:$L,"*|"&amp;AX29&amp;"|",'Skills Record'!$C:$C,$AN$2),""))</f>
        <v/>
      </c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</row>
    <row r="38" spans="1:227" ht="10" customHeight="1" x14ac:dyDescent="0.35">
      <c r="B38" s="411"/>
      <c r="C38" s="307">
        <v>6</v>
      </c>
      <c r="D38" s="295" t="s">
        <v>368</v>
      </c>
      <c r="E38" s="308">
        <f t="shared" si="10"/>
        <v>36</v>
      </c>
      <c r="F38" s="277"/>
      <c r="G38" s="277"/>
      <c r="H38" s="277"/>
      <c r="I38" s="277"/>
      <c r="J38" s="277"/>
      <c r="K38" s="277"/>
      <c r="L38" s="277"/>
      <c r="M38" s="278"/>
      <c r="N38" s="277"/>
      <c r="O38" s="277"/>
      <c r="P38" s="277"/>
      <c r="Q38" s="295" t="s">
        <v>442</v>
      </c>
      <c r="R38" s="277"/>
      <c r="S38" s="277"/>
      <c r="T38" s="277"/>
      <c r="U38" s="277"/>
      <c r="V38" s="279"/>
      <c r="W38" s="279"/>
      <c r="X38" s="311">
        <v>10</v>
      </c>
      <c r="Y38" s="415"/>
      <c r="AA38" s="382"/>
      <c r="AB38" s="387"/>
      <c r="AC38" s="387"/>
      <c r="AD38" s="386" t="s">
        <v>323</v>
      </c>
      <c r="AE38" s="295">
        <f>IF(EXACT(AE29,""),"",IFERROR(_xlfn.AGGREGATE(14,6,'Skills Record'!$G:$G/(('Skills Record'!$C:$C=$AN$2)*(RIGHT('Skills Record'!$L:$L,LEN(AE29)+2)="|"&amp;AE29&amp;"|")),1),""))</f>
        <v>6</v>
      </c>
      <c r="AF38" s="295">
        <f>IF(EXACT(AF29,""),"",IFERROR(_xlfn.AGGREGATE(14,6,'Skills Record'!$G:$G/(('Skills Record'!$C:$C=$AN$2)*(RIGHT('Skills Record'!$L:$L,LEN(AF29)+2)="|"&amp;AF29&amp;"|")),1),""))</f>
        <v>0</v>
      </c>
      <c r="AG38" s="295">
        <f>IF(EXACT(AG29,""),"",IFERROR(_xlfn.AGGREGATE(14,6,'Skills Record'!$G:$G/(('Skills Record'!$C:$C=$AN$2)*(RIGHT('Skills Record'!$L:$L,LEN(AG29)+2)="|"&amp;AG29&amp;"|")),1),""))</f>
        <v>0</v>
      </c>
      <c r="AH38" s="295">
        <f>IF(EXACT(AH29,""),"",IFERROR(_xlfn.AGGREGATE(14,6,'Skills Record'!$G:$G/(('Skills Record'!$C:$C=$AN$2)*(RIGHT('Skills Record'!$L:$L,LEN(AH29)+2)="|"&amp;AH29&amp;"|")),1),""))</f>
        <v>0</v>
      </c>
      <c r="AI38" s="295">
        <f>IF(EXACT(AI29,""),"",IFERROR(_xlfn.AGGREGATE(14,6,'Skills Record'!$G:$G/(('Skills Record'!$C:$C=$AN$2)*(RIGHT('Skills Record'!$L:$L,LEN(AI29)+2)="|"&amp;AI29&amp;"|")),1),""))</f>
        <v>8</v>
      </c>
      <c r="AJ38" s="295">
        <f>IF(EXACT(AJ29,""),"",IFERROR(_xlfn.AGGREGATE(14,6,'Skills Record'!$G:$G/(('Skills Record'!$C:$C=$AN$2)*(RIGHT('Skills Record'!$L:$L,LEN(AJ29)+2)="|"&amp;AJ29&amp;"|")),1),""))</f>
        <v>10</v>
      </c>
      <c r="AK38" s="295" t="str">
        <f>IF(EXACT(AK29,""),"",IFERROR(_xlfn.AGGREGATE(14,6,'Skills Record'!$G:$G/(('Skills Record'!$C:$C=$AN$2)*(RIGHT('Skills Record'!$L:$L,LEN(AK29)+2)="|"&amp;AK29&amp;"|")),1),""))</f>
        <v/>
      </c>
      <c r="AL38" s="295" t="str">
        <f>IF(EXACT(AL29,""),"",IFERROR(_xlfn.AGGREGATE(14,6,'Skills Record'!$G:$G/(('Skills Record'!$C:$C=$AN$2)*(RIGHT('Skills Record'!$L:$L,LEN(AL29)+2)="|"&amp;AL29&amp;"|")),1),""))</f>
        <v/>
      </c>
      <c r="AM38" s="295" t="str">
        <f>IF(EXACT(AM29,""),"",IFERROR(_xlfn.AGGREGATE(14,6,'Skills Record'!$G:$G/(('Skills Record'!$C:$C=$AN$2)*(RIGHT('Skills Record'!$L:$L,LEN(AM29)+2)="|"&amp;AM29&amp;"|")),1),""))</f>
        <v/>
      </c>
      <c r="AN38" s="295" t="str">
        <f>IF(EXACT(AN29,""),"",IFERROR(_xlfn.AGGREGATE(14,6,'Skills Record'!$G:$G/(('Skills Record'!$C:$C=$AN$2)*(RIGHT('Skills Record'!$L:$L,LEN(AN29)+2)="|"&amp;AN29&amp;"|")),1),""))</f>
        <v/>
      </c>
      <c r="AO38" s="295" t="str">
        <f>IF(EXACT(AO29,""),"",IFERROR(_xlfn.AGGREGATE(14,6,'Skills Record'!$G:$G/(('Skills Record'!$C:$C=$AN$2)*(RIGHT('Skills Record'!$L:$L,LEN(AO29)+2)="|"&amp;AO29&amp;"|")),1),""))</f>
        <v/>
      </c>
      <c r="AP38" s="295" t="str">
        <f>IF(EXACT(AP29,""),"",IFERROR(_xlfn.AGGREGATE(14,6,'Skills Record'!$G:$G/(('Skills Record'!$C:$C=$AN$2)*(RIGHT('Skills Record'!$L:$L,LEN(AP29)+2)="|"&amp;AP29&amp;"|")),1),""))</f>
        <v/>
      </c>
      <c r="AQ38" s="295" t="str">
        <f>IF(EXACT(AQ29,""),"",IFERROR(_xlfn.AGGREGATE(14,6,'Skills Record'!$G:$G/(('Skills Record'!$C:$C=$AN$2)*(RIGHT('Skills Record'!$L:$L,LEN(AQ29)+2)="|"&amp;AQ29&amp;"|")),1),""))</f>
        <v/>
      </c>
      <c r="AR38" s="295" t="str">
        <f>IF(EXACT(AR29,""),"",IFERROR(_xlfn.AGGREGATE(14,6,'Skills Record'!$G:$G/(('Skills Record'!$C:$C=$AN$2)*(RIGHT('Skills Record'!$L:$L,LEN(AR29)+2)="|"&amp;AR29&amp;"|")),1),""))</f>
        <v/>
      </c>
      <c r="AS38" s="295" t="str">
        <f>IF(EXACT(AS29,""),"",IFERROR(_xlfn.AGGREGATE(14,6,'Skills Record'!$G:$G/(('Skills Record'!$C:$C=$AN$2)*(RIGHT('Skills Record'!$L:$L,LEN(AS29)+2)="|"&amp;AS29&amp;"|")),1),""))</f>
        <v/>
      </c>
      <c r="AT38" s="295" t="str">
        <f>IF(EXACT(AT29,""),"",IFERROR(_xlfn.AGGREGATE(14,6,'Skills Record'!$G:$G/(('Skills Record'!$C:$C=$AN$2)*(RIGHT('Skills Record'!$L:$L,LEN(AT29)+2)="|"&amp;AT29&amp;"|")),1),""))</f>
        <v/>
      </c>
      <c r="AU38" s="295" t="str">
        <f>IF(EXACT(AU29,""),"",IFERROR(_xlfn.AGGREGATE(14,6,'Skills Record'!$G:$G/(('Skills Record'!$C:$C=$AN$2)*(RIGHT('Skills Record'!$L:$L,LEN(AU29)+2)="|"&amp;AU29&amp;"|")),1),""))</f>
        <v/>
      </c>
      <c r="AV38" s="295" t="str">
        <f>IF(EXACT(AV29,""),"",IFERROR(_xlfn.AGGREGATE(14,6,'Skills Record'!$G:$G/(('Skills Record'!$C:$C=$AN$2)*(RIGHT('Skills Record'!$L:$L,LEN(AV29)+2)="|"&amp;AV29&amp;"|")),1),""))</f>
        <v/>
      </c>
      <c r="AW38" s="295" t="str">
        <f>IF(EXACT(AW29,""),"",IFERROR(_xlfn.AGGREGATE(14,6,'Skills Record'!$G:$G/(('Skills Record'!$C:$C=$AN$2)*(RIGHT('Skills Record'!$L:$L,LEN(AW29)+2)="|"&amp;AW29&amp;"|")),1),""))</f>
        <v/>
      </c>
      <c r="AX38" s="295" t="str">
        <f>IF(EXACT(AX29,""),"",IFERROR(_xlfn.AGGREGATE(14,6,'Skills Record'!$G:$G/(('Skills Record'!$C:$C=$AN$2)*(RIGHT('Skills Record'!$L:$L,LEN(AX29)+2)="|"&amp;AX29&amp;"|")),1),""))</f>
        <v/>
      </c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202"/>
      <c r="GG38" s="202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  <c r="GU38" s="202"/>
      <c r="GV38" s="20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202"/>
      <c r="HL38" s="202"/>
      <c r="HM38" s="202"/>
      <c r="HN38" s="202"/>
      <c r="HO38" s="202"/>
      <c r="HP38" s="202"/>
      <c r="HQ38" s="202"/>
      <c r="HR38" s="202"/>
      <c r="HS38" s="202"/>
    </row>
    <row r="39" spans="1:227" ht="10" customHeight="1" x14ac:dyDescent="0.35">
      <c r="B39" s="411"/>
      <c r="C39" s="307">
        <v>7</v>
      </c>
      <c r="D39" s="295" t="s">
        <v>368</v>
      </c>
      <c r="E39" s="308">
        <f t="shared" si="10"/>
        <v>49</v>
      </c>
      <c r="F39" s="277"/>
      <c r="G39" s="277"/>
      <c r="H39" s="277"/>
      <c r="I39" s="277"/>
      <c r="J39" s="277"/>
      <c r="K39" s="277"/>
      <c r="L39" s="27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414"/>
      <c r="AA39" s="382"/>
      <c r="AB39" s="387"/>
      <c r="AC39" s="387"/>
      <c r="AD39" s="386" t="s">
        <v>365</v>
      </c>
      <c r="AE39" s="337">
        <f>IF(EXACT(AE29,""),"",IFERROR(AVERAGEIFS('Skills Record'!$G:$G,'Skills Record'!$L:$L,"*|"&amp;AE29&amp;"|"),""))</f>
        <v>3</v>
      </c>
      <c r="AF39" s="337">
        <f>IF(EXACT(AF29,""),"",IFERROR(AVERAGEIFS('Skills Record'!$G:$G,'Skills Record'!$L:$L,"*|"&amp;AF29&amp;"|"),""))</f>
        <v>2.5833333333333335</v>
      </c>
      <c r="AG39" s="337">
        <f>IF(EXACT(AG29,""),"",IFERROR(AVERAGEIFS('Skills Record'!$G:$G,'Skills Record'!$L:$L,"*|"&amp;AG29&amp;"|"),""))</f>
        <v>2.75</v>
      </c>
      <c r="AH39" s="337">
        <f>IF(EXACT(AH29,""),"",IFERROR(AVERAGEIFS('Skills Record'!$G:$G,'Skills Record'!$L:$L,"*|"&amp;AH29&amp;"|"),""))</f>
        <v>2.7083333333333335</v>
      </c>
      <c r="AI39" s="337">
        <f>IF(EXACT(AI29,""),"",IFERROR(AVERAGEIFS('Skills Record'!$G:$G,'Skills Record'!$L:$L,"*|"&amp;AI29&amp;"|"),""))</f>
        <v>4</v>
      </c>
      <c r="AJ39" s="337">
        <f>IF(EXACT(AJ29,""),"",IFERROR(AVERAGEIFS('Skills Record'!$G:$G,'Skills Record'!$L:$L,"*|"&amp;AJ29&amp;"|"),""))</f>
        <v>4.833333333333333</v>
      </c>
      <c r="AK39" s="337" t="str">
        <f>IF(EXACT(AK29,""),"",IFERROR(AVERAGEIFS('Skills Record'!$G:$G,'Skills Record'!$L:$L,"*|"&amp;AK29&amp;"|"),""))</f>
        <v/>
      </c>
      <c r="AL39" s="337" t="str">
        <f>IF(EXACT(AL29,""),"",IFERROR(AVERAGEIFS('Skills Record'!$G:$G,'Skills Record'!$L:$L,"*|"&amp;AL29&amp;"|"),""))</f>
        <v/>
      </c>
      <c r="AM39" s="337" t="str">
        <f>IF(EXACT(AM29,""),"",IFERROR(AVERAGEIFS('Skills Record'!$G:$G,'Skills Record'!$L:$L,"*|"&amp;AM29&amp;"|"),""))</f>
        <v/>
      </c>
      <c r="AN39" s="337" t="str">
        <f>IF(EXACT(AN29,""),"",IFERROR(AVERAGEIFS('Skills Record'!$G:$G,'Skills Record'!$L:$L,"*|"&amp;AN29&amp;"|"),""))</f>
        <v/>
      </c>
      <c r="AO39" s="337" t="str">
        <f>IF(EXACT(AO29,""),"",IFERROR(AVERAGEIFS('Skills Record'!$G:$G,'Skills Record'!$L:$L,"*|"&amp;AO29&amp;"|"),""))</f>
        <v/>
      </c>
      <c r="AP39" s="337" t="str">
        <f>IF(EXACT(AP29,""),"",IFERROR(AVERAGEIFS('Skills Record'!$G:$G,'Skills Record'!$L:$L,"*|"&amp;AP29&amp;"|"),""))</f>
        <v/>
      </c>
      <c r="AQ39" s="337" t="str">
        <f>IF(EXACT(AQ29,""),"",IFERROR(AVERAGEIFS('Skills Record'!$G:$G,'Skills Record'!$L:$L,"*|"&amp;AQ29&amp;"|"),""))</f>
        <v/>
      </c>
      <c r="AR39" s="337" t="str">
        <f>IF(EXACT(AR29,""),"",IFERROR(AVERAGEIFS('Skills Record'!$G:$G,'Skills Record'!$L:$L,"*|"&amp;AR29&amp;"|"),""))</f>
        <v/>
      </c>
      <c r="AS39" s="337" t="str">
        <f>IF(EXACT(AS29,""),"",IFERROR(AVERAGEIFS('Skills Record'!$G:$G,'Skills Record'!$L:$L,"*|"&amp;AS29&amp;"|"),""))</f>
        <v/>
      </c>
      <c r="AT39" s="337" t="str">
        <f>IF(EXACT(AT29,""),"",IFERROR(AVERAGEIFS('Skills Record'!$G:$G,'Skills Record'!$L:$L,"*|"&amp;AT29&amp;"|"),""))</f>
        <v/>
      </c>
      <c r="AU39" s="337" t="str">
        <f>IF(EXACT(AU29,""),"",IFERROR(AVERAGEIFS('Skills Record'!$G:$G,'Skills Record'!$L:$L,"*|"&amp;AU29&amp;"|"),""))</f>
        <v/>
      </c>
      <c r="AV39" s="337" t="str">
        <f>IF(EXACT(AV29,""),"",IFERROR(AVERAGEIFS('Skills Record'!$G:$G,'Skills Record'!$L:$L,"*|"&amp;AV29&amp;"|"),""))</f>
        <v/>
      </c>
      <c r="AW39" s="337" t="str">
        <f>IF(EXACT(AW29,""),"",IFERROR(AVERAGEIFS('Skills Record'!$G:$G,'Skills Record'!$L:$L,"*|"&amp;AW29&amp;"|"),""))</f>
        <v/>
      </c>
      <c r="AX39" s="337" t="str">
        <f>IF(EXACT(AX29,""),"",IFERROR(AVERAGEIFS('Skills Record'!$G:$G,'Skills Record'!$L:$L,"*|"&amp;AX29&amp;"|"),""))</f>
        <v/>
      </c>
      <c r="AY39" s="265"/>
      <c r="AZ39" s="265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202"/>
      <c r="HE39" s="202"/>
      <c r="HF39" s="202"/>
      <c r="HG39" s="202"/>
      <c r="HH39" s="202"/>
      <c r="HI39" s="202"/>
      <c r="HJ39" s="202"/>
      <c r="HK39" s="202"/>
      <c r="HL39" s="202"/>
      <c r="HM39" s="202"/>
      <c r="HN39" s="202"/>
      <c r="HO39" s="202"/>
      <c r="HP39" s="202"/>
      <c r="HQ39" s="202"/>
      <c r="HR39" s="202"/>
      <c r="HS39" s="202"/>
    </row>
    <row r="40" spans="1:227" ht="10" customHeight="1" x14ac:dyDescent="0.35">
      <c r="B40" s="411"/>
      <c r="C40" s="307">
        <v>8</v>
      </c>
      <c r="D40" s="295" t="s">
        <v>368</v>
      </c>
      <c r="E40" s="308">
        <f t="shared" si="10"/>
        <v>64</v>
      </c>
      <c r="F40" s="277"/>
      <c r="G40" s="277"/>
      <c r="H40" s="277"/>
      <c r="I40" s="277"/>
      <c r="J40" s="277"/>
      <c r="K40" s="277"/>
      <c r="L40" s="27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414"/>
      <c r="AA40" s="382"/>
      <c r="AB40" s="387"/>
      <c r="AC40" s="387"/>
      <c r="AD40" s="386" t="s">
        <v>386</v>
      </c>
      <c r="AE40" s="337">
        <f ca="1">IFERROR(ROUNDUP(MAX(AE30,AVERAGE(AE35,AE37,AE39)),0),"")</f>
        <v>10</v>
      </c>
      <c r="AF40" s="337">
        <f t="shared" ref="AF40:AX40" ca="1" si="11">IFERROR(ROUNDUP(MAX(AF30,AVERAGE(AF35,AF37,AF39)),0),"")</f>
        <v>1</v>
      </c>
      <c r="AG40" s="337">
        <f t="shared" ca="1" si="11"/>
        <v>1</v>
      </c>
      <c r="AH40" s="337">
        <f t="shared" ca="1" si="11"/>
        <v>1</v>
      </c>
      <c r="AI40" s="337">
        <f t="shared" ca="1" si="11"/>
        <v>8</v>
      </c>
      <c r="AJ40" s="337">
        <f t="shared" ca="1" si="11"/>
        <v>9</v>
      </c>
      <c r="AK40" s="337" t="str">
        <f t="shared" si="11"/>
        <v/>
      </c>
      <c r="AL40" s="337" t="str">
        <f t="shared" si="11"/>
        <v/>
      </c>
      <c r="AM40" s="337" t="str">
        <f t="shared" si="11"/>
        <v/>
      </c>
      <c r="AN40" s="337" t="str">
        <f t="shared" si="11"/>
        <v/>
      </c>
      <c r="AO40" s="337" t="str">
        <f t="shared" si="11"/>
        <v/>
      </c>
      <c r="AP40" s="337" t="str">
        <f t="shared" si="11"/>
        <v/>
      </c>
      <c r="AQ40" s="337" t="str">
        <f t="shared" si="11"/>
        <v/>
      </c>
      <c r="AR40" s="337" t="str">
        <f t="shared" si="11"/>
        <v/>
      </c>
      <c r="AS40" s="337" t="str">
        <f t="shared" si="11"/>
        <v/>
      </c>
      <c r="AT40" s="337" t="str">
        <f t="shared" si="11"/>
        <v/>
      </c>
      <c r="AU40" s="337" t="str">
        <f t="shared" si="11"/>
        <v/>
      </c>
      <c r="AV40" s="337" t="str">
        <f t="shared" si="11"/>
        <v/>
      </c>
      <c r="AW40" s="337" t="str">
        <f t="shared" si="11"/>
        <v/>
      </c>
      <c r="AX40" s="337" t="str">
        <f t="shared" si="11"/>
        <v/>
      </c>
      <c r="AY40" s="266"/>
      <c r="AZ40" s="266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</row>
    <row r="41" spans="1:227" s="242" customFormat="1" ht="10" customHeight="1" x14ac:dyDescent="0.35">
      <c r="A41" s="263"/>
      <c r="B41" s="411"/>
      <c r="C41" s="307">
        <v>9</v>
      </c>
      <c r="D41" s="295" t="s">
        <v>383</v>
      </c>
      <c r="E41" s="308">
        <f t="shared" si="10"/>
        <v>81</v>
      </c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414"/>
      <c r="AA41" s="507" t="s">
        <v>444</v>
      </c>
      <c r="AB41" s="387"/>
      <c r="AC41" s="390"/>
      <c r="AD41" s="390" t="s">
        <v>445</v>
      </c>
      <c r="AE41" s="295">
        <f>IF(EXACT(AE29,""),"",COUNTIFS('Skills Record'!$G:$G,"&gt;"&amp;AE34,'Skills Record'!$C:$C,$AN$2,'Skills Record'!$L:$L,"*|"&amp;AE29&amp;"|"))</f>
        <v>0</v>
      </c>
      <c r="AF41" s="295">
        <f>IF(EXACT(AF29,""),"",COUNTIFS('Skills Record'!$G:$G,"&gt;"&amp;AF34,'Skills Record'!$C:$C,$AN$2,'Skills Record'!$L:$L,"*|"&amp;AF29&amp;"|"))</f>
        <v>0</v>
      </c>
      <c r="AG41" s="295">
        <f>IF(EXACT(AG29,""),"",COUNTIFS('Skills Record'!$G:$G,"&gt;"&amp;AG34,'Skills Record'!$C:$C,$AN$2,'Skills Record'!$L:$L,"*|"&amp;AG29&amp;"|"))</f>
        <v>0</v>
      </c>
      <c r="AH41" s="295">
        <f>IF(EXACT(AH29,""),"",COUNTIFS('Skills Record'!$G:$G,"&gt;"&amp;AH34,'Skills Record'!$C:$C,$AN$2,'Skills Record'!$L:$L,"*|"&amp;AH29&amp;"|"))</f>
        <v>0</v>
      </c>
      <c r="AI41" s="295">
        <f>IF(EXACT(AI29,""),"",COUNTIFS('Skills Record'!$G:$G,"&gt;"&amp;AI34,'Skills Record'!$C:$C,$AN$2,'Skills Record'!$L:$L,"*|"&amp;AI29&amp;"|"))</f>
        <v>0</v>
      </c>
      <c r="AJ41" s="295">
        <f>IF(EXACT(AJ29,""),"",COUNTIFS('Skills Record'!$G:$G,"&gt;"&amp;AJ34,'Skills Record'!$C:$C,$AN$2,'Skills Record'!$L:$L,"*|"&amp;AJ29&amp;"|"))</f>
        <v>0</v>
      </c>
      <c r="AK41" s="295" t="str">
        <f>IF(EXACT(AK29,""),"",COUNTIFS('Skills Record'!$G:$G,"&gt;"&amp;AK34,'Skills Record'!$C:$C,$AN$2,'Skills Record'!$L:$L,"*|"&amp;AK29&amp;"|"))</f>
        <v/>
      </c>
      <c r="AL41" s="295" t="str">
        <f>IF(EXACT(AL29,""),"",COUNTIFS('Skills Record'!$G:$G,"&gt;"&amp;AL34,'Skills Record'!$C:$C,$AN$2,'Skills Record'!$L:$L,"*|"&amp;AL29&amp;"|"))</f>
        <v/>
      </c>
      <c r="AM41" s="295" t="str">
        <f>IF(EXACT(AM29,""),"",COUNTIFS('Skills Record'!$G:$G,"&gt;"&amp;AM34,'Skills Record'!$C:$C,$AN$2,'Skills Record'!$L:$L,"*|"&amp;AM29&amp;"|"))</f>
        <v/>
      </c>
      <c r="AN41" s="295" t="str">
        <f>IF(EXACT(AN29,""),"",COUNTIFS('Skills Record'!$G:$G,"&gt;"&amp;AN34,'Skills Record'!$C:$C,$AN$2,'Skills Record'!$L:$L,"*|"&amp;AN29&amp;"|"))</f>
        <v/>
      </c>
      <c r="AO41" s="295" t="str">
        <f>IF(EXACT(AO29,""),"",COUNTIFS('Skills Record'!$G:$G,"&gt;"&amp;AO34,'Skills Record'!$C:$C,$AN$2,'Skills Record'!$L:$L,"*|"&amp;AO29&amp;"|"))</f>
        <v/>
      </c>
      <c r="AP41" s="295" t="str">
        <f>IF(EXACT(AP29,""),"",COUNTIFS('Skills Record'!$G:$G,"&gt;"&amp;AP34,'Skills Record'!$C:$C,$AN$2,'Skills Record'!$L:$L,"*|"&amp;AP29&amp;"|"))</f>
        <v/>
      </c>
      <c r="AQ41" s="295" t="str">
        <f>IF(EXACT(AQ29,""),"",COUNTIFS('Skills Record'!$G:$G,"&gt;"&amp;AQ34,'Skills Record'!$C:$C,$AN$2,'Skills Record'!$L:$L,"*|"&amp;AQ29&amp;"|"))</f>
        <v/>
      </c>
      <c r="AR41" s="295" t="str">
        <f>IF(EXACT(AR29,""),"",COUNTIFS('Skills Record'!$G:$G,"&gt;"&amp;AR34,'Skills Record'!$C:$C,$AN$2,'Skills Record'!$L:$L,"*|"&amp;AR29&amp;"|"))</f>
        <v/>
      </c>
      <c r="AS41" s="295" t="str">
        <f>IF(EXACT(AS29,""),"",COUNTIFS('Skills Record'!$G:$G,"&gt;"&amp;AS34,'Skills Record'!$C:$C,$AN$2,'Skills Record'!$L:$L,"*|"&amp;AS29&amp;"|"))</f>
        <v/>
      </c>
      <c r="AT41" s="295" t="str">
        <f>IF(EXACT(AT29,""),"",COUNTIFS('Skills Record'!$G:$G,"&gt;"&amp;AT34,'Skills Record'!$C:$C,$AN$2,'Skills Record'!$L:$L,"*|"&amp;AT29&amp;"|"))</f>
        <v/>
      </c>
      <c r="AU41" s="295" t="str">
        <f>IF(EXACT(AU29,""),"",COUNTIFS('Skills Record'!$G:$G,"&gt;"&amp;AU34,'Skills Record'!$C:$C,$AN$2,'Skills Record'!$L:$L,"*|"&amp;AU29&amp;"|"))</f>
        <v/>
      </c>
      <c r="AV41" s="295" t="str">
        <f>IF(EXACT(AV29,""),"",COUNTIFS('Skills Record'!$G:$G,"&gt;"&amp;AV34,'Skills Record'!$C:$C,$AN$2,'Skills Record'!$L:$L,"*|"&amp;AV29&amp;"|"))</f>
        <v/>
      </c>
      <c r="AW41" s="295" t="str">
        <f>IF(EXACT(AW29,""),"",COUNTIFS('Skills Record'!$G:$G,"&gt;"&amp;AW34,'Skills Record'!$C:$C,$AN$2,'Skills Record'!$L:$L,"*|"&amp;AW29&amp;"|"))</f>
        <v/>
      </c>
      <c r="AX41" s="295" t="str">
        <f>IF(EXACT(AX29,""),"",COUNTIFS('Skills Record'!$G:$G,"&gt;"&amp;AX34,'Skills Record'!$C:$C,$AN$2,'Skills Record'!$L:$L,"*|"&amp;AX29&amp;"|"))</f>
        <v/>
      </c>
      <c r="AY41" s="419"/>
      <c r="AZ41" s="419"/>
      <c r="BA41" s="419"/>
      <c r="BB41" s="419"/>
      <c r="BC41" s="419"/>
      <c r="BD41" s="419"/>
      <c r="BE41" s="419"/>
      <c r="BF41" s="419"/>
      <c r="BG41" s="419"/>
      <c r="BH41" s="419"/>
      <c r="BI41" s="419"/>
      <c r="BJ41" s="419"/>
      <c r="BK41" s="419"/>
      <c r="BL41" s="419"/>
      <c r="BM41" s="419"/>
      <c r="BN41" s="419"/>
      <c r="BO41" s="419"/>
      <c r="BP41" s="419"/>
      <c r="BQ41" s="419"/>
      <c r="BR41" s="419"/>
      <c r="BS41" s="419"/>
      <c r="BT41" s="419"/>
      <c r="BU41" s="419"/>
      <c r="BV41" s="419"/>
      <c r="BW41" s="419"/>
      <c r="BX41" s="419"/>
      <c r="BY41" s="419"/>
      <c r="BZ41" s="419"/>
      <c r="CA41" s="419"/>
      <c r="CB41" s="419"/>
      <c r="CC41" s="419"/>
      <c r="CD41" s="419"/>
      <c r="CE41" s="419"/>
      <c r="CF41" s="419"/>
      <c r="CG41" s="419"/>
      <c r="CH41" s="419"/>
      <c r="CI41" s="419"/>
      <c r="CJ41" s="419"/>
      <c r="CK41" s="419"/>
      <c r="CL41" s="419"/>
      <c r="CM41" s="419"/>
      <c r="CN41" s="419"/>
      <c r="CO41" s="419"/>
      <c r="CP41" s="419"/>
      <c r="CQ41" s="419"/>
      <c r="CR41" s="419"/>
      <c r="CS41" s="419"/>
      <c r="CT41" s="419"/>
      <c r="CU41" s="419"/>
      <c r="CV41" s="419"/>
      <c r="CW41" s="419"/>
      <c r="CX41" s="419"/>
      <c r="CY41" s="419"/>
      <c r="CZ41" s="419"/>
      <c r="DA41" s="419"/>
      <c r="DB41" s="419"/>
      <c r="DC41" s="419"/>
      <c r="DD41" s="419"/>
      <c r="DE41" s="419"/>
      <c r="DF41" s="419"/>
      <c r="DG41" s="419"/>
      <c r="DH41" s="419"/>
      <c r="DI41" s="419"/>
      <c r="DJ41" s="419"/>
      <c r="DK41" s="419"/>
      <c r="DL41" s="419"/>
      <c r="DM41" s="419"/>
      <c r="DN41" s="419"/>
      <c r="DO41" s="419"/>
      <c r="DP41" s="419"/>
      <c r="DQ41" s="419"/>
      <c r="DR41" s="419"/>
      <c r="DS41" s="419"/>
      <c r="DT41" s="419"/>
      <c r="DU41" s="419"/>
      <c r="DV41" s="419"/>
      <c r="DW41" s="419"/>
      <c r="DX41" s="419"/>
      <c r="DY41" s="419"/>
      <c r="DZ41" s="419"/>
      <c r="EA41" s="419"/>
      <c r="EB41" s="419"/>
      <c r="EC41" s="419"/>
      <c r="ED41" s="419"/>
      <c r="EE41" s="419"/>
      <c r="EF41" s="419"/>
      <c r="EG41" s="419"/>
      <c r="EH41" s="419"/>
      <c r="EI41" s="419"/>
      <c r="EJ41" s="419"/>
      <c r="EK41" s="419"/>
      <c r="EL41" s="419"/>
      <c r="EM41" s="419"/>
      <c r="EN41" s="419"/>
      <c r="EO41" s="419"/>
      <c r="EP41" s="419"/>
      <c r="EQ41" s="419"/>
      <c r="ER41" s="419"/>
      <c r="ES41" s="419"/>
      <c r="ET41" s="419"/>
      <c r="EU41" s="419"/>
      <c r="EV41" s="419"/>
      <c r="EW41" s="419"/>
      <c r="EX41" s="419"/>
      <c r="EY41" s="419"/>
      <c r="EZ41" s="419"/>
      <c r="FA41" s="419"/>
      <c r="FB41" s="419"/>
      <c r="FC41" s="419"/>
      <c r="FD41" s="419"/>
      <c r="FE41" s="419"/>
      <c r="FF41" s="419"/>
      <c r="FG41" s="419"/>
      <c r="FH41" s="419"/>
      <c r="FI41" s="419"/>
      <c r="FJ41" s="419"/>
      <c r="FK41" s="419"/>
      <c r="FL41" s="419"/>
      <c r="FM41" s="419"/>
      <c r="FN41" s="419"/>
      <c r="FO41" s="419"/>
      <c r="FP41" s="419"/>
      <c r="FQ41" s="419"/>
      <c r="FR41" s="419"/>
      <c r="FS41" s="419"/>
      <c r="FT41" s="419"/>
      <c r="FU41" s="419"/>
      <c r="FV41" s="419"/>
      <c r="FW41" s="419"/>
      <c r="FX41" s="419"/>
      <c r="FY41" s="419"/>
      <c r="FZ41" s="419"/>
      <c r="GA41" s="419"/>
      <c r="GB41" s="419"/>
      <c r="GC41" s="419"/>
      <c r="GD41" s="419"/>
      <c r="GE41" s="419"/>
      <c r="GF41" s="419"/>
      <c r="GG41" s="419"/>
      <c r="GH41" s="419"/>
      <c r="GI41" s="419"/>
      <c r="GJ41" s="419"/>
      <c r="GK41" s="419"/>
      <c r="GL41" s="419"/>
      <c r="GM41" s="419"/>
      <c r="GN41" s="419"/>
      <c r="GO41" s="419"/>
      <c r="GP41" s="419"/>
      <c r="GQ41" s="419"/>
      <c r="GR41" s="419"/>
      <c r="GS41" s="419"/>
      <c r="GT41" s="419"/>
      <c r="GU41" s="419"/>
      <c r="GV41" s="419"/>
      <c r="GW41" s="419"/>
      <c r="GX41" s="419"/>
      <c r="GY41" s="419"/>
      <c r="GZ41" s="419"/>
      <c r="HA41" s="419"/>
      <c r="HB41" s="419"/>
      <c r="HC41" s="419"/>
      <c r="HD41" s="419"/>
      <c r="HE41" s="419"/>
      <c r="HF41" s="419"/>
      <c r="HG41" s="419"/>
      <c r="HH41" s="419"/>
      <c r="HI41" s="419"/>
      <c r="HJ41" s="419"/>
      <c r="HK41" s="419"/>
      <c r="HL41" s="419"/>
      <c r="HM41" s="419"/>
      <c r="HN41" s="419"/>
      <c r="HO41" s="419"/>
      <c r="HP41" s="419"/>
      <c r="HQ41" s="419"/>
      <c r="HR41" s="419"/>
      <c r="HS41" s="419"/>
    </row>
    <row r="42" spans="1:227" s="419" customFormat="1" ht="10" customHeight="1" x14ac:dyDescent="0.35">
      <c r="A42" s="202"/>
      <c r="B42" s="411"/>
      <c r="C42" s="307">
        <v>10</v>
      </c>
      <c r="D42" s="295" t="s">
        <v>383</v>
      </c>
      <c r="E42" s="308">
        <f t="shared" si="10"/>
        <v>100</v>
      </c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414"/>
      <c r="AA42" s="508"/>
      <c r="AB42" s="387"/>
      <c r="AC42" s="390"/>
      <c r="AD42" s="390" t="s">
        <v>446</v>
      </c>
      <c r="AE42" s="295">
        <f>IF(EXACT(AE29,""),"",COUNTIFS('Skills Record'!$G:$G,"&gt;"&amp;AE34,'Skills Record'!$L:$L,"*|"&amp;AE29&amp;"|"))</f>
        <v>2</v>
      </c>
      <c r="AF42" s="295">
        <f>IF(EXACT(AF29,""),"",COUNTIFS('Skills Record'!$G:$G,"&gt;"&amp;AF34,'Skills Record'!$L:$L,"*|"&amp;AF29&amp;"|"))</f>
        <v>13</v>
      </c>
      <c r="AG42" s="295">
        <f>IF(EXACT(AG29,""),"",COUNTIFS('Skills Record'!$G:$G,"&gt;"&amp;AG34,'Skills Record'!$L:$L,"*|"&amp;AG29&amp;"|"))</f>
        <v>14</v>
      </c>
      <c r="AH42" s="295">
        <f>IF(EXACT(AH29,""),"",COUNTIFS('Skills Record'!$G:$G,"&gt;"&amp;AH34,'Skills Record'!$L:$L,"*|"&amp;AH29&amp;"|"))</f>
        <v>16</v>
      </c>
      <c r="AI42" s="295">
        <f>IF(EXACT(AI29,""),"",COUNTIFS('Skills Record'!$G:$G,"&gt;"&amp;AI34,'Skills Record'!$L:$L,"*|"&amp;AI29&amp;"|"))</f>
        <v>1</v>
      </c>
      <c r="AJ42" s="295">
        <f>IF(EXACT(AJ29,""),"",COUNTIFS('Skills Record'!$G:$G,"&gt;"&amp;AJ34,'Skills Record'!$L:$L,"*|"&amp;AJ29&amp;"|"))</f>
        <v>0</v>
      </c>
      <c r="AK42" s="295" t="str">
        <f>IF(EXACT(AK29,""),"",COUNTIFS('Skills Record'!$G:$G,"&gt;"&amp;AK34,'Skills Record'!$L:$L,"*|"&amp;AK29&amp;"|"))</f>
        <v/>
      </c>
      <c r="AL42" s="295" t="str">
        <f>IF(EXACT(AL29,""),"",COUNTIFS('Skills Record'!$G:$G,"&gt;"&amp;AL34,'Skills Record'!$L:$L,"*|"&amp;AL29&amp;"|"))</f>
        <v/>
      </c>
      <c r="AM42" s="295" t="str">
        <f>IF(EXACT(AM29,""),"",COUNTIFS('Skills Record'!$G:$G,"&gt;"&amp;AM34,'Skills Record'!$L:$L,"*|"&amp;AM29&amp;"|"))</f>
        <v/>
      </c>
      <c r="AN42" s="295" t="str">
        <f>IF(EXACT(AN29,""),"",COUNTIFS('Skills Record'!$G:$G,"&gt;"&amp;AN34,'Skills Record'!$L:$L,"*|"&amp;AN29&amp;"|"))</f>
        <v/>
      </c>
      <c r="AO42" s="295" t="str">
        <f>IF(EXACT(AO29,""),"",COUNTIFS('Skills Record'!$G:$G,"&gt;"&amp;AO34,'Skills Record'!$L:$L,"*|"&amp;AO29&amp;"|"))</f>
        <v/>
      </c>
      <c r="AP42" s="295" t="str">
        <f>IF(EXACT(AP29,""),"",COUNTIFS('Skills Record'!$G:$G,"&gt;"&amp;AP34,'Skills Record'!$L:$L,"*|"&amp;AP29&amp;"|"))</f>
        <v/>
      </c>
      <c r="AQ42" s="295" t="str">
        <f>IF(EXACT(AQ29,""),"",COUNTIFS('Skills Record'!$G:$G,"&gt;"&amp;AQ34,'Skills Record'!$L:$L,"*|"&amp;AQ29&amp;"|"))</f>
        <v/>
      </c>
      <c r="AR42" s="295" t="str">
        <f>IF(EXACT(AR29,""),"",COUNTIFS('Skills Record'!$G:$G,"&gt;"&amp;AR34,'Skills Record'!$L:$L,"*|"&amp;AR29&amp;"|"))</f>
        <v/>
      </c>
      <c r="AS42" s="295" t="str">
        <f>IF(EXACT(AS29,""),"",COUNTIFS('Skills Record'!$G:$G,"&gt;"&amp;AS34,'Skills Record'!$L:$L,"*|"&amp;AS29&amp;"|"))</f>
        <v/>
      </c>
      <c r="AT42" s="295" t="str">
        <f>IF(EXACT(AT29,""),"",COUNTIFS('Skills Record'!$G:$G,"&gt;"&amp;AT34,'Skills Record'!$L:$L,"*|"&amp;AT29&amp;"|"))</f>
        <v/>
      </c>
      <c r="AU42" s="295" t="str">
        <f>IF(EXACT(AU29,""),"",COUNTIFS('Skills Record'!$G:$G,"&gt;"&amp;AU34,'Skills Record'!$L:$L,"*|"&amp;AU29&amp;"|"))</f>
        <v/>
      </c>
      <c r="AV42" s="295" t="str">
        <f>IF(EXACT(AV29,""),"",COUNTIFS('Skills Record'!$G:$G,"&gt;"&amp;AV34,'Skills Record'!$L:$L,"*|"&amp;AV29&amp;"|"))</f>
        <v/>
      </c>
      <c r="AW42" s="295" t="str">
        <f>IF(EXACT(AW29,""),"",COUNTIFS('Skills Record'!$G:$G,"&gt;"&amp;AW34,'Skills Record'!$L:$L,"*|"&amp;AW29&amp;"|"))</f>
        <v/>
      </c>
      <c r="AX42" s="295" t="str">
        <f>IF(EXACT(AX29,""),"",COUNTIFS('Skills Record'!$G:$G,"&gt;"&amp;AX34,'Skills Record'!$L:$L,"*|"&amp;AX29&amp;"|"))</f>
        <v/>
      </c>
    </row>
    <row r="43" spans="1:227" ht="10" customHeight="1" x14ac:dyDescent="0.35">
      <c r="A43" s="243"/>
      <c r="B43" s="416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8"/>
      <c r="AA43" s="510" t="s">
        <v>447</v>
      </c>
      <c r="AB43" s="387"/>
      <c r="AC43" s="390" t="s">
        <v>362</v>
      </c>
      <c r="AD43" s="441" t="s">
        <v>372</v>
      </c>
      <c r="AE43" s="295">
        <f t="shared" ref="AE43:AX43" ca="1" si="12">IFERROR(VLOOKUP(AE32-AE34,$C$33:$E$42,3,FALSE)*$H$33,"")</f>
        <v>480</v>
      </c>
      <c r="AF43" s="295" t="str">
        <f t="shared" ca="1" si="12"/>
        <v/>
      </c>
      <c r="AG43" s="295" t="str">
        <f t="shared" ca="1" si="12"/>
        <v/>
      </c>
      <c r="AH43" s="295" t="str">
        <f t="shared" ca="1" si="12"/>
        <v/>
      </c>
      <c r="AI43" s="295" t="str">
        <f t="shared" ca="1" si="12"/>
        <v/>
      </c>
      <c r="AJ43" s="295" t="str">
        <f t="shared" ca="1" si="12"/>
        <v/>
      </c>
      <c r="AK43" s="295" t="str">
        <f t="shared" si="12"/>
        <v/>
      </c>
      <c r="AL43" s="295" t="str">
        <f t="shared" si="12"/>
        <v/>
      </c>
      <c r="AM43" s="295" t="str">
        <f t="shared" si="12"/>
        <v/>
      </c>
      <c r="AN43" s="295" t="str">
        <f t="shared" si="12"/>
        <v/>
      </c>
      <c r="AO43" s="295" t="str">
        <f t="shared" si="12"/>
        <v/>
      </c>
      <c r="AP43" s="295" t="str">
        <f t="shared" si="12"/>
        <v/>
      </c>
      <c r="AQ43" s="295" t="str">
        <f t="shared" si="12"/>
        <v/>
      </c>
      <c r="AR43" s="295" t="str">
        <f t="shared" si="12"/>
        <v/>
      </c>
      <c r="AS43" s="295" t="str">
        <f t="shared" si="12"/>
        <v/>
      </c>
      <c r="AT43" s="295" t="str">
        <f t="shared" si="12"/>
        <v/>
      </c>
      <c r="AU43" s="295" t="str">
        <f t="shared" si="12"/>
        <v/>
      </c>
      <c r="AV43" s="295" t="str">
        <f t="shared" si="12"/>
        <v/>
      </c>
      <c r="AW43" s="295" t="str">
        <f t="shared" si="12"/>
        <v/>
      </c>
      <c r="AX43" s="295" t="str">
        <f t="shared" si="12"/>
        <v/>
      </c>
      <c r="AY43" s="258"/>
      <c r="AZ43" s="258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  <c r="FN43" s="202"/>
      <c r="FO43" s="202"/>
      <c r="FP43" s="202"/>
      <c r="FQ43" s="202"/>
      <c r="FR43" s="202"/>
      <c r="FS43" s="202"/>
      <c r="FT43" s="202"/>
      <c r="FU43" s="202"/>
      <c r="FV43" s="202"/>
      <c r="FW43" s="202"/>
      <c r="FX43" s="202"/>
      <c r="FY43" s="202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  <c r="GT43" s="202"/>
      <c r="GU43" s="202"/>
      <c r="GV43" s="202"/>
      <c r="GW43" s="202"/>
      <c r="GX43" s="202"/>
      <c r="GY43" s="202"/>
      <c r="GZ43" s="202"/>
      <c r="HA43" s="202"/>
      <c r="HB43" s="202"/>
      <c r="HC43" s="202"/>
      <c r="HD43" s="202"/>
      <c r="HE43" s="202"/>
      <c r="HF43" s="202"/>
      <c r="HG43" s="202"/>
      <c r="HH43" s="202"/>
      <c r="HI43" s="202"/>
      <c r="HJ43" s="202"/>
      <c r="HK43" s="202"/>
      <c r="HL43" s="202"/>
      <c r="HM43" s="202"/>
      <c r="HN43" s="202"/>
      <c r="HO43" s="202"/>
      <c r="HP43" s="202"/>
      <c r="HQ43" s="202"/>
      <c r="HR43" s="202"/>
      <c r="HS43" s="202"/>
    </row>
    <row r="44" spans="1:227" ht="10" customHeight="1" x14ac:dyDescent="0.35">
      <c r="A44" s="433">
        <v>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522" t="s">
        <v>382</v>
      </c>
      <c r="M44" s="522"/>
      <c r="N44" s="522"/>
      <c r="O44" s="522"/>
      <c r="P44" s="522"/>
      <c r="Q44" s="435"/>
      <c r="R44" s="522" t="s">
        <v>388</v>
      </c>
      <c r="S44" s="522"/>
      <c r="T44" s="522"/>
      <c r="U44" s="522"/>
      <c r="V44" s="522"/>
      <c r="W44" s="273"/>
      <c r="X44" s="263"/>
      <c r="Y44" s="263"/>
      <c r="AA44" s="510"/>
      <c r="AB44" s="387"/>
      <c r="AC44" s="390" t="s">
        <v>363</v>
      </c>
      <c r="AD44" s="441" t="s">
        <v>369</v>
      </c>
      <c r="AE44" s="295" t="str">
        <f t="shared" ref="AE44:AX44" si="13">IFERROR(VLOOKUP(ROUNDUP(AE37,0)-AE34,$C$33:$E$42,3,FALSE)*$H$34,"")</f>
        <v/>
      </c>
      <c r="AF44" s="295" t="str">
        <f t="shared" si="13"/>
        <v/>
      </c>
      <c r="AG44" s="295" t="str">
        <f t="shared" si="13"/>
        <v/>
      </c>
      <c r="AH44" s="295" t="str">
        <f t="shared" si="13"/>
        <v/>
      </c>
      <c r="AI44" s="295" t="str">
        <f t="shared" si="13"/>
        <v/>
      </c>
      <c r="AJ44" s="295" t="str">
        <f t="shared" si="13"/>
        <v/>
      </c>
      <c r="AK44" s="295" t="str">
        <f t="shared" si="13"/>
        <v/>
      </c>
      <c r="AL44" s="295" t="str">
        <f t="shared" si="13"/>
        <v/>
      </c>
      <c r="AM44" s="295" t="str">
        <f t="shared" si="13"/>
        <v/>
      </c>
      <c r="AN44" s="295" t="str">
        <f t="shared" si="13"/>
        <v/>
      </c>
      <c r="AO44" s="295" t="str">
        <f t="shared" si="13"/>
        <v/>
      </c>
      <c r="AP44" s="295" t="str">
        <f t="shared" si="13"/>
        <v/>
      </c>
      <c r="AQ44" s="295" t="str">
        <f t="shared" si="13"/>
        <v/>
      </c>
      <c r="AR44" s="295" t="str">
        <f t="shared" si="13"/>
        <v/>
      </c>
      <c r="AS44" s="295" t="str">
        <f t="shared" si="13"/>
        <v/>
      </c>
      <c r="AT44" s="295" t="str">
        <f t="shared" si="13"/>
        <v/>
      </c>
      <c r="AU44" s="295" t="str">
        <f t="shared" si="13"/>
        <v/>
      </c>
      <c r="AV44" s="295" t="str">
        <f t="shared" si="13"/>
        <v/>
      </c>
      <c r="AW44" s="295" t="str">
        <f t="shared" si="13"/>
        <v/>
      </c>
      <c r="AX44" s="295" t="str">
        <f t="shared" si="13"/>
        <v/>
      </c>
      <c r="AY44" s="258"/>
      <c r="AZ44" s="258"/>
      <c r="BA44" s="202"/>
      <c r="BB44" s="202"/>
      <c r="BC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</row>
    <row r="45" spans="1:227" s="243" customFormat="1" ht="10" customHeight="1" x14ac:dyDescent="0.35">
      <c r="A45" s="433">
        <v>2</v>
      </c>
      <c r="B45" s="295">
        <f ca="1">COUNTIF(B47:B74,"?*")</f>
        <v>20</v>
      </c>
      <c r="C45" s="298">
        <f ca="1">IFERROR(COUNTIF(AE47:AY47,"?*"),0)</f>
        <v>5</v>
      </c>
      <c r="D45" s="299">
        <f ca="1">IFERROR(COUNTIF(AE79:AY79,"?*"),0)</f>
        <v>6</v>
      </c>
      <c r="E45" s="300">
        <f ca="1">IFERROR(COUNTIF(AE111:AY111,"?*"),0)</f>
        <v>9</v>
      </c>
      <c r="F45" s="301">
        <f ca="1">IFERROR(COUNTIF(AE143:AY143,"?*"),0)</f>
        <v>0</v>
      </c>
      <c r="G45" s="531" t="str">
        <f ca="1">REPT("A",C45)&amp;REPT("B",D45)&amp;REPT("C",E45)&amp;REPT("D",F45)</f>
        <v>AAAAABBBBBBCCCCCCCCC</v>
      </c>
      <c r="H45" s="531"/>
      <c r="I45" s="531"/>
      <c r="J45" s="531"/>
      <c r="K45" s="273"/>
      <c r="L45" s="434" t="s">
        <v>377</v>
      </c>
      <c r="M45" s="434" t="s">
        <v>378</v>
      </c>
      <c r="N45" s="434" t="s">
        <v>379</v>
      </c>
      <c r="O45" s="434" t="s">
        <v>380</v>
      </c>
      <c r="P45" s="434" t="s">
        <v>381</v>
      </c>
      <c r="Q45" s="435"/>
      <c r="R45" s="434" t="s">
        <v>377</v>
      </c>
      <c r="S45" s="434" t="s">
        <v>378</v>
      </c>
      <c r="T45" s="434" t="s">
        <v>379</v>
      </c>
      <c r="U45" s="434" t="s">
        <v>380</v>
      </c>
      <c r="V45" s="434" t="s">
        <v>381</v>
      </c>
      <c r="W45" s="263"/>
      <c r="X45" s="263"/>
      <c r="Y45" s="263"/>
      <c r="AA45" s="510"/>
      <c r="AB45" s="387"/>
      <c r="AC45" s="390" t="s">
        <v>364</v>
      </c>
      <c r="AD45" s="441" t="s">
        <v>370</v>
      </c>
      <c r="AE45" s="295" t="str">
        <f t="shared" ref="AE45:AX45" si="14">IFERROR(VLOOKUP(ROUNDUP(AE39,0)-AE34,$C$33:$E$42,3,FALSE)*$H$35,"")</f>
        <v/>
      </c>
      <c r="AF45" s="295">
        <f t="shared" si="14"/>
        <v>4.5</v>
      </c>
      <c r="AG45" s="295">
        <f t="shared" si="14"/>
        <v>4.5</v>
      </c>
      <c r="AH45" s="295">
        <f t="shared" si="14"/>
        <v>4.5</v>
      </c>
      <c r="AI45" s="295" t="str">
        <f t="shared" si="14"/>
        <v/>
      </c>
      <c r="AJ45" s="295" t="str">
        <f t="shared" si="14"/>
        <v/>
      </c>
      <c r="AK45" s="295" t="str">
        <f t="shared" si="14"/>
        <v/>
      </c>
      <c r="AL45" s="295" t="str">
        <f t="shared" si="14"/>
        <v/>
      </c>
      <c r="AM45" s="295" t="str">
        <f t="shared" si="14"/>
        <v/>
      </c>
      <c r="AN45" s="295" t="str">
        <f t="shared" si="14"/>
        <v/>
      </c>
      <c r="AO45" s="295" t="str">
        <f t="shared" si="14"/>
        <v/>
      </c>
      <c r="AP45" s="295" t="str">
        <f t="shared" si="14"/>
        <v/>
      </c>
      <c r="AQ45" s="295" t="str">
        <f t="shared" si="14"/>
        <v/>
      </c>
      <c r="AR45" s="295" t="str">
        <f t="shared" si="14"/>
        <v/>
      </c>
      <c r="AS45" s="295" t="str">
        <f t="shared" si="14"/>
        <v/>
      </c>
      <c r="AT45" s="295" t="str">
        <f t="shared" si="14"/>
        <v/>
      </c>
      <c r="AU45" s="295" t="str">
        <f t="shared" si="14"/>
        <v/>
      </c>
      <c r="AV45" s="295" t="str">
        <f t="shared" si="14"/>
        <v/>
      </c>
      <c r="AW45" s="295" t="str">
        <f t="shared" si="14"/>
        <v/>
      </c>
      <c r="AX45" s="295" t="str">
        <f t="shared" si="14"/>
        <v/>
      </c>
      <c r="AY45" s="258"/>
      <c r="AZ45" s="258"/>
      <c r="BA45" s="202"/>
      <c r="BB45" s="202"/>
      <c r="BC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</row>
    <row r="46" spans="1:227" s="243" customFormat="1" ht="10" customHeight="1" x14ac:dyDescent="0.35">
      <c r="A46" s="433">
        <v>3</v>
      </c>
      <c r="B46" s="435"/>
      <c r="C46" s="436">
        <v>0</v>
      </c>
      <c r="D46" s="436">
        <v>0</v>
      </c>
      <c r="E46" s="436">
        <v>0</v>
      </c>
      <c r="F46" s="436">
        <v>0</v>
      </c>
      <c r="G46" s="437" t="s">
        <v>375</v>
      </c>
      <c r="H46" s="437" t="s">
        <v>387</v>
      </c>
      <c r="I46" s="437" t="s">
        <v>376</v>
      </c>
      <c r="J46" s="434" t="s">
        <v>373</v>
      </c>
      <c r="K46" s="435"/>
      <c r="L46" s="436">
        <f>VLOOKUP(L45,$Q$33:$X$37,8,FALSE)</f>
        <v>0</v>
      </c>
      <c r="M46" s="436">
        <f>VLOOKUP(M45,$Q$33:$X$37,8,FALSE)</f>
        <v>1</v>
      </c>
      <c r="N46" s="436">
        <f>VLOOKUP(N45,$Q$33:$X$37,8,FALSE)</f>
        <v>3</v>
      </c>
      <c r="O46" s="436">
        <f>VLOOKUP(O45,$Q$33:$X$37,8,FALSE)</f>
        <v>6</v>
      </c>
      <c r="P46" s="436">
        <f>VLOOKUP(P45,$Q$33:$X$37,8,FALSE)</f>
        <v>9</v>
      </c>
      <c r="Q46" s="436">
        <f>X38</f>
        <v>10</v>
      </c>
      <c r="R46" s="435"/>
      <c r="S46" s="435"/>
      <c r="T46" s="435"/>
      <c r="U46" s="435"/>
      <c r="V46" s="435"/>
      <c r="W46" s="263"/>
      <c r="X46" s="263"/>
      <c r="Y46" s="263"/>
      <c r="AA46" s="510"/>
      <c r="AB46" s="387"/>
      <c r="AC46" s="390" t="s">
        <v>4</v>
      </c>
      <c r="AD46" s="441" t="s">
        <v>371</v>
      </c>
      <c r="AE46" s="295">
        <f t="shared" ref="AE46:AX46" si="15">IFERROR(VLOOKUP(AE35-AE34,$C$33:$E$42,3,FALSE)*$H$36,"")</f>
        <v>0.5</v>
      </c>
      <c r="AF46" s="295" t="str">
        <f t="shared" si="15"/>
        <v/>
      </c>
      <c r="AG46" s="295" t="str">
        <f t="shared" si="15"/>
        <v/>
      </c>
      <c r="AH46" s="295" t="str">
        <f t="shared" si="15"/>
        <v/>
      </c>
      <c r="AI46" s="295">
        <f t="shared" si="15"/>
        <v>2</v>
      </c>
      <c r="AJ46" s="295" t="str">
        <f t="shared" si="15"/>
        <v/>
      </c>
      <c r="AK46" s="295" t="str">
        <f t="shared" si="15"/>
        <v/>
      </c>
      <c r="AL46" s="295" t="str">
        <f t="shared" si="15"/>
        <v/>
      </c>
      <c r="AM46" s="295" t="str">
        <f t="shared" si="15"/>
        <v/>
      </c>
      <c r="AN46" s="295" t="str">
        <f t="shared" si="15"/>
        <v/>
      </c>
      <c r="AO46" s="295" t="str">
        <f t="shared" si="15"/>
        <v/>
      </c>
      <c r="AP46" s="295" t="str">
        <f t="shared" si="15"/>
        <v/>
      </c>
      <c r="AQ46" s="295" t="str">
        <f t="shared" si="15"/>
        <v/>
      </c>
      <c r="AR46" s="295" t="str">
        <f t="shared" si="15"/>
        <v/>
      </c>
      <c r="AS46" s="295" t="str">
        <f t="shared" si="15"/>
        <v/>
      </c>
      <c r="AT46" s="295" t="str">
        <f t="shared" si="15"/>
        <v/>
      </c>
      <c r="AU46" s="295" t="str">
        <f t="shared" si="15"/>
        <v/>
      </c>
      <c r="AV46" s="295" t="str">
        <f t="shared" si="15"/>
        <v/>
      </c>
      <c r="AW46" s="295" t="str">
        <f t="shared" si="15"/>
        <v/>
      </c>
      <c r="AX46" s="295" t="str">
        <f t="shared" si="15"/>
        <v/>
      </c>
      <c r="AY46" s="258"/>
      <c r="AZ46" s="258"/>
      <c r="BA46" s="202"/>
      <c r="BB46" s="202"/>
      <c r="BC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</row>
    <row r="47" spans="1:227" s="243" customFormat="1" ht="10" customHeight="1" x14ac:dyDescent="0.35">
      <c r="A47" s="433">
        <v>4</v>
      </c>
      <c r="B47" s="317" t="str">
        <f t="shared" ref="B47:B84" ca="1" si="16">MID($G$45,A44,1)</f>
        <v>A</v>
      </c>
      <c r="C47" s="295">
        <f t="shared" ref="C47:C84" ca="1" si="17">IF(EXACT(B47,"A"),IFERROR(MATCH("?*",OFFSET(AE$47,0,C46,1,100),0)+C46,""),0)</f>
        <v>1</v>
      </c>
      <c r="D47" s="295">
        <f t="shared" ref="D47:D84" ca="1" si="18">IF(EXACT(B47,"B"),IFERROR(MATCH("?*",OFFSET(AE$79,0,D46,1,100),0)+D46,""),0)</f>
        <v>0</v>
      </c>
      <c r="E47" s="295">
        <f t="shared" ref="E47:E84" ca="1" si="19">IF(EXACT(B47,"C"),IFERROR(MATCH("?*",OFFSET(AE$111,0,E46,1,100),0)+E46,""),0)</f>
        <v>0</v>
      </c>
      <c r="F47" s="295">
        <f t="shared" ref="F47:F84" ca="1" si="20">IF(EXACT(B47,"D"),IFERROR(MATCH("?*",OFFSET(AE$143,0,F46,1,100),0)+F46,""),0)</f>
        <v>0</v>
      </c>
      <c r="G47" s="402">
        <f t="shared" ref="G47:G84" ca="1" si="21">IF(C47&gt;0,OFFSET(AD$34,0,C47),IF(D47&gt;0,OFFSET(AD$66,0,D47),IF(E47&gt;0,OFFSET(AD$98,0,E47),IF(F47&gt;0,OFFSET(AD$130,0,F47),""))))</f>
        <v>6</v>
      </c>
      <c r="H47" s="402">
        <f t="shared" ref="H47:H84" ca="1" si="22">IF(C47&gt;0,OFFSET(AD$40,0,C47),IF(D47&gt;0,OFFSET(AD$72,0,D47),IF(E47&gt;0,OFFSET(AD$104,0,E47),IF(F47&gt;0,OFFSET(AD$136,0,F47),""))))</f>
        <v>10</v>
      </c>
      <c r="I47" s="295" t="str">
        <f t="shared" ref="I47:I84" ca="1" si="23">IF(EXACT(B47,""),"",INDEX(INDIRECT("LST_Skills"&amp;B47&amp;"_Val"),C47+D47+E47+F47+1))</f>
        <v>Creative</v>
      </c>
      <c r="J47" s="295">
        <f t="shared" ref="J47:J84" ca="1" si="24">IF(SUM(C47:F47)&gt;0,VALUE(IF(C47&gt;0,OFFSET(AD$47,0,C47),IF(D47&gt;0,OFFSET(AD$79,0,D47),IF(E47&gt;0,OFFSET(AD$111,0,E47),IF(F47&gt;0,OFFSET(AD$143,0,F47),"0")))))+(40-A44/40),"")</f>
        <v>520.97500000000002</v>
      </c>
      <c r="K47" s="266"/>
      <c r="L47" s="295">
        <f t="shared" ref="L47:L84" ca="1" si="25">IF($G47&gt;=M$46,0,IF($H47&lt;L$46,0,$J47))</f>
        <v>0</v>
      </c>
      <c r="M47" s="295">
        <f ca="1">IF($G47&gt;=N$46,0,IF($H47&lt;M$46,0,IFERROR($J47/(2*(COUNTIF($L47:L47,"&gt;0")*COUNTIF($L47:L47,"&gt;0")))+(M$46/1000),$J47)))</f>
        <v>0</v>
      </c>
      <c r="N47" s="295">
        <f ca="1">IF($G47&gt;=O$46,0,IF($H47&lt;N$46,0,IFERROR($J47/(2*(COUNTIF($L47:M47,"&gt;0")*COUNTIF($L47:M47,"&gt;0")))+(N$46/1000),$J47)))</f>
        <v>0</v>
      </c>
      <c r="O47" s="295">
        <f ca="1">IF($G47&gt;=P$46,0,IF($H47&lt;O$46,0,IFERROR($J47/(2*(COUNTIF($L47:N47,"&gt;0")*COUNTIF($L47:N47,"&gt;0")))+(O$46/1000),$J47)))</f>
        <v>520.97500000000002</v>
      </c>
      <c r="P47" s="295">
        <f ca="1">IF($G47&gt;=Q$46,0,IF($H47&lt;P$46,0,IFERROR($J47/(2*(COUNTIF($L47:O47,"&gt;0")*COUNTIF($L47:O47,"&gt;0")))+(P$46/1000),$J47)))</f>
        <v>260.49650000000003</v>
      </c>
      <c r="Q47" s="184"/>
      <c r="R47" s="295" t="str">
        <f t="shared" ref="R47:R84" ca="1" si="26">IF(L47&gt;0,"("&amp;_xlfn.RANK.EQ(L47,$L$47:$P$84)&amp;")","")</f>
        <v/>
      </c>
      <c r="S47" s="295" t="str">
        <f t="shared" ref="S47:S84" ca="1" si="27">IF(M47&gt;0,"("&amp;_xlfn.RANK.EQ(M47,$L$47:$P$84)&amp;")","")</f>
        <v/>
      </c>
      <c r="T47" s="295" t="str">
        <f t="shared" ref="T47:T84" ca="1" si="28">IF(N47&gt;0,"("&amp;_xlfn.RANK.EQ(N47,$L$47:$P$84)&amp;")","")</f>
        <v/>
      </c>
      <c r="U47" s="295" t="str">
        <f t="shared" ref="U47:U84" ca="1" si="29">IF(O47&gt;0,"("&amp;_xlfn.RANK.EQ(O47,$L$47:$P$84)&amp;")","")</f>
        <v>(1)</v>
      </c>
      <c r="V47" s="295" t="str">
        <f t="shared" ref="V47:V84" ca="1" si="30">IF(P47&gt;0,"("&amp;_xlfn.RANK.EQ(P47,$L$47:$P$84)&amp;")","")</f>
        <v>(2)</v>
      </c>
      <c r="W47" s="263"/>
      <c r="X47" s="263"/>
      <c r="Y47" s="263"/>
      <c r="AA47" s="510"/>
      <c r="AB47" s="387"/>
      <c r="AC47" s="387"/>
      <c r="AD47" s="386" t="s">
        <v>373</v>
      </c>
      <c r="AE47" s="295" t="str">
        <f t="shared" ref="AE47:AX47" ca="1" si="31">TEXT(SUM(AE43:AE46)*VLOOKUP($AA27,$J$33:$K$36,2,FALSE),"#")</f>
        <v>481</v>
      </c>
      <c r="AF47" s="295" t="str">
        <f t="shared" ca="1" si="31"/>
        <v>5</v>
      </c>
      <c r="AG47" s="295" t="str">
        <f t="shared" ca="1" si="31"/>
        <v>5</v>
      </c>
      <c r="AH47" s="295" t="str">
        <f t="shared" ca="1" si="31"/>
        <v>5</v>
      </c>
      <c r="AI47" s="295" t="str">
        <f t="shared" ca="1" si="31"/>
        <v>2</v>
      </c>
      <c r="AJ47" s="295" t="str">
        <f t="shared" ca="1" si="31"/>
        <v/>
      </c>
      <c r="AK47" s="295" t="str">
        <f t="shared" si="31"/>
        <v/>
      </c>
      <c r="AL47" s="295" t="str">
        <f t="shared" si="31"/>
        <v/>
      </c>
      <c r="AM47" s="295" t="str">
        <f t="shared" si="31"/>
        <v/>
      </c>
      <c r="AN47" s="295" t="str">
        <f t="shared" si="31"/>
        <v/>
      </c>
      <c r="AO47" s="295" t="str">
        <f t="shared" si="31"/>
        <v/>
      </c>
      <c r="AP47" s="295" t="str">
        <f t="shared" si="31"/>
        <v/>
      </c>
      <c r="AQ47" s="295" t="str">
        <f t="shared" si="31"/>
        <v/>
      </c>
      <c r="AR47" s="295" t="str">
        <f t="shared" si="31"/>
        <v/>
      </c>
      <c r="AS47" s="295" t="str">
        <f t="shared" si="31"/>
        <v/>
      </c>
      <c r="AT47" s="295" t="str">
        <f t="shared" si="31"/>
        <v/>
      </c>
      <c r="AU47" s="295" t="str">
        <f t="shared" si="31"/>
        <v/>
      </c>
      <c r="AV47" s="295" t="str">
        <f t="shared" si="31"/>
        <v/>
      </c>
      <c r="AW47" s="295" t="str">
        <f t="shared" si="31"/>
        <v/>
      </c>
      <c r="AX47" s="295" t="str">
        <f t="shared" si="31"/>
        <v/>
      </c>
      <c r="AY47" s="265"/>
      <c r="AZ47" s="265"/>
      <c r="BA47" s="202"/>
      <c r="BB47" s="202"/>
      <c r="BC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</row>
    <row r="48" spans="1:227" s="243" customFormat="1" ht="10" customHeight="1" x14ac:dyDescent="0.35">
      <c r="A48" s="433">
        <v>5</v>
      </c>
      <c r="B48" s="317" t="str">
        <f t="shared" ca="1" si="16"/>
        <v>A</v>
      </c>
      <c r="C48" s="295">
        <f t="shared" ca="1" si="17"/>
        <v>2</v>
      </c>
      <c r="D48" s="295">
        <f t="shared" ca="1" si="18"/>
        <v>0</v>
      </c>
      <c r="E48" s="295">
        <f t="shared" ca="1" si="19"/>
        <v>0</v>
      </c>
      <c r="F48" s="295">
        <f t="shared" ca="1" si="20"/>
        <v>0</v>
      </c>
      <c r="G48" s="402">
        <f t="shared" ca="1" si="21"/>
        <v>0</v>
      </c>
      <c r="H48" s="402">
        <f t="shared" ca="1" si="22"/>
        <v>1</v>
      </c>
      <c r="I48" s="295" t="str">
        <f t="shared" ca="1" si="23"/>
        <v>Hairy</v>
      </c>
      <c r="J48" s="295">
        <f t="shared" ca="1" si="24"/>
        <v>44.95</v>
      </c>
      <c r="K48" s="266"/>
      <c r="L48" s="295">
        <f t="shared" ca="1" si="25"/>
        <v>44.95</v>
      </c>
      <c r="M48" s="295">
        <f ca="1">IF($G48&gt;=N$46,0,IF($H48&lt;M$46,0,IFERROR($J48/(2*(COUNTIF($L48:L48,"&gt;0")*COUNTIF($L48:L48,"&gt;0")))+(M$46/1000),$J48)))</f>
        <v>22.476000000000003</v>
      </c>
      <c r="N48" s="295">
        <f ca="1">IF($G48&gt;=O$46,0,IF($H48&lt;N$46,0,IFERROR($J48/(2*(COUNTIF($L48:M48,"&gt;0")*COUNTIF($L48:M48,"&gt;0")))+(N$46/1000),$J48)))</f>
        <v>0</v>
      </c>
      <c r="O48" s="295">
        <f ca="1">IF($G48&gt;=P$46,0,IF($H48&lt;O$46,0,IFERROR($J48/(2*(COUNTIF($L48:N48,"&gt;0")*COUNTIF($L48:N48,"&gt;0")))+(O$46/1000),$J48)))</f>
        <v>0</v>
      </c>
      <c r="P48" s="295">
        <f ca="1">IF($G48&gt;=Q$46,0,IF($H48&lt;P$46,0,IFERROR($J48/(2*(COUNTIF($L48:O48,"&gt;0")*COUNTIF($L48:O48,"&gt;0")))+(P$46/1000),$J48)))</f>
        <v>0</v>
      </c>
      <c r="Q48" s="184"/>
      <c r="R48" s="295" t="str">
        <f t="shared" ca="1" si="26"/>
        <v>(7)</v>
      </c>
      <c r="S48" s="295" t="str">
        <f t="shared" ca="1" si="27"/>
        <v>(25)</v>
      </c>
      <c r="T48" s="295" t="str">
        <f t="shared" ca="1" si="28"/>
        <v/>
      </c>
      <c r="U48" s="295" t="str">
        <f t="shared" ca="1" si="29"/>
        <v/>
      </c>
      <c r="V48" s="295" t="str">
        <f t="shared" ca="1" si="30"/>
        <v/>
      </c>
      <c r="W48" s="263"/>
      <c r="X48" s="263"/>
      <c r="Y48" s="263"/>
      <c r="AA48" s="360" t="s">
        <v>341</v>
      </c>
      <c r="AB48" s="363"/>
      <c r="AC48" s="361">
        <f ca="1">COUNTIF(AE28:AY28,"&gt;0")</f>
        <v>3</v>
      </c>
      <c r="AD48" s="361">
        <f ca="1">IF(AC48=0,1,AC48)</f>
        <v>3</v>
      </c>
      <c r="AE48" s="348">
        <f ca="1">IF($AD48&gt;=AE27,MATCH(AE27,$AE28:$AY28,0),0)</f>
        <v>1</v>
      </c>
      <c r="AF48" s="348">
        <f t="shared" ref="AF48:AX48" ca="1" si="32">IF($AD48&gt;=AF27,MATCH(AF27,$AE28:$AY28,0),0)</f>
        <v>5</v>
      </c>
      <c r="AG48" s="348">
        <f t="shared" ca="1" si="32"/>
        <v>6</v>
      </c>
      <c r="AH48" s="348">
        <f t="shared" ca="1" si="32"/>
        <v>0</v>
      </c>
      <c r="AI48" s="348">
        <f t="shared" ca="1" si="32"/>
        <v>0</v>
      </c>
      <c r="AJ48" s="348">
        <f t="shared" ca="1" si="32"/>
        <v>0</v>
      </c>
      <c r="AK48" s="348">
        <f t="shared" ca="1" si="32"/>
        <v>0</v>
      </c>
      <c r="AL48" s="348">
        <f t="shared" ca="1" si="32"/>
        <v>0</v>
      </c>
      <c r="AM48" s="348">
        <f t="shared" ca="1" si="32"/>
        <v>0</v>
      </c>
      <c r="AN48" s="348">
        <f t="shared" ca="1" si="32"/>
        <v>0</v>
      </c>
      <c r="AO48" s="348">
        <f t="shared" ca="1" si="32"/>
        <v>0</v>
      </c>
      <c r="AP48" s="348">
        <f t="shared" ca="1" si="32"/>
        <v>0</v>
      </c>
      <c r="AQ48" s="348">
        <f t="shared" ca="1" si="32"/>
        <v>0</v>
      </c>
      <c r="AR48" s="348">
        <f t="shared" ca="1" si="32"/>
        <v>0</v>
      </c>
      <c r="AS48" s="348">
        <f t="shared" ca="1" si="32"/>
        <v>0</v>
      </c>
      <c r="AT48" s="348">
        <f t="shared" ca="1" si="32"/>
        <v>0</v>
      </c>
      <c r="AU48" s="348">
        <f t="shared" ca="1" si="32"/>
        <v>0</v>
      </c>
      <c r="AV48" s="348">
        <f t="shared" ca="1" si="32"/>
        <v>0</v>
      </c>
      <c r="AW48" s="348">
        <f t="shared" ca="1" si="32"/>
        <v>0</v>
      </c>
      <c r="AX48" s="348">
        <f t="shared" ca="1" si="32"/>
        <v>0</v>
      </c>
      <c r="AY48" s="202"/>
      <c r="AZ48" s="202"/>
      <c r="BA48" s="202"/>
      <c r="BB48" s="202"/>
      <c r="BC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</row>
    <row r="49" spans="1:227" s="243" customFormat="1" ht="10" customHeight="1" x14ac:dyDescent="0.35">
      <c r="A49" s="433">
        <v>6</v>
      </c>
      <c r="B49" s="317" t="str">
        <f t="shared" ca="1" si="16"/>
        <v>A</v>
      </c>
      <c r="C49" s="295">
        <f t="shared" ca="1" si="17"/>
        <v>3</v>
      </c>
      <c r="D49" s="295">
        <f t="shared" ca="1" si="18"/>
        <v>0</v>
      </c>
      <c r="E49" s="295">
        <f t="shared" ca="1" si="19"/>
        <v>0</v>
      </c>
      <c r="F49" s="295">
        <f t="shared" ca="1" si="20"/>
        <v>0</v>
      </c>
      <c r="G49" s="402">
        <f t="shared" ca="1" si="21"/>
        <v>0</v>
      </c>
      <c r="H49" s="402">
        <f t="shared" ca="1" si="22"/>
        <v>1</v>
      </c>
      <c r="I49" s="295" t="str">
        <f t="shared" ca="1" si="23"/>
        <v>Honest</v>
      </c>
      <c r="J49" s="295">
        <f t="shared" ca="1" si="24"/>
        <v>44.924999999999997</v>
      </c>
      <c r="K49" s="266"/>
      <c r="L49" s="295">
        <f t="shared" ca="1" si="25"/>
        <v>44.924999999999997</v>
      </c>
      <c r="M49" s="295">
        <f ca="1">IF($G49&gt;=N$46,0,IF($H49&lt;M$46,0,IFERROR($J49/(2*(COUNTIF($L49:L49,"&gt;0")*COUNTIF($L49:L49,"&gt;0")))+(M$46/1000),$J49)))</f>
        <v>22.4635</v>
      </c>
      <c r="N49" s="295">
        <f ca="1">IF($G49&gt;=O$46,0,IF($H49&lt;N$46,0,IFERROR($J49/(2*(COUNTIF($L49:M49,"&gt;0")*COUNTIF($L49:M49,"&gt;0")))+(N$46/1000),$J49)))</f>
        <v>0</v>
      </c>
      <c r="O49" s="295">
        <f ca="1">IF($G49&gt;=P$46,0,IF($H49&lt;O$46,0,IFERROR($J49/(2*(COUNTIF($L49:N49,"&gt;0")*COUNTIF($L49:N49,"&gt;0")))+(O$46/1000),$J49)))</f>
        <v>0</v>
      </c>
      <c r="P49" s="295">
        <f ca="1">IF($G49&gt;=Q$46,0,IF($H49&lt;P$46,0,IFERROR($J49/(2*(COUNTIF($L49:O49,"&gt;0")*COUNTIF($L49:O49,"&gt;0")))+(P$46/1000),$J49)))</f>
        <v>0</v>
      </c>
      <c r="Q49" s="184"/>
      <c r="R49" s="295" t="str">
        <f t="shared" ca="1" si="26"/>
        <v>(8)</v>
      </c>
      <c r="S49" s="295" t="str">
        <f t="shared" ca="1" si="27"/>
        <v>(26)</v>
      </c>
      <c r="T49" s="295" t="str">
        <f t="shared" ca="1" si="28"/>
        <v/>
      </c>
      <c r="U49" s="295" t="str">
        <f t="shared" ca="1" si="29"/>
        <v/>
      </c>
      <c r="V49" s="295" t="str">
        <f t="shared" ca="1" si="30"/>
        <v/>
      </c>
      <c r="W49" s="263"/>
      <c r="X49" s="263"/>
      <c r="Y49" s="263"/>
      <c r="AA49" s="382"/>
      <c r="AB49" s="383"/>
      <c r="AC49" s="383"/>
      <c r="AD49" s="384" t="s">
        <v>324</v>
      </c>
      <c r="AE49" s="350" t="str">
        <f t="shared" ref="AE49:AX49" ca="1" si="33">IFERROR(IF(AE48&gt;0,INDEX(LST_SkillsA_Val,AE48+1),""),"")</f>
        <v>Creative</v>
      </c>
      <c r="AF49" s="350" t="str">
        <f t="shared" ca="1" si="33"/>
        <v>Vain</v>
      </c>
      <c r="AG49" s="350" t="str">
        <f t="shared" ca="1" si="33"/>
        <v>Quick</v>
      </c>
      <c r="AH49" s="350" t="str">
        <f t="shared" ca="1" si="33"/>
        <v/>
      </c>
      <c r="AI49" s="350" t="str">
        <f t="shared" ca="1" si="33"/>
        <v/>
      </c>
      <c r="AJ49" s="350" t="str">
        <f t="shared" ca="1" si="33"/>
        <v/>
      </c>
      <c r="AK49" s="350" t="str">
        <f t="shared" ca="1" si="33"/>
        <v/>
      </c>
      <c r="AL49" s="350" t="str">
        <f t="shared" ca="1" si="33"/>
        <v/>
      </c>
      <c r="AM49" s="350" t="str">
        <f t="shared" ca="1" si="33"/>
        <v/>
      </c>
      <c r="AN49" s="350" t="str">
        <f t="shared" ca="1" si="33"/>
        <v/>
      </c>
      <c r="AO49" s="350" t="str">
        <f t="shared" ca="1" si="33"/>
        <v/>
      </c>
      <c r="AP49" s="350" t="str">
        <f t="shared" ca="1" si="33"/>
        <v/>
      </c>
      <c r="AQ49" s="350" t="str">
        <f t="shared" ca="1" si="33"/>
        <v/>
      </c>
      <c r="AR49" s="350" t="str">
        <f t="shared" ca="1" si="33"/>
        <v/>
      </c>
      <c r="AS49" s="350" t="str">
        <f t="shared" ca="1" si="33"/>
        <v/>
      </c>
      <c r="AT49" s="350" t="str">
        <f t="shared" ca="1" si="33"/>
        <v/>
      </c>
      <c r="AU49" s="350" t="str">
        <f t="shared" ca="1" si="33"/>
        <v/>
      </c>
      <c r="AV49" s="350" t="str">
        <f t="shared" ca="1" si="33"/>
        <v/>
      </c>
      <c r="AW49" s="350" t="str">
        <f t="shared" ca="1" si="33"/>
        <v/>
      </c>
      <c r="AX49" s="350" t="str">
        <f t="shared" ca="1" si="33"/>
        <v/>
      </c>
      <c r="AY49" s="202"/>
      <c r="AZ49" s="202"/>
      <c r="BA49" s="202"/>
      <c r="BB49" s="202"/>
      <c r="BC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2"/>
      <c r="HR49" s="202"/>
      <c r="HS49" s="202"/>
    </row>
    <row r="50" spans="1:227" s="243" customFormat="1" ht="10" customHeight="1" x14ac:dyDescent="0.35">
      <c r="A50" s="433">
        <v>7</v>
      </c>
      <c r="B50" s="317" t="str">
        <f t="shared" ca="1" si="16"/>
        <v>A</v>
      </c>
      <c r="C50" s="295">
        <f t="shared" ca="1" si="17"/>
        <v>4</v>
      </c>
      <c r="D50" s="295">
        <f t="shared" ca="1" si="18"/>
        <v>0</v>
      </c>
      <c r="E50" s="295">
        <f t="shared" ca="1" si="19"/>
        <v>0</v>
      </c>
      <c r="F50" s="295">
        <f t="shared" ca="1" si="20"/>
        <v>0</v>
      </c>
      <c r="G50" s="402">
        <f t="shared" ca="1" si="21"/>
        <v>0</v>
      </c>
      <c r="H50" s="402">
        <f t="shared" ca="1" si="22"/>
        <v>1</v>
      </c>
      <c r="I50" s="295" t="str">
        <f t="shared" ca="1" si="23"/>
        <v>Strong</v>
      </c>
      <c r="J50" s="295">
        <f t="shared" ca="1" si="24"/>
        <v>44.9</v>
      </c>
      <c r="K50" s="266"/>
      <c r="L50" s="295">
        <f t="shared" ca="1" si="25"/>
        <v>44.9</v>
      </c>
      <c r="M50" s="295">
        <f ca="1">IF($G50&gt;=N$46,0,IF($H50&lt;M$46,0,IFERROR($J50/(2*(COUNTIF($L50:L50,"&gt;0")*COUNTIF($L50:L50,"&gt;0")))+(M$46/1000),$J50)))</f>
        <v>22.451000000000001</v>
      </c>
      <c r="N50" s="295">
        <f ca="1">IF($G50&gt;=O$46,0,IF($H50&lt;N$46,0,IFERROR($J50/(2*(COUNTIF($L50:M50,"&gt;0")*COUNTIF($L50:M50,"&gt;0")))+(N$46/1000),$J50)))</f>
        <v>0</v>
      </c>
      <c r="O50" s="295">
        <f ca="1">IF($G50&gt;=P$46,0,IF($H50&lt;O$46,0,IFERROR($J50/(2*(COUNTIF($L50:N50,"&gt;0")*COUNTIF($L50:N50,"&gt;0")))+(O$46/1000),$J50)))</f>
        <v>0</v>
      </c>
      <c r="P50" s="295">
        <f ca="1">IF($G50&gt;=Q$46,0,IF($H50&lt;P$46,0,IFERROR($J50/(2*(COUNTIF($L50:O50,"&gt;0")*COUNTIF($L50:O50,"&gt;0")))+(P$46/1000),$J50)))</f>
        <v>0</v>
      </c>
      <c r="Q50" s="184"/>
      <c r="R50" s="295" t="str">
        <f t="shared" ca="1" si="26"/>
        <v>(9)</v>
      </c>
      <c r="S50" s="295" t="str">
        <f t="shared" ca="1" si="27"/>
        <v>(27)</v>
      </c>
      <c r="T50" s="295" t="str">
        <f t="shared" ca="1" si="28"/>
        <v/>
      </c>
      <c r="U50" s="295" t="str">
        <f t="shared" ca="1" si="29"/>
        <v/>
      </c>
      <c r="V50" s="295" t="str">
        <f t="shared" ca="1" si="30"/>
        <v/>
      </c>
      <c r="W50" s="263"/>
      <c r="X50" s="263"/>
      <c r="Y50" s="263"/>
      <c r="AA50" s="388"/>
      <c r="AB50" s="389"/>
      <c r="AC50" s="389"/>
      <c r="AD50" s="386" t="s">
        <v>346</v>
      </c>
      <c r="AE50" s="295" t="e">
        <f t="shared" ref="AE50:AX50" ca="1" si="34">IF(AE48&gt;0,IF(EXACT(OFFSET($AE31,0,AE48-1),""),NA(),IF(OFFSET($AE31,0,AE48-1)&gt;0,OFFSET($AE31,0,AE48-1),NA())),"")</f>
        <v>#N/A</v>
      </c>
      <c r="AF50" s="295" t="e">
        <f t="shared" ca="1" si="34"/>
        <v>#N/A</v>
      </c>
      <c r="AG50" s="295" t="e">
        <f t="shared" ca="1" si="34"/>
        <v>#N/A</v>
      </c>
      <c r="AH50" s="295" t="str">
        <f t="shared" ca="1" si="34"/>
        <v/>
      </c>
      <c r="AI50" s="295" t="str">
        <f t="shared" ca="1" si="34"/>
        <v/>
      </c>
      <c r="AJ50" s="295" t="str">
        <f t="shared" ca="1" si="34"/>
        <v/>
      </c>
      <c r="AK50" s="295" t="str">
        <f t="shared" ca="1" si="34"/>
        <v/>
      </c>
      <c r="AL50" s="295" t="str">
        <f t="shared" ca="1" si="34"/>
        <v/>
      </c>
      <c r="AM50" s="295" t="str">
        <f t="shared" ca="1" si="34"/>
        <v/>
      </c>
      <c r="AN50" s="295" t="str">
        <f t="shared" ca="1" si="34"/>
        <v/>
      </c>
      <c r="AO50" s="295" t="str">
        <f t="shared" ca="1" si="34"/>
        <v/>
      </c>
      <c r="AP50" s="295" t="str">
        <f t="shared" ca="1" si="34"/>
        <v/>
      </c>
      <c r="AQ50" s="295" t="str">
        <f t="shared" ca="1" si="34"/>
        <v/>
      </c>
      <c r="AR50" s="295" t="str">
        <f t="shared" ca="1" si="34"/>
        <v/>
      </c>
      <c r="AS50" s="295" t="str">
        <f t="shared" ca="1" si="34"/>
        <v/>
      </c>
      <c r="AT50" s="295" t="str">
        <f t="shared" ca="1" si="34"/>
        <v/>
      </c>
      <c r="AU50" s="295" t="str">
        <f t="shared" ca="1" si="34"/>
        <v/>
      </c>
      <c r="AV50" s="295" t="str">
        <f t="shared" ca="1" si="34"/>
        <v/>
      </c>
      <c r="AW50" s="295" t="str">
        <f t="shared" ca="1" si="34"/>
        <v/>
      </c>
      <c r="AX50" s="295" t="str">
        <f t="shared" ca="1" si="34"/>
        <v/>
      </c>
      <c r="AY50" s="202"/>
      <c r="AZ50" s="202"/>
      <c r="BA50" s="202"/>
      <c r="BB50" s="202"/>
      <c r="BC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  <c r="GT50" s="202"/>
      <c r="GU50" s="202"/>
      <c r="GV50" s="202"/>
      <c r="GW50" s="202"/>
      <c r="GX50" s="202"/>
      <c r="GY50" s="202"/>
      <c r="GZ50" s="202"/>
      <c r="HA50" s="202"/>
      <c r="HB50" s="202"/>
      <c r="HC50" s="202"/>
      <c r="HD50" s="202"/>
      <c r="HE50" s="202"/>
      <c r="HF50" s="202"/>
      <c r="HG50" s="202"/>
      <c r="HH50" s="202"/>
      <c r="HI50" s="202"/>
      <c r="HJ50" s="202"/>
      <c r="HK50" s="202"/>
      <c r="HL50" s="202"/>
      <c r="HM50" s="202"/>
      <c r="HN50" s="202"/>
      <c r="HO50" s="202"/>
      <c r="HP50" s="202"/>
      <c r="HQ50" s="202"/>
      <c r="HR50" s="202"/>
      <c r="HS50" s="202"/>
    </row>
    <row r="51" spans="1:227" s="243" customFormat="1" ht="10" customHeight="1" x14ac:dyDescent="0.35">
      <c r="A51" s="433">
        <v>8</v>
      </c>
      <c r="B51" s="317" t="str">
        <f t="shared" ca="1" si="16"/>
        <v>A</v>
      </c>
      <c r="C51" s="295">
        <f t="shared" ca="1" si="17"/>
        <v>5</v>
      </c>
      <c r="D51" s="295">
        <f t="shared" ca="1" si="18"/>
        <v>0</v>
      </c>
      <c r="E51" s="295">
        <f t="shared" ca="1" si="19"/>
        <v>0</v>
      </c>
      <c r="F51" s="295">
        <f t="shared" ca="1" si="20"/>
        <v>0</v>
      </c>
      <c r="G51" s="402">
        <f t="shared" ca="1" si="21"/>
        <v>8</v>
      </c>
      <c r="H51" s="402">
        <f t="shared" ca="1" si="22"/>
        <v>8</v>
      </c>
      <c r="I51" s="295" t="str">
        <f t="shared" ca="1" si="23"/>
        <v>Vain</v>
      </c>
      <c r="J51" s="295">
        <f t="shared" ca="1" si="24"/>
        <v>41.875</v>
      </c>
      <c r="L51" s="295">
        <f t="shared" ca="1" si="25"/>
        <v>0</v>
      </c>
      <c r="M51" s="295">
        <f ca="1">IF($G51&gt;=N$46,0,IF($H51&lt;M$46,0,IFERROR($J51/(2*(COUNTIF($L51:L51,"&gt;0")*COUNTIF($L51:L51,"&gt;0")))+(M$46/1000),$J51)))</f>
        <v>0</v>
      </c>
      <c r="N51" s="295">
        <f ca="1">IF($G51&gt;=O$46,0,IF($H51&lt;N$46,0,IFERROR($J51/(2*(COUNTIF($L51:M51,"&gt;0")*COUNTIF($L51:M51,"&gt;0")))+(N$46/1000),$J51)))</f>
        <v>0</v>
      </c>
      <c r="O51" s="295">
        <f ca="1">IF($G51&gt;=P$46,0,IF($H51&lt;O$46,0,IFERROR($J51/(2*(COUNTIF($L51:N51,"&gt;0")*COUNTIF($L51:N51,"&gt;0")))+(O$46/1000),$J51)))</f>
        <v>41.875</v>
      </c>
      <c r="P51" s="295">
        <f ca="1">IF($G51&gt;=Q$46,0,IF($H51&lt;P$46,0,IFERROR($J51/(2*(COUNTIF($L51:O51,"&gt;0")*COUNTIF($L51:O51,"&gt;0")))+(P$46/1000),$J51)))</f>
        <v>0</v>
      </c>
      <c r="R51" s="295" t="str">
        <f t="shared" ca="1" si="26"/>
        <v/>
      </c>
      <c r="S51" s="295" t="str">
        <f t="shared" ca="1" si="27"/>
        <v/>
      </c>
      <c r="T51" s="295" t="str">
        <f t="shared" ca="1" si="28"/>
        <v/>
      </c>
      <c r="U51" s="295" t="str">
        <f t="shared" ca="1" si="29"/>
        <v>(14)</v>
      </c>
      <c r="V51" s="295" t="str">
        <f t="shared" ca="1" si="30"/>
        <v/>
      </c>
      <c r="W51" s="265"/>
      <c r="X51" s="265"/>
      <c r="Y51" s="265"/>
      <c r="AA51" s="388"/>
      <c r="AB51" s="389"/>
      <c r="AC51" s="389"/>
      <c r="AD51" s="386" t="s">
        <v>347</v>
      </c>
      <c r="AE51" s="295">
        <f t="shared" ref="AE51:AX51" ca="1" si="35">IF(AE48&gt;0,IF(EXACT(OFFSET($AE32,0,AE48-1),""),NA(),IF(OFFSET($AE32,0,AE48-1)&gt;0,OFFSET($AE32,0,AE48-1),NA())),"")</f>
        <v>10</v>
      </c>
      <c r="AF51" s="295" t="e">
        <f t="shared" ca="1" si="35"/>
        <v>#N/A</v>
      </c>
      <c r="AG51" s="295" t="e">
        <f t="shared" ca="1" si="35"/>
        <v>#N/A</v>
      </c>
      <c r="AH51" s="295" t="str">
        <f t="shared" ca="1" si="35"/>
        <v/>
      </c>
      <c r="AI51" s="295" t="str">
        <f t="shared" ca="1" si="35"/>
        <v/>
      </c>
      <c r="AJ51" s="295" t="str">
        <f t="shared" ca="1" si="35"/>
        <v/>
      </c>
      <c r="AK51" s="295" t="str">
        <f t="shared" ca="1" si="35"/>
        <v/>
      </c>
      <c r="AL51" s="295" t="str">
        <f t="shared" ca="1" si="35"/>
        <v/>
      </c>
      <c r="AM51" s="295" t="str">
        <f t="shared" ca="1" si="35"/>
        <v/>
      </c>
      <c r="AN51" s="295" t="str">
        <f t="shared" ca="1" si="35"/>
        <v/>
      </c>
      <c r="AO51" s="295" t="str">
        <f t="shared" ca="1" si="35"/>
        <v/>
      </c>
      <c r="AP51" s="295" t="str">
        <f t="shared" ca="1" si="35"/>
        <v/>
      </c>
      <c r="AQ51" s="295" t="str">
        <f t="shared" ca="1" si="35"/>
        <v/>
      </c>
      <c r="AR51" s="295" t="str">
        <f t="shared" ca="1" si="35"/>
        <v/>
      </c>
      <c r="AS51" s="295" t="str">
        <f t="shared" ca="1" si="35"/>
        <v/>
      </c>
      <c r="AT51" s="295" t="str">
        <f t="shared" ca="1" si="35"/>
        <v/>
      </c>
      <c r="AU51" s="295" t="str">
        <f t="shared" ca="1" si="35"/>
        <v/>
      </c>
      <c r="AV51" s="295" t="str">
        <f t="shared" ca="1" si="35"/>
        <v/>
      </c>
      <c r="AW51" s="295" t="str">
        <f t="shared" ca="1" si="35"/>
        <v/>
      </c>
      <c r="AX51" s="295" t="str">
        <f t="shared" ca="1" si="35"/>
        <v/>
      </c>
      <c r="AY51" s="202"/>
      <c r="AZ51" s="202"/>
      <c r="BA51" s="202"/>
      <c r="BB51" s="202"/>
      <c r="BC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2"/>
      <c r="HR51" s="202"/>
      <c r="HS51" s="202"/>
    </row>
    <row r="52" spans="1:227" s="243" customFormat="1" ht="10" customHeight="1" x14ac:dyDescent="0.35">
      <c r="A52" s="433">
        <v>9</v>
      </c>
      <c r="B52" s="317" t="str">
        <f t="shared" ca="1" si="16"/>
        <v>B</v>
      </c>
      <c r="C52" s="295">
        <f t="shared" ca="1" si="17"/>
        <v>0</v>
      </c>
      <c r="D52" s="295">
        <f t="shared" ca="1" si="18"/>
        <v>1</v>
      </c>
      <c r="E52" s="295">
        <f t="shared" ca="1" si="19"/>
        <v>0</v>
      </c>
      <c r="F52" s="295">
        <f t="shared" ca="1" si="20"/>
        <v>0</v>
      </c>
      <c r="G52" s="402">
        <f t="shared" ca="1" si="21"/>
        <v>1</v>
      </c>
      <c r="H52" s="402">
        <f t="shared" ca="1" si="22"/>
        <v>2</v>
      </c>
      <c r="I52" s="295" t="str">
        <f t="shared" ca="1" si="23"/>
        <v>Bushcraft</v>
      </c>
      <c r="J52" s="295">
        <f t="shared" ca="1" si="24"/>
        <v>42.85</v>
      </c>
      <c r="L52" s="295">
        <f t="shared" ca="1" si="25"/>
        <v>0</v>
      </c>
      <c r="M52" s="295">
        <f ca="1">IF($G52&gt;=N$46,0,IF($H52&lt;M$46,0,IFERROR($J52/(2*(COUNTIF($L52:L52,"&gt;0")*COUNTIF($L52:L52,"&gt;0")))+(M$46/1000),$J52)))</f>
        <v>42.85</v>
      </c>
      <c r="N52" s="295">
        <f ca="1">IF($G52&gt;=O$46,0,IF($H52&lt;N$46,0,IFERROR($J52/(2*(COUNTIF($L52:M52,"&gt;0")*COUNTIF($L52:M52,"&gt;0")))+(N$46/1000),$J52)))</f>
        <v>0</v>
      </c>
      <c r="O52" s="295">
        <f ca="1">IF($G52&gt;=P$46,0,IF($H52&lt;O$46,0,IFERROR($J52/(2*(COUNTIF($L52:N52,"&gt;0")*COUNTIF($L52:N52,"&gt;0")))+(O$46/1000),$J52)))</f>
        <v>0</v>
      </c>
      <c r="P52" s="295">
        <f ca="1">IF($G52&gt;=Q$46,0,IF($H52&lt;P$46,0,IFERROR($J52/(2*(COUNTIF($L52:O52,"&gt;0")*COUNTIF($L52:O52,"&gt;0")))+(P$46/1000),$J52)))</f>
        <v>0</v>
      </c>
      <c r="R52" s="295" t="str">
        <f t="shared" ca="1" si="26"/>
        <v/>
      </c>
      <c r="S52" s="295" t="str">
        <f t="shared" ca="1" si="27"/>
        <v>(13)</v>
      </c>
      <c r="T52" s="295" t="str">
        <f t="shared" ca="1" si="28"/>
        <v/>
      </c>
      <c r="U52" s="295" t="str">
        <f t="shared" ca="1" si="29"/>
        <v/>
      </c>
      <c r="V52" s="295" t="str">
        <f t="shared" ca="1" si="30"/>
        <v/>
      </c>
      <c r="W52" s="263"/>
      <c r="X52" s="263"/>
      <c r="Y52" s="263"/>
      <c r="AA52" s="382"/>
      <c r="AB52" s="387"/>
      <c r="AC52" s="387"/>
      <c r="AD52" s="386" t="s">
        <v>320</v>
      </c>
      <c r="AE52" s="295" t="str">
        <f t="shared" ref="AE52:AX52" ca="1" si="36">IF(AE48&gt;0,OFFSET($AE33,0,AE48-1),"")</f>
        <v/>
      </c>
      <c r="AF52" s="295" t="str">
        <f t="shared" ca="1" si="36"/>
        <v/>
      </c>
      <c r="AG52" s="295" t="str">
        <f t="shared" ca="1" si="36"/>
        <v/>
      </c>
      <c r="AH52" s="295" t="str">
        <f t="shared" ca="1" si="36"/>
        <v/>
      </c>
      <c r="AI52" s="295" t="str">
        <f t="shared" ca="1" si="36"/>
        <v/>
      </c>
      <c r="AJ52" s="295" t="str">
        <f t="shared" ca="1" si="36"/>
        <v/>
      </c>
      <c r="AK52" s="295" t="str">
        <f t="shared" ca="1" si="36"/>
        <v/>
      </c>
      <c r="AL52" s="295" t="str">
        <f t="shared" ca="1" si="36"/>
        <v/>
      </c>
      <c r="AM52" s="295" t="str">
        <f t="shared" ca="1" si="36"/>
        <v/>
      </c>
      <c r="AN52" s="295" t="str">
        <f t="shared" ca="1" si="36"/>
        <v/>
      </c>
      <c r="AO52" s="295" t="str">
        <f t="shared" ca="1" si="36"/>
        <v/>
      </c>
      <c r="AP52" s="295" t="str">
        <f t="shared" ca="1" si="36"/>
        <v/>
      </c>
      <c r="AQ52" s="295" t="str">
        <f t="shared" ca="1" si="36"/>
        <v/>
      </c>
      <c r="AR52" s="295" t="str">
        <f t="shared" ca="1" si="36"/>
        <v/>
      </c>
      <c r="AS52" s="295" t="str">
        <f t="shared" ca="1" si="36"/>
        <v/>
      </c>
      <c r="AT52" s="295" t="str">
        <f t="shared" ca="1" si="36"/>
        <v/>
      </c>
      <c r="AU52" s="295" t="str">
        <f t="shared" ca="1" si="36"/>
        <v/>
      </c>
      <c r="AV52" s="295" t="str">
        <f t="shared" ca="1" si="36"/>
        <v/>
      </c>
      <c r="AW52" s="295" t="str">
        <f t="shared" ca="1" si="36"/>
        <v/>
      </c>
      <c r="AX52" s="295" t="str">
        <f t="shared" ca="1" si="36"/>
        <v/>
      </c>
      <c r="AY52" s="202"/>
      <c r="AZ52" s="202"/>
      <c r="BA52" s="202"/>
      <c r="BB52" s="202"/>
      <c r="BC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</row>
    <row r="53" spans="1:227" s="243" customFormat="1" ht="10" customHeight="1" x14ac:dyDescent="0.35">
      <c r="A53" s="433">
        <v>10</v>
      </c>
      <c r="B53" s="317" t="str">
        <f t="shared" ca="1" si="16"/>
        <v>B</v>
      </c>
      <c r="C53" s="295">
        <f t="shared" ca="1" si="17"/>
        <v>0</v>
      </c>
      <c r="D53" s="295">
        <f t="shared" ca="1" si="18"/>
        <v>2</v>
      </c>
      <c r="E53" s="295">
        <f t="shared" ca="1" si="19"/>
        <v>0</v>
      </c>
      <c r="F53" s="295">
        <f t="shared" ca="1" si="20"/>
        <v>0</v>
      </c>
      <c r="G53" s="402">
        <f t="shared" ca="1" si="21"/>
        <v>5</v>
      </c>
      <c r="H53" s="402">
        <f t="shared" ca="1" si="22"/>
        <v>6</v>
      </c>
      <c r="I53" s="295" t="str">
        <f t="shared" ca="1" si="23"/>
        <v>Construction</v>
      </c>
      <c r="J53" s="295">
        <f t="shared" ca="1" si="24"/>
        <v>71.825000000000003</v>
      </c>
      <c r="L53" s="295">
        <f t="shared" ca="1" si="25"/>
        <v>0</v>
      </c>
      <c r="M53" s="295">
        <f ca="1">IF($G53&gt;=N$46,0,IF($H53&lt;M$46,0,IFERROR($J53/(2*(COUNTIF($L53:L53,"&gt;0")*COUNTIF($L53:L53,"&gt;0")))+(M$46/1000),$J53)))</f>
        <v>0</v>
      </c>
      <c r="N53" s="295">
        <f ca="1">IF($G53&gt;=O$46,0,IF($H53&lt;N$46,0,IFERROR($J53/(2*(COUNTIF($L53:M53,"&gt;0")*COUNTIF($L53:M53,"&gt;0")))+(N$46/1000),$J53)))</f>
        <v>71.825000000000003</v>
      </c>
      <c r="O53" s="295">
        <f ca="1">IF($G53&gt;=P$46,0,IF($H53&lt;O$46,0,IFERROR($J53/(2*(COUNTIF($L53:N53,"&gt;0")*COUNTIF($L53:N53,"&gt;0")))+(O$46/1000),$J53)))</f>
        <v>35.918500000000002</v>
      </c>
      <c r="P53" s="295">
        <f ca="1">IF($G53&gt;=Q$46,0,IF($H53&lt;P$46,0,IFERROR($J53/(2*(COUNTIF($L53:O53,"&gt;0")*COUNTIF($L53:O53,"&gt;0")))+(P$46/1000),$J53)))</f>
        <v>0</v>
      </c>
      <c r="R53" s="295" t="str">
        <f t="shared" ca="1" si="26"/>
        <v/>
      </c>
      <c r="S53" s="295" t="str">
        <f t="shared" ca="1" si="27"/>
        <v/>
      </c>
      <c r="T53" s="295" t="str">
        <f t="shared" ca="1" si="28"/>
        <v>(3)</v>
      </c>
      <c r="U53" s="295" t="str">
        <f t="shared" ca="1" si="29"/>
        <v>(22)</v>
      </c>
      <c r="V53" s="295" t="str">
        <f t="shared" ca="1" si="30"/>
        <v/>
      </c>
      <c r="W53" s="263"/>
      <c r="X53" s="263"/>
      <c r="Y53" s="263"/>
      <c r="AA53" s="382"/>
      <c r="AB53" s="387"/>
      <c r="AC53" s="387"/>
      <c r="AD53" s="386" t="s">
        <v>3</v>
      </c>
      <c r="AE53" s="295">
        <f t="shared" ref="AE53:AX53" ca="1" si="37">IF(AE48&gt;0,OFFSET($AE34,0,AE48-1),"")</f>
        <v>6</v>
      </c>
      <c r="AF53" s="295">
        <f t="shared" ca="1" si="37"/>
        <v>8</v>
      </c>
      <c r="AG53" s="295">
        <f t="shared" ca="1" si="37"/>
        <v>10</v>
      </c>
      <c r="AH53" s="295" t="str">
        <f t="shared" ca="1" si="37"/>
        <v/>
      </c>
      <c r="AI53" s="295" t="str">
        <f t="shared" ca="1" si="37"/>
        <v/>
      </c>
      <c r="AJ53" s="295" t="str">
        <f t="shared" ca="1" si="37"/>
        <v/>
      </c>
      <c r="AK53" s="295" t="str">
        <f t="shared" ca="1" si="37"/>
        <v/>
      </c>
      <c r="AL53" s="295" t="str">
        <f t="shared" ca="1" si="37"/>
        <v/>
      </c>
      <c r="AM53" s="295" t="str">
        <f t="shared" ca="1" si="37"/>
        <v/>
      </c>
      <c r="AN53" s="295" t="str">
        <f t="shared" ca="1" si="37"/>
        <v/>
      </c>
      <c r="AO53" s="295" t="str">
        <f t="shared" ca="1" si="37"/>
        <v/>
      </c>
      <c r="AP53" s="295" t="str">
        <f t="shared" ca="1" si="37"/>
        <v/>
      </c>
      <c r="AQ53" s="295" t="str">
        <f t="shared" ca="1" si="37"/>
        <v/>
      </c>
      <c r="AR53" s="295" t="str">
        <f t="shared" ca="1" si="37"/>
        <v/>
      </c>
      <c r="AS53" s="295" t="str">
        <f t="shared" ca="1" si="37"/>
        <v/>
      </c>
      <c r="AT53" s="295" t="str">
        <f t="shared" ca="1" si="37"/>
        <v/>
      </c>
      <c r="AU53" s="295" t="str">
        <f t="shared" ca="1" si="37"/>
        <v/>
      </c>
      <c r="AV53" s="295" t="str">
        <f t="shared" ca="1" si="37"/>
        <v/>
      </c>
      <c r="AW53" s="295" t="str">
        <f t="shared" ca="1" si="37"/>
        <v/>
      </c>
      <c r="AX53" s="295" t="str">
        <f t="shared" ca="1" si="37"/>
        <v/>
      </c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  <c r="FM53" s="202"/>
      <c r="FN53" s="202"/>
      <c r="FO53" s="202"/>
      <c r="FP53" s="202"/>
      <c r="FQ53" s="202"/>
      <c r="FR53" s="202"/>
      <c r="FS53" s="202"/>
      <c r="FT53" s="202"/>
      <c r="FU53" s="202"/>
      <c r="FV53" s="202"/>
      <c r="FW53" s="202"/>
      <c r="FX53" s="202"/>
      <c r="FY53" s="202"/>
      <c r="FZ53" s="202"/>
      <c r="GA53" s="202"/>
      <c r="GB53" s="202"/>
      <c r="GC53" s="202"/>
      <c r="GD53" s="202"/>
      <c r="GE53" s="202"/>
      <c r="GF53" s="202"/>
      <c r="GG53" s="202"/>
      <c r="GH53" s="202"/>
      <c r="GI53" s="202"/>
      <c r="GJ53" s="202"/>
      <c r="GK53" s="202"/>
      <c r="GL53" s="202"/>
      <c r="GM53" s="202"/>
      <c r="GN53" s="202"/>
      <c r="GO53" s="202"/>
      <c r="GP53" s="202"/>
      <c r="GQ53" s="202"/>
      <c r="GR53" s="202"/>
      <c r="GS53" s="202"/>
      <c r="GT53" s="202"/>
      <c r="GU53" s="202"/>
      <c r="GV53" s="202"/>
      <c r="GW53" s="202"/>
      <c r="GX53" s="202"/>
      <c r="GY53" s="202"/>
      <c r="GZ53" s="202"/>
      <c r="HA53" s="202"/>
      <c r="HB53" s="202"/>
      <c r="HC53" s="202"/>
      <c r="HD53" s="202"/>
      <c r="HE53" s="202"/>
      <c r="HF53" s="202"/>
      <c r="HG53" s="202"/>
      <c r="HH53" s="202"/>
      <c r="HI53" s="202"/>
      <c r="HJ53" s="202"/>
      <c r="HK53" s="202"/>
      <c r="HL53" s="202"/>
      <c r="HM53" s="202"/>
      <c r="HN53" s="202"/>
      <c r="HO53" s="202"/>
      <c r="HP53" s="202"/>
      <c r="HQ53" s="202"/>
      <c r="HR53" s="202"/>
      <c r="HS53" s="202"/>
    </row>
    <row r="54" spans="1:227" s="243" customFormat="1" ht="10" customHeight="1" x14ac:dyDescent="0.35">
      <c r="A54" s="433">
        <v>11</v>
      </c>
      <c r="B54" s="317" t="str">
        <f t="shared" ca="1" si="16"/>
        <v>B</v>
      </c>
      <c r="C54" s="295">
        <f t="shared" ca="1" si="17"/>
        <v>0</v>
      </c>
      <c r="D54" s="295">
        <f t="shared" ca="1" si="18"/>
        <v>3</v>
      </c>
      <c r="E54" s="295">
        <f t="shared" ca="1" si="19"/>
        <v>0</v>
      </c>
      <c r="F54" s="295">
        <f t="shared" ca="1" si="20"/>
        <v>0</v>
      </c>
      <c r="G54" s="402">
        <f t="shared" ca="1" si="21"/>
        <v>9</v>
      </c>
      <c r="H54" s="402">
        <f t="shared" ca="1" si="22"/>
        <v>10</v>
      </c>
      <c r="I54" s="295" t="str">
        <f t="shared" ca="1" si="23"/>
        <v>Crime</v>
      </c>
      <c r="J54" s="295">
        <f t="shared" ca="1" si="24"/>
        <v>70.8</v>
      </c>
      <c r="L54" s="295">
        <f t="shared" ca="1" si="25"/>
        <v>0</v>
      </c>
      <c r="M54" s="295">
        <f ca="1">IF($G54&gt;=N$46,0,IF($H54&lt;M$46,0,IFERROR($J54/(2*(COUNTIF($L54:L54,"&gt;0")*COUNTIF($L54:L54,"&gt;0")))+(M$46/1000),$J54)))</f>
        <v>0</v>
      </c>
      <c r="N54" s="295">
        <f ca="1">IF($G54&gt;=O$46,0,IF($H54&lt;N$46,0,IFERROR($J54/(2*(COUNTIF($L54:M54,"&gt;0")*COUNTIF($L54:M54,"&gt;0")))+(N$46/1000),$J54)))</f>
        <v>0</v>
      </c>
      <c r="O54" s="295">
        <f ca="1">IF($G54&gt;=P$46,0,IF($H54&lt;O$46,0,IFERROR($J54/(2*(COUNTIF($L54:N54,"&gt;0")*COUNTIF($L54:N54,"&gt;0")))+(O$46/1000),$J54)))</f>
        <v>0</v>
      </c>
      <c r="P54" s="295">
        <f ca="1">IF($G54&gt;=Q$46,0,IF($H54&lt;P$46,0,IFERROR($J54/(2*(COUNTIF($L54:O54,"&gt;0")*COUNTIF($L54:O54,"&gt;0")))+(P$46/1000),$J54)))</f>
        <v>70.8</v>
      </c>
      <c r="R54" s="295" t="str">
        <f t="shared" ca="1" si="26"/>
        <v/>
      </c>
      <c r="S54" s="295" t="str">
        <f t="shared" ca="1" si="27"/>
        <v/>
      </c>
      <c r="T54" s="295" t="str">
        <f t="shared" ca="1" si="28"/>
        <v/>
      </c>
      <c r="U54" s="295" t="str">
        <f t="shared" ca="1" si="29"/>
        <v/>
      </c>
      <c r="V54" s="295" t="str">
        <f t="shared" ca="1" si="30"/>
        <v>(4)</v>
      </c>
      <c r="W54" s="263"/>
      <c r="X54" s="263"/>
      <c r="Y54" s="263"/>
      <c r="AA54" s="382"/>
      <c r="AB54" s="387"/>
      <c r="AC54" s="387"/>
      <c r="AD54" s="386" t="s">
        <v>4</v>
      </c>
      <c r="AE54" s="295">
        <f t="shared" ref="AE54:AX54" ca="1" si="38">IF(AE48&gt;0,OFFSET($AE35,0,AE48-1),"")</f>
        <v>7</v>
      </c>
      <c r="AF54" s="295">
        <f t="shared" ca="1" si="38"/>
        <v>10</v>
      </c>
      <c r="AG54" s="295">
        <f t="shared" ca="1" si="38"/>
        <v>10</v>
      </c>
      <c r="AH54" s="295" t="str">
        <f t="shared" ca="1" si="38"/>
        <v/>
      </c>
      <c r="AI54" s="295" t="str">
        <f t="shared" ca="1" si="38"/>
        <v/>
      </c>
      <c r="AJ54" s="295" t="str">
        <f t="shared" ca="1" si="38"/>
        <v/>
      </c>
      <c r="AK54" s="295" t="str">
        <f t="shared" ca="1" si="38"/>
        <v/>
      </c>
      <c r="AL54" s="295" t="str">
        <f t="shared" ca="1" si="38"/>
        <v/>
      </c>
      <c r="AM54" s="295" t="str">
        <f t="shared" ca="1" si="38"/>
        <v/>
      </c>
      <c r="AN54" s="295" t="str">
        <f t="shared" ca="1" si="38"/>
        <v/>
      </c>
      <c r="AO54" s="295" t="str">
        <f t="shared" ca="1" si="38"/>
        <v/>
      </c>
      <c r="AP54" s="295" t="str">
        <f t="shared" ca="1" si="38"/>
        <v/>
      </c>
      <c r="AQ54" s="295" t="str">
        <f t="shared" ca="1" si="38"/>
        <v/>
      </c>
      <c r="AR54" s="295" t="str">
        <f t="shared" ca="1" si="38"/>
        <v/>
      </c>
      <c r="AS54" s="295" t="str">
        <f t="shared" ca="1" si="38"/>
        <v/>
      </c>
      <c r="AT54" s="295" t="str">
        <f t="shared" ca="1" si="38"/>
        <v/>
      </c>
      <c r="AU54" s="295" t="str">
        <f t="shared" ca="1" si="38"/>
        <v/>
      </c>
      <c r="AV54" s="295" t="str">
        <f t="shared" ca="1" si="38"/>
        <v/>
      </c>
      <c r="AW54" s="295" t="str">
        <f t="shared" ca="1" si="38"/>
        <v/>
      </c>
      <c r="AX54" s="295" t="str">
        <f t="shared" ca="1" si="38"/>
        <v/>
      </c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  <c r="EO54" s="202"/>
      <c r="EP54" s="202"/>
      <c r="EQ54" s="202"/>
      <c r="ER54" s="202"/>
      <c r="ES54" s="202"/>
      <c r="ET54" s="202"/>
      <c r="EU54" s="202"/>
      <c r="EV54" s="202"/>
      <c r="EW54" s="202"/>
      <c r="EX54" s="202"/>
      <c r="EY54" s="202"/>
      <c r="EZ54" s="202"/>
      <c r="FA54" s="202"/>
      <c r="FB54" s="202"/>
      <c r="FC54" s="202"/>
      <c r="FD54" s="202"/>
      <c r="FE54" s="202"/>
      <c r="FF54" s="202"/>
      <c r="FG54" s="202"/>
      <c r="FH54" s="202"/>
      <c r="FI54" s="202"/>
      <c r="FJ54" s="202"/>
      <c r="FK54" s="202"/>
      <c r="FL54" s="202"/>
      <c r="FM54" s="202"/>
      <c r="FN54" s="202"/>
      <c r="FO54" s="202"/>
      <c r="FP54" s="202"/>
      <c r="FQ54" s="202"/>
      <c r="FR54" s="202"/>
      <c r="FS54" s="202"/>
      <c r="FT54" s="202"/>
      <c r="FU54" s="202"/>
      <c r="FV54" s="202"/>
      <c r="FW54" s="202"/>
      <c r="FX54" s="202"/>
      <c r="FY54" s="202"/>
      <c r="FZ54" s="202"/>
      <c r="GA54" s="202"/>
      <c r="GB54" s="202"/>
      <c r="GC54" s="202"/>
      <c r="GD54" s="202"/>
      <c r="GE54" s="202"/>
      <c r="GF54" s="202"/>
      <c r="GG54" s="202"/>
      <c r="GH54" s="202"/>
      <c r="GI54" s="202"/>
      <c r="GJ54" s="202"/>
      <c r="GK54" s="202"/>
      <c r="GL54" s="202"/>
      <c r="GM54" s="202"/>
      <c r="GN54" s="202"/>
      <c r="GO54" s="202"/>
      <c r="GP54" s="202"/>
      <c r="GQ54" s="202"/>
      <c r="GR54" s="202"/>
      <c r="GS54" s="202"/>
      <c r="GT54" s="202"/>
      <c r="GU54" s="202"/>
      <c r="GV54" s="202"/>
      <c r="GW54" s="202"/>
      <c r="GX54" s="202"/>
      <c r="GY54" s="202"/>
      <c r="GZ54" s="202"/>
      <c r="HA54" s="202"/>
      <c r="HB54" s="202"/>
      <c r="HC54" s="202"/>
      <c r="HD54" s="202"/>
      <c r="HE54" s="202"/>
      <c r="HF54" s="202"/>
      <c r="HG54" s="202"/>
      <c r="HH54" s="202"/>
      <c r="HI54" s="202"/>
      <c r="HJ54" s="202"/>
      <c r="HK54" s="202"/>
      <c r="HL54" s="202"/>
      <c r="HM54" s="202"/>
      <c r="HN54" s="202"/>
      <c r="HO54" s="202"/>
      <c r="HP54" s="202"/>
      <c r="HQ54" s="202"/>
      <c r="HR54" s="202"/>
      <c r="HS54" s="202"/>
    </row>
    <row r="55" spans="1:227" s="243" customFormat="1" ht="10" customHeight="1" x14ac:dyDescent="0.35">
      <c r="A55" s="433">
        <v>12</v>
      </c>
      <c r="B55" s="317" t="str">
        <f t="shared" ca="1" si="16"/>
        <v>B</v>
      </c>
      <c r="C55" s="295">
        <f t="shared" ca="1" si="17"/>
        <v>0</v>
      </c>
      <c r="D55" s="295">
        <f t="shared" ca="1" si="18"/>
        <v>4</v>
      </c>
      <c r="E55" s="295">
        <f t="shared" ca="1" si="19"/>
        <v>0</v>
      </c>
      <c r="F55" s="295">
        <f t="shared" ca="1" si="20"/>
        <v>0</v>
      </c>
      <c r="G55" s="402">
        <f t="shared" ca="1" si="21"/>
        <v>4</v>
      </c>
      <c r="H55" s="402">
        <f t="shared" ca="1" si="22"/>
        <v>5</v>
      </c>
      <c r="I55" s="295" t="str">
        <f t="shared" ca="1" si="23"/>
        <v>Driving</v>
      </c>
      <c r="J55" s="295">
        <f t="shared" ca="1" si="24"/>
        <v>41.774999999999999</v>
      </c>
      <c r="L55" s="295">
        <f t="shared" ca="1" si="25"/>
        <v>0</v>
      </c>
      <c r="M55" s="295">
        <f ca="1">IF($G55&gt;=N$46,0,IF($H55&lt;M$46,0,IFERROR($J55/(2*(COUNTIF($L55:L55,"&gt;0")*COUNTIF($L55:L55,"&gt;0")))+(M$46/1000),$J55)))</f>
        <v>0</v>
      </c>
      <c r="N55" s="295">
        <f ca="1">IF($G55&gt;=O$46,0,IF($H55&lt;N$46,0,IFERROR($J55/(2*(COUNTIF($L55:M55,"&gt;0")*COUNTIF($L55:M55,"&gt;0")))+(N$46/1000),$J55)))</f>
        <v>41.774999999999999</v>
      </c>
      <c r="O55" s="295">
        <f ca="1">IF($G55&gt;=P$46,0,IF($H55&lt;O$46,0,IFERROR($J55/(2*(COUNTIF($L55:N55,"&gt;0")*COUNTIF($L55:N55,"&gt;0")))+(O$46/1000),$J55)))</f>
        <v>0</v>
      </c>
      <c r="P55" s="295">
        <f ca="1">IF($G55&gt;=Q$46,0,IF($H55&lt;P$46,0,IFERROR($J55/(2*(COUNTIF($L55:O55,"&gt;0")*COUNTIF($L55:O55,"&gt;0")))+(P$46/1000),$J55)))</f>
        <v>0</v>
      </c>
      <c r="R55" s="295" t="str">
        <f t="shared" ca="1" si="26"/>
        <v/>
      </c>
      <c r="S55" s="295" t="str">
        <f t="shared" ca="1" si="27"/>
        <v/>
      </c>
      <c r="T55" s="295" t="str">
        <f t="shared" ca="1" si="28"/>
        <v>(15)</v>
      </c>
      <c r="U55" s="295" t="str">
        <f t="shared" ca="1" si="29"/>
        <v/>
      </c>
      <c r="V55" s="295" t="str">
        <f t="shared" ca="1" si="30"/>
        <v/>
      </c>
      <c r="W55" s="263"/>
      <c r="X55" s="263"/>
      <c r="Y55" s="263"/>
      <c r="AA55" s="382"/>
      <c r="AB55" s="387"/>
      <c r="AC55" s="387"/>
      <c r="AD55" s="386" t="s">
        <v>321</v>
      </c>
      <c r="AE55" s="295">
        <f t="shared" ref="AE55:AX55" ca="1" si="39">IF(AE48&gt;0,OFFSET($AE36,0,AE48-1)-0.5,"")</f>
        <v>5.5</v>
      </c>
      <c r="AF55" s="295">
        <f t="shared" ca="1" si="39"/>
        <v>7.5</v>
      </c>
      <c r="AG55" s="295">
        <f t="shared" ca="1" si="39"/>
        <v>9.5</v>
      </c>
      <c r="AH55" s="295" t="str">
        <f t="shared" ca="1" si="39"/>
        <v/>
      </c>
      <c r="AI55" s="295" t="str">
        <f t="shared" ca="1" si="39"/>
        <v/>
      </c>
      <c r="AJ55" s="295" t="str">
        <f t="shared" ca="1" si="39"/>
        <v/>
      </c>
      <c r="AK55" s="295" t="str">
        <f t="shared" ca="1" si="39"/>
        <v/>
      </c>
      <c r="AL55" s="295" t="str">
        <f t="shared" ca="1" si="39"/>
        <v/>
      </c>
      <c r="AM55" s="295" t="str">
        <f t="shared" ca="1" si="39"/>
        <v/>
      </c>
      <c r="AN55" s="295" t="str">
        <f t="shared" ca="1" si="39"/>
        <v/>
      </c>
      <c r="AO55" s="295" t="str">
        <f t="shared" ca="1" si="39"/>
        <v/>
      </c>
      <c r="AP55" s="295" t="str">
        <f t="shared" ca="1" si="39"/>
        <v/>
      </c>
      <c r="AQ55" s="295" t="str">
        <f t="shared" ca="1" si="39"/>
        <v/>
      </c>
      <c r="AR55" s="295" t="str">
        <f t="shared" ca="1" si="39"/>
        <v/>
      </c>
      <c r="AS55" s="295" t="str">
        <f t="shared" ca="1" si="39"/>
        <v/>
      </c>
      <c r="AT55" s="295" t="str">
        <f t="shared" ca="1" si="39"/>
        <v/>
      </c>
      <c r="AU55" s="295" t="str">
        <f t="shared" ca="1" si="39"/>
        <v/>
      </c>
      <c r="AV55" s="295" t="str">
        <f t="shared" ca="1" si="39"/>
        <v/>
      </c>
      <c r="AW55" s="295" t="str">
        <f t="shared" ca="1" si="39"/>
        <v/>
      </c>
      <c r="AX55" s="295" t="str">
        <f t="shared" ca="1" si="39"/>
        <v/>
      </c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</row>
    <row r="56" spans="1:227" s="243" customFormat="1" ht="10" customHeight="1" x14ac:dyDescent="0.35">
      <c r="A56" s="433">
        <v>13</v>
      </c>
      <c r="B56" s="317" t="str">
        <f t="shared" ca="1" si="16"/>
        <v>B</v>
      </c>
      <c r="C56" s="295">
        <f t="shared" ca="1" si="17"/>
        <v>0</v>
      </c>
      <c r="D56" s="295">
        <f t="shared" ca="1" si="18"/>
        <v>6</v>
      </c>
      <c r="E56" s="295">
        <f t="shared" ca="1" si="19"/>
        <v>0</v>
      </c>
      <c r="F56" s="295">
        <f t="shared" ca="1" si="20"/>
        <v>0</v>
      </c>
      <c r="G56" s="402">
        <f t="shared" ca="1" si="21"/>
        <v>0</v>
      </c>
      <c r="H56" s="402">
        <f t="shared" ca="1" si="22"/>
        <v>3</v>
      </c>
      <c r="I56" s="295" t="str">
        <f t="shared" ca="1" si="23"/>
        <v>Shooting</v>
      </c>
      <c r="J56" s="295">
        <f t="shared" ca="1" si="24"/>
        <v>57.75</v>
      </c>
      <c r="L56" s="295">
        <f t="shared" ca="1" si="25"/>
        <v>57.75</v>
      </c>
      <c r="M56" s="295">
        <f ca="1">IF($G56&gt;=N$46,0,IF($H56&lt;M$46,0,IFERROR($J56/(2*(COUNTIF($L56:L56,"&gt;0")*COUNTIF($L56:L56,"&gt;0")))+(M$46/1000),$J56)))</f>
        <v>28.876000000000001</v>
      </c>
      <c r="N56" s="295">
        <f ca="1">IF($G56&gt;=O$46,0,IF($H56&lt;N$46,0,IFERROR($J56/(2*(COUNTIF($L56:M56,"&gt;0")*COUNTIF($L56:M56,"&gt;0")))+(N$46/1000),$J56)))</f>
        <v>7.2217500000000001</v>
      </c>
      <c r="O56" s="295">
        <f ca="1">IF($G56&gt;=P$46,0,IF($H56&lt;O$46,0,IFERROR($J56/(2*(COUNTIF($L56:N56,"&gt;0")*COUNTIF($L56:N56,"&gt;0")))+(O$46/1000),$J56)))</f>
        <v>0</v>
      </c>
      <c r="P56" s="295">
        <f ca="1">IF($G56&gt;=Q$46,0,IF($H56&lt;P$46,0,IFERROR($J56/(2*(COUNTIF($L56:O56,"&gt;0")*COUNTIF($L56:O56,"&gt;0")))+(P$46/1000),$J56)))</f>
        <v>0</v>
      </c>
      <c r="R56" s="295" t="str">
        <f t="shared" ca="1" si="26"/>
        <v>(5)</v>
      </c>
      <c r="S56" s="295" t="str">
        <f t="shared" ca="1" si="27"/>
        <v>(23)</v>
      </c>
      <c r="T56" s="295" t="str">
        <f t="shared" ca="1" si="28"/>
        <v>(35)</v>
      </c>
      <c r="U56" s="295" t="str">
        <f t="shared" ca="1" si="29"/>
        <v/>
      </c>
      <c r="V56" s="295" t="str">
        <f t="shared" ca="1" si="30"/>
        <v/>
      </c>
      <c r="W56" s="263"/>
      <c r="X56" s="263"/>
      <c r="Y56" s="263"/>
      <c r="AA56" s="382"/>
      <c r="AB56" s="387"/>
      <c r="AC56" s="387"/>
      <c r="AD56" s="386" t="s">
        <v>322</v>
      </c>
      <c r="AE56" s="295">
        <f t="shared" ref="AE56:AX56" ca="1" si="40">IF(AE48&gt;0,OFFSET($AE37,0,AE48-1),"")</f>
        <v>6</v>
      </c>
      <c r="AF56" s="295">
        <f t="shared" ca="1" si="40"/>
        <v>8</v>
      </c>
      <c r="AG56" s="295">
        <f t="shared" ca="1" si="40"/>
        <v>10</v>
      </c>
      <c r="AH56" s="295" t="str">
        <f t="shared" ca="1" si="40"/>
        <v/>
      </c>
      <c r="AI56" s="295" t="str">
        <f t="shared" ca="1" si="40"/>
        <v/>
      </c>
      <c r="AJ56" s="295" t="str">
        <f t="shared" ca="1" si="40"/>
        <v/>
      </c>
      <c r="AK56" s="295" t="str">
        <f t="shared" ca="1" si="40"/>
        <v/>
      </c>
      <c r="AL56" s="295" t="str">
        <f t="shared" ca="1" si="40"/>
        <v/>
      </c>
      <c r="AM56" s="295" t="str">
        <f t="shared" ca="1" si="40"/>
        <v/>
      </c>
      <c r="AN56" s="295" t="str">
        <f t="shared" ca="1" si="40"/>
        <v/>
      </c>
      <c r="AO56" s="295" t="str">
        <f t="shared" ca="1" si="40"/>
        <v/>
      </c>
      <c r="AP56" s="295" t="str">
        <f t="shared" ca="1" si="40"/>
        <v/>
      </c>
      <c r="AQ56" s="295" t="str">
        <f t="shared" ca="1" si="40"/>
        <v/>
      </c>
      <c r="AR56" s="295" t="str">
        <f t="shared" ca="1" si="40"/>
        <v/>
      </c>
      <c r="AS56" s="295" t="str">
        <f t="shared" ca="1" si="40"/>
        <v/>
      </c>
      <c r="AT56" s="295" t="str">
        <f t="shared" ca="1" si="40"/>
        <v/>
      </c>
      <c r="AU56" s="295" t="str">
        <f t="shared" ca="1" si="40"/>
        <v/>
      </c>
      <c r="AV56" s="295" t="str">
        <f t="shared" ca="1" si="40"/>
        <v/>
      </c>
      <c r="AW56" s="295" t="str">
        <f t="shared" ca="1" si="40"/>
        <v/>
      </c>
      <c r="AX56" s="295" t="str">
        <f t="shared" ca="1" si="40"/>
        <v/>
      </c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</row>
    <row r="57" spans="1:227" s="265" customFormat="1" ht="10" customHeight="1" x14ac:dyDescent="0.35">
      <c r="A57" s="433">
        <v>14</v>
      </c>
      <c r="B57" s="317" t="str">
        <f t="shared" ca="1" si="16"/>
        <v>B</v>
      </c>
      <c r="C57" s="295">
        <f t="shared" ca="1" si="17"/>
        <v>0</v>
      </c>
      <c r="D57" s="295">
        <f t="shared" ca="1" si="18"/>
        <v>7</v>
      </c>
      <c r="E57" s="295">
        <f t="shared" ca="1" si="19"/>
        <v>0</v>
      </c>
      <c r="F57" s="295">
        <f t="shared" ca="1" si="20"/>
        <v>0</v>
      </c>
      <c r="G57" s="402">
        <f t="shared" ca="1" si="21"/>
        <v>0</v>
      </c>
      <c r="H57" s="402">
        <f t="shared" ca="1" si="22"/>
        <v>1</v>
      </c>
      <c r="I57" s="295" t="str">
        <f t="shared" ca="1" si="23"/>
        <v>Animal Welfare</v>
      </c>
      <c r="J57" s="295">
        <f t="shared" ca="1" si="24"/>
        <v>41.725000000000001</v>
      </c>
      <c r="K57" s="243"/>
      <c r="L57" s="295">
        <f t="shared" ca="1" si="25"/>
        <v>41.725000000000001</v>
      </c>
      <c r="M57" s="295">
        <f ca="1">IF($G57&gt;=N$46,0,IF($H57&lt;M$46,0,IFERROR($J57/(2*(COUNTIF($L57:L57,"&gt;0")*COUNTIF($L57:L57,"&gt;0")))+(M$46/1000),$J57)))</f>
        <v>20.863500000000002</v>
      </c>
      <c r="N57" s="295">
        <f ca="1">IF($G57&gt;=O$46,0,IF($H57&lt;N$46,0,IFERROR($J57/(2*(COUNTIF($L57:M57,"&gt;0")*COUNTIF($L57:M57,"&gt;0")))+(N$46/1000),$J57)))</f>
        <v>0</v>
      </c>
      <c r="O57" s="295">
        <f ca="1">IF($G57&gt;=P$46,0,IF($H57&lt;O$46,0,IFERROR($J57/(2*(COUNTIF($L57:N57,"&gt;0")*COUNTIF($L57:N57,"&gt;0")))+(O$46/1000),$J57)))</f>
        <v>0</v>
      </c>
      <c r="P57" s="295">
        <f ca="1">IF($G57&gt;=Q$46,0,IF($H57&lt;P$46,0,IFERROR($J57/(2*(COUNTIF($L57:O57,"&gt;0")*COUNTIF($L57:O57,"&gt;0")))+(P$46/1000),$J57)))</f>
        <v>0</v>
      </c>
      <c r="Q57" s="243"/>
      <c r="R57" s="295" t="str">
        <f t="shared" ca="1" si="26"/>
        <v>(16)</v>
      </c>
      <c r="S57" s="295" t="str">
        <f t="shared" ca="1" si="27"/>
        <v>(31)</v>
      </c>
      <c r="T57" s="295" t="str">
        <f t="shared" ca="1" si="28"/>
        <v/>
      </c>
      <c r="U57" s="295" t="str">
        <f t="shared" ca="1" si="29"/>
        <v/>
      </c>
      <c r="V57" s="295" t="str">
        <f t="shared" ca="1" si="30"/>
        <v/>
      </c>
      <c r="W57" s="263"/>
      <c r="X57" s="263"/>
      <c r="Y57" s="263"/>
      <c r="AA57" s="382"/>
      <c r="AB57" s="387"/>
      <c r="AC57" s="387"/>
      <c r="AD57" s="386" t="s">
        <v>323</v>
      </c>
      <c r="AE57" s="295">
        <f t="shared" ref="AE57:AX57" ca="1" si="41">IF(AE48&gt;0,OFFSET($AE38,0,AE48-1)-OFFSET($AE36,0,AE48-1)+1,"")</f>
        <v>1</v>
      </c>
      <c r="AF57" s="295">
        <f t="shared" ca="1" si="41"/>
        <v>1</v>
      </c>
      <c r="AG57" s="295">
        <f t="shared" ca="1" si="41"/>
        <v>1</v>
      </c>
      <c r="AH57" s="295" t="str">
        <f t="shared" ca="1" si="41"/>
        <v/>
      </c>
      <c r="AI57" s="295" t="str">
        <f t="shared" ca="1" si="41"/>
        <v/>
      </c>
      <c r="AJ57" s="295" t="str">
        <f t="shared" ca="1" si="41"/>
        <v/>
      </c>
      <c r="AK57" s="295" t="str">
        <f t="shared" ca="1" si="41"/>
        <v/>
      </c>
      <c r="AL57" s="295" t="str">
        <f t="shared" ca="1" si="41"/>
        <v/>
      </c>
      <c r="AM57" s="295" t="str">
        <f t="shared" ca="1" si="41"/>
        <v/>
      </c>
      <c r="AN57" s="295" t="str">
        <f t="shared" ca="1" si="41"/>
        <v/>
      </c>
      <c r="AO57" s="295" t="str">
        <f t="shared" ca="1" si="41"/>
        <v/>
      </c>
      <c r="AP57" s="295" t="str">
        <f t="shared" ca="1" si="41"/>
        <v/>
      </c>
      <c r="AQ57" s="295" t="str">
        <f t="shared" ca="1" si="41"/>
        <v/>
      </c>
      <c r="AR57" s="295" t="str">
        <f t="shared" ca="1" si="41"/>
        <v/>
      </c>
      <c r="AS57" s="295" t="str">
        <f t="shared" ca="1" si="41"/>
        <v/>
      </c>
      <c r="AT57" s="295" t="str">
        <f t="shared" ca="1" si="41"/>
        <v/>
      </c>
      <c r="AU57" s="295" t="str">
        <f t="shared" ca="1" si="41"/>
        <v/>
      </c>
      <c r="AV57" s="295" t="str">
        <f t="shared" ca="1" si="41"/>
        <v/>
      </c>
      <c r="AW57" s="295" t="str">
        <f t="shared" ca="1" si="41"/>
        <v/>
      </c>
      <c r="AX57" s="295" t="str">
        <f t="shared" ca="1" si="41"/>
        <v/>
      </c>
      <c r="AY57" s="202"/>
      <c r="AZ57" s="202"/>
    </row>
    <row r="58" spans="1:227" s="266" customFormat="1" ht="10" customHeight="1" x14ac:dyDescent="0.35">
      <c r="A58" s="433">
        <v>15</v>
      </c>
      <c r="B58" s="317" t="str">
        <f t="shared" ca="1" si="16"/>
        <v>C</v>
      </c>
      <c r="C58" s="295">
        <f t="shared" ca="1" si="17"/>
        <v>0</v>
      </c>
      <c r="D58" s="295">
        <f t="shared" ca="1" si="18"/>
        <v>0</v>
      </c>
      <c r="E58" s="295">
        <f t="shared" ca="1" si="19"/>
        <v>1</v>
      </c>
      <c r="F58" s="295">
        <f t="shared" ca="1" si="20"/>
        <v>0</v>
      </c>
      <c r="G58" s="402">
        <f t="shared" ca="1" si="21"/>
        <v>0</v>
      </c>
      <c r="H58" s="402">
        <f t="shared" ca="1" si="22"/>
        <v>1</v>
      </c>
      <c r="I58" s="295" t="str">
        <f t="shared" ca="1" si="23"/>
        <v>Blue</v>
      </c>
      <c r="J58" s="295">
        <f t="shared" ca="1" si="24"/>
        <v>40.700000000000003</v>
      </c>
      <c r="K58" s="243"/>
      <c r="L58" s="295">
        <f t="shared" ca="1" si="25"/>
        <v>40.700000000000003</v>
      </c>
      <c r="M58" s="295">
        <f ca="1">IF($G58&gt;=N$46,0,IF($H58&lt;M$46,0,IFERROR($J58/(2*(COUNTIF($L58:L58,"&gt;0")*COUNTIF($L58:L58,"&gt;0")))+(M$46/1000),$J58)))</f>
        <v>20.351000000000003</v>
      </c>
      <c r="N58" s="295">
        <f ca="1">IF($G58&gt;=O$46,0,IF($H58&lt;N$46,0,IFERROR($J58/(2*(COUNTIF($L58:M58,"&gt;0")*COUNTIF($L58:M58,"&gt;0")))+(N$46/1000),$J58)))</f>
        <v>0</v>
      </c>
      <c r="O58" s="295">
        <f ca="1">IF($G58&gt;=P$46,0,IF($H58&lt;O$46,0,IFERROR($J58/(2*(COUNTIF($L58:N58,"&gt;0")*COUNTIF($L58:N58,"&gt;0")))+(O$46/1000),$J58)))</f>
        <v>0</v>
      </c>
      <c r="P58" s="295">
        <f ca="1">IF($G58&gt;=Q$46,0,IF($H58&lt;P$46,0,IFERROR($J58/(2*(COUNTIF($L58:O58,"&gt;0")*COUNTIF($L58:O58,"&gt;0")))+(P$46/1000),$J58)))</f>
        <v>0</v>
      </c>
      <c r="Q58" s="243"/>
      <c r="R58" s="295" t="str">
        <f t="shared" ca="1" si="26"/>
        <v>(20)</v>
      </c>
      <c r="S58" s="295" t="str">
        <f t="shared" ca="1" si="27"/>
        <v>(34)</v>
      </c>
      <c r="T58" s="295" t="str">
        <f t="shared" ca="1" si="28"/>
        <v/>
      </c>
      <c r="U58" s="295" t="str">
        <f t="shared" ca="1" si="29"/>
        <v/>
      </c>
      <c r="V58" s="295" t="str">
        <f t="shared" ca="1" si="30"/>
        <v/>
      </c>
      <c r="W58" s="263"/>
      <c r="X58" s="263"/>
      <c r="Y58" s="263"/>
      <c r="AA58" s="264" t="str">
        <f>IF(AC60&gt;0,"WARNING: You must extend this table by "&amp;AC60&amp;" more columns to include all skills available","")</f>
        <v/>
      </c>
      <c r="AB58" s="246"/>
      <c r="AC58" s="246"/>
      <c r="AD58" s="246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202"/>
      <c r="AZ58" s="202"/>
    </row>
    <row r="59" spans="1:227" s="265" customFormat="1" ht="10" customHeight="1" x14ac:dyDescent="0.35">
      <c r="A59" s="433">
        <v>16</v>
      </c>
      <c r="B59" s="317" t="str">
        <f t="shared" ca="1" si="16"/>
        <v>C</v>
      </c>
      <c r="C59" s="295">
        <f t="shared" ca="1" si="17"/>
        <v>0</v>
      </c>
      <c r="D59" s="295">
        <f t="shared" ca="1" si="18"/>
        <v>0</v>
      </c>
      <c r="E59" s="295">
        <f t="shared" ca="1" si="19"/>
        <v>2</v>
      </c>
      <c r="F59" s="295">
        <f t="shared" ca="1" si="20"/>
        <v>0</v>
      </c>
      <c r="G59" s="402">
        <f t="shared" ca="1" si="21"/>
        <v>0</v>
      </c>
      <c r="H59" s="402">
        <f t="shared" ca="1" si="22"/>
        <v>1</v>
      </c>
      <c r="I59" s="295" t="str">
        <f t="shared" ca="1" si="23"/>
        <v>Brown</v>
      </c>
      <c r="J59" s="295">
        <f t="shared" ca="1" si="24"/>
        <v>44.674999999999997</v>
      </c>
      <c r="K59" s="243"/>
      <c r="L59" s="295">
        <f t="shared" ca="1" si="25"/>
        <v>44.674999999999997</v>
      </c>
      <c r="M59" s="295">
        <f ca="1">IF($G59&gt;=N$46,0,IF($H59&lt;M$46,0,IFERROR($J59/(2*(COUNTIF($L59:L59,"&gt;0")*COUNTIF($L59:L59,"&gt;0")))+(M$46/1000),$J59)))</f>
        <v>22.3385</v>
      </c>
      <c r="N59" s="295">
        <f ca="1">IF($G59&gt;=O$46,0,IF($H59&lt;N$46,0,IFERROR($J59/(2*(COUNTIF($L59:M59,"&gt;0")*COUNTIF($L59:M59,"&gt;0")))+(N$46/1000),$J59)))</f>
        <v>0</v>
      </c>
      <c r="O59" s="295">
        <f ca="1">IF($G59&gt;=P$46,0,IF($H59&lt;O$46,0,IFERROR($J59/(2*(COUNTIF($L59:N59,"&gt;0")*COUNTIF($L59:N59,"&gt;0")))+(O$46/1000),$J59)))</f>
        <v>0</v>
      </c>
      <c r="P59" s="295">
        <f ca="1">IF($G59&gt;=Q$46,0,IF($H59&lt;P$46,0,IFERROR($J59/(2*(COUNTIF($L59:O59,"&gt;0")*COUNTIF($L59:O59,"&gt;0")))+(P$46/1000),$J59)))</f>
        <v>0</v>
      </c>
      <c r="Q59" s="243"/>
      <c r="R59" s="295" t="str">
        <f t="shared" ca="1" si="26"/>
        <v>(10)</v>
      </c>
      <c r="S59" s="295" t="str">
        <f t="shared" ca="1" si="27"/>
        <v>(28)</v>
      </c>
      <c r="T59" s="295" t="str">
        <f t="shared" ca="1" si="28"/>
        <v/>
      </c>
      <c r="U59" s="295" t="str">
        <f t="shared" ca="1" si="29"/>
        <v/>
      </c>
      <c r="V59" s="295" t="str">
        <f t="shared" ca="1" si="30"/>
        <v/>
      </c>
      <c r="W59" s="263"/>
      <c r="X59" s="263"/>
      <c r="Y59" s="263"/>
      <c r="AA59" s="364" t="s">
        <v>8</v>
      </c>
      <c r="AB59" s="521" t="str">
        <f>'Self-Assessment'!G6</f>
        <v>Practical Skills</v>
      </c>
      <c r="AC59" s="521"/>
      <c r="AD59" s="521"/>
      <c r="AE59" s="339">
        <v>1</v>
      </c>
      <c r="AF59" s="339">
        <v>2</v>
      </c>
      <c r="AG59" s="339">
        <v>3</v>
      </c>
      <c r="AH59" s="339">
        <v>4</v>
      </c>
      <c r="AI59" s="339">
        <v>5</v>
      </c>
      <c r="AJ59" s="339">
        <v>6</v>
      </c>
      <c r="AK59" s="339">
        <v>7</v>
      </c>
      <c r="AL59" s="339">
        <v>8</v>
      </c>
      <c r="AM59" s="339">
        <v>9</v>
      </c>
      <c r="AN59" s="339">
        <v>10</v>
      </c>
      <c r="AO59" s="339">
        <v>11</v>
      </c>
      <c r="AP59" s="339">
        <v>12</v>
      </c>
      <c r="AQ59" s="339">
        <v>13</v>
      </c>
      <c r="AR59" s="339">
        <v>14</v>
      </c>
      <c r="AS59" s="339">
        <v>15</v>
      </c>
      <c r="AT59" s="339">
        <v>16</v>
      </c>
      <c r="AU59" s="339">
        <v>17</v>
      </c>
      <c r="AV59" s="339">
        <v>18</v>
      </c>
      <c r="AW59" s="339">
        <v>19</v>
      </c>
      <c r="AX59" s="339">
        <v>20</v>
      </c>
      <c r="AY59" s="202"/>
      <c r="AZ59" s="202"/>
    </row>
    <row r="60" spans="1:227" s="265" customFormat="1" ht="10" customHeight="1" x14ac:dyDescent="0.35">
      <c r="A60" s="433">
        <v>17</v>
      </c>
      <c r="B60" s="317" t="str">
        <f t="shared" ca="1" si="16"/>
        <v>C</v>
      </c>
      <c r="C60" s="295">
        <f t="shared" ca="1" si="17"/>
        <v>0</v>
      </c>
      <c r="D60" s="295">
        <f t="shared" ca="1" si="18"/>
        <v>0</v>
      </c>
      <c r="E60" s="295">
        <f t="shared" ca="1" si="19"/>
        <v>3</v>
      </c>
      <c r="F60" s="295">
        <f t="shared" ca="1" si="20"/>
        <v>0</v>
      </c>
      <c r="G60" s="402">
        <f t="shared" ca="1" si="21"/>
        <v>0</v>
      </c>
      <c r="H60" s="402">
        <f t="shared" ca="1" si="22"/>
        <v>1</v>
      </c>
      <c r="I60" s="295" t="str">
        <f t="shared" ca="1" si="23"/>
        <v>Green</v>
      </c>
      <c r="J60" s="295">
        <f t="shared" ca="1" si="24"/>
        <v>41.65</v>
      </c>
      <c r="K60" s="243"/>
      <c r="L60" s="295">
        <f t="shared" ca="1" si="25"/>
        <v>41.65</v>
      </c>
      <c r="M60" s="295">
        <f ca="1">IF($G60&gt;=N$46,0,IF($H60&lt;M$46,0,IFERROR($J60/(2*(COUNTIF($L60:L60,"&gt;0")*COUNTIF($L60:L60,"&gt;0")))+(M$46/1000),$J60)))</f>
        <v>20.826000000000001</v>
      </c>
      <c r="N60" s="295">
        <f ca="1">IF($G60&gt;=O$46,0,IF($H60&lt;N$46,0,IFERROR($J60/(2*(COUNTIF($L60:M60,"&gt;0")*COUNTIF($L60:M60,"&gt;0")))+(N$46/1000),$J60)))</f>
        <v>0</v>
      </c>
      <c r="O60" s="295">
        <f ca="1">IF($G60&gt;=P$46,0,IF($H60&lt;O$46,0,IFERROR($J60/(2*(COUNTIF($L60:N60,"&gt;0")*COUNTIF($L60:N60,"&gt;0")))+(O$46/1000),$J60)))</f>
        <v>0</v>
      </c>
      <c r="P60" s="295">
        <f ca="1">IF($G60&gt;=Q$46,0,IF($H60&lt;P$46,0,IFERROR($J60/(2*(COUNTIF($L60:O60,"&gt;0")*COUNTIF($L60:O60,"&gt;0")))+(P$46/1000),$J60)))</f>
        <v>0</v>
      </c>
      <c r="Q60" s="243"/>
      <c r="R60" s="295" t="str">
        <f t="shared" ca="1" si="26"/>
        <v>(17)</v>
      </c>
      <c r="S60" s="295" t="str">
        <f t="shared" ca="1" si="27"/>
        <v>(32)</v>
      </c>
      <c r="T60" s="295" t="str">
        <f t="shared" ca="1" si="28"/>
        <v/>
      </c>
      <c r="U60" s="295" t="str">
        <f t="shared" ca="1" si="29"/>
        <v/>
      </c>
      <c r="V60" s="295" t="str">
        <f t="shared" ca="1" si="30"/>
        <v/>
      </c>
      <c r="W60" s="263"/>
      <c r="X60" s="263"/>
      <c r="Y60" s="263"/>
      <c r="AA60" s="365" t="s">
        <v>340</v>
      </c>
      <c r="AB60" s="366">
        <f>COUNTA(LST_SkillsB_Key)</f>
        <v>7</v>
      </c>
      <c r="AC60" s="366">
        <f>AB60-MAX(AE59:AY59)</f>
        <v>-13</v>
      </c>
      <c r="AD60" s="367">
        <v>0</v>
      </c>
      <c r="AE60" s="340">
        <f ca="1">IF(COUNTIF(AE62:AE70,"&gt;0")&gt;0,COUNTIF($AD60:AD60,"&gt;0")+1,"")</f>
        <v>1</v>
      </c>
      <c r="AF60" s="340">
        <f ca="1">IF(COUNTIF(AF62:AF70,"&gt;0")&gt;0,COUNTIF($AD60:AE60,"&gt;0")+1,"")</f>
        <v>2</v>
      </c>
      <c r="AG60" s="340">
        <f ca="1">IF(COUNTIF(AG62:AG70,"&gt;0")&gt;0,COUNTIF($AD60:AF60,"&gt;0")+1,"")</f>
        <v>3</v>
      </c>
      <c r="AH60" s="340">
        <f ca="1">IF(COUNTIF(AH62:AH70,"&gt;0")&gt;0,COUNTIF($AD60:AG60,"&gt;0")+1,"")</f>
        <v>4</v>
      </c>
      <c r="AI60" s="340">
        <f ca="1">IF(COUNTIF(AI62:AI70,"&gt;0")&gt;0,COUNTIF($AD60:AH60,"&gt;0")+1,"")</f>
        <v>5</v>
      </c>
      <c r="AJ60" s="340" t="str">
        <f ca="1">IF(COUNTIF(AJ62:AJ70,"&gt;0")&gt;0,COUNTIF($AD60:AI60,"&gt;0")+1,"")</f>
        <v/>
      </c>
      <c r="AK60" s="340" t="str">
        <f ca="1">IF(COUNTIF(AK62:AK70,"&gt;0")&gt;0,COUNTIF($AD60:AJ60,"&gt;0")+1,"")</f>
        <v/>
      </c>
      <c r="AL60" s="340" t="str">
        <f ca="1">IF(COUNTIF(AL62:AL70,"&gt;0")&gt;0,COUNTIF($AD60:AK60,"&gt;0")+1,"")</f>
        <v/>
      </c>
      <c r="AM60" s="340" t="str">
        <f ca="1">IF(COUNTIF(AM62:AM70,"&gt;0")&gt;0,COUNTIF($AD60:AL60,"&gt;0")+1,"")</f>
        <v/>
      </c>
      <c r="AN60" s="340" t="str">
        <f ca="1">IF(COUNTIF(AN62:AN70,"&gt;0")&gt;0,COUNTIF($AD60:AM60,"&gt;0")+1,"")</f>
        <v/>
      </c>
      <c r="AO60" s="340" t="str">
        <f ca="1">IF(COUNTIF(AO62:AO70,"&gt;0")&gt;0,COUNTIF($AD60:AN60,"&gt;0")+1,"")</f>
        <v/>
      </c>
      <c r="AP60" s="340" t="str">
        <f ca="1">IF(COUNTIF(AP62:AP70,"&gt;0")&gt;0,COUNTIF($AD60:AO60,"&gt;0")+1,"")</f>
        <v/>
      </c>
      <c r="AQ60" s="340" t="str">
        <f ca="1">IF(COUNTIF(AQ62:AQ70,"&gt;0")&gt;0,COUNTIF($AD60:AP60,"&gt;0")+1,"")</f>
        <v/>
      </c>
      <c r="AR60" s="340" t="str">
        <f ca="1">IF(COUNTIF(AR62:AR70,"&gt;0")&gt;0,COUNTIF($AD60:AQ60,"&gt;0")+1,"")</f>
        <v/>
      </c>
      <c r="AS60" s="340" t="str">
        <f ca="1">IF(COUNTIF(AS62:AS70,"&gt;0")&gt;0,COUNTIF($AD60:AR60,"&gt;0")+1,"")</f>
        <v/>
      </c>
      <c r="AT60" s="340" t="str">
        <f ca="1">IF(COUNTIF(AT62:AT70,"&gt;0")&gt;0,COUNTIF($AD60:AS60,"&gt;0")+1,"")</f>
        <v/>
      </c>
      <c r="AU60" s="340" t="str">
        <f ca="1">IF(COUNTIF(AU62:AU70,"&gt;0")&gt;0,COUNTIF($AD60:AT60,"&gt;0")+1,"")</f>
        <v/>
      </c>
      <c r="AV60" s="340" t="str">
        <f ca="1">IF(COUNTIF(AV62:AV70,"&gt;0")&gt;0,COUNTIF($AD60:AU60,"&gt;0")+1,"")</f>
        <v/>
      </c>
      <c r="AW60" s="340" t="str">
        <f ca="1">IF(COUNTIF(AW62:AW70,"&gt;0")&gt;0,COUNTIF($AD60:AV60,"&gt;0")+1,"")</f>
        <v/>
      </c>
      <c r="AX60" s="340" t="str">
        <f ca="1">IF(COUNTIF(AX62:AX70,"&gt;0")&gt;0,COUNTIF($AD60:AW60,"&gt;0")+1,"")</f>
        <v/>
      </c>
      <c r="AY60" s="202"/>
      <c r="AZ60" s="202"/>
    </row>
    <row r="61" spans="1:227" s="265" customFormat="1" ht="10" customHeight="1" x14ac:dyDescent="0.35">
      <c r="A61" s="433">
        <v>18</v>
      </c>
      <c r="B61" s="317" t="str">
        <f t="shared" ca="1" si="16"/>
        <v>C</v>
      </c>
      <c r="C61" s="295">
        <f t="shared" ca="1" si="17"/>
        <v>0</v>
      </c>
      <c r="D61" s="295">
        <f t="shared" ca="1" si="18"/>
        <v>0</v>
      </c>
      <c r="E61" s="295">
        <f t="shared" ca="1" si="19"/>
        <v>4</v>
      </c>
      <c r="F61" s="295">
        <f t="shared" ca="1" si="20"/>
        <v>0</v>
      </c>
      <c r="G61" s="402">
        <f t="shared" ca="1" si="21"/>
        <v>5</v>
      </c>
      <c r="H61" s="402">
        <f t="shared" ca="1" si="22"/>
        <v>6</v>
      </c>
      <c r="I61" s="295" t="str">
        <f t="shared" ca="1" si="23"/>
        <v>Noir</v>
      </c>
      <c r="J61" s="295">
        <f t="shared" ca="1" si="24"/>
        <v>44.625</v>
      </c>
      <c r="K61" s="243"/>
      <c r="L61" s="295">
        <f t="shared" ca="1" si="25"/>
        <v>0</v>
      </c>
      <c r="M61" s="295">
        <f ca="1">IF($G61&gt;=N$46,0,IF($H61&lt;M$46,0,IFERROR($J61/(2*(COUNTIF($L61:L61,"&gt;0")*COUNTIF($L61:L61,"&gt;0")))+(M$46/1000),$J61)))</f>
        <v>0</v>
      </c>
      <c r="N61" s="295">
        <f ca="1">IF($G61&gt;=O$46,0,IF($H61&lt;N$46,0,IFERROR($J61/(2*(COUNTIF($L61:M61,"&gt;0")*COUNTIF($L61:M61,"&gt;0")))+(N$46/1000),$J61)))</f>
        <v>44.625</v>
      </c>
      <c r="O61" s="295">
        <f ca="1">IF($G61&gt;=P$46,0,IF($H61&lt;O$46,0,IFERROR($J61/(2*(COUNTIF($L61:N61,"&gt;0")*COUNTIF($L61:N61,"&gt;0")))+(O$46/1000),$J61)))</f>
        <v>22.3185</v>
      </c>
      <c r="P61" s="295">
        <f ca="1">IF($G61&gt;=Q$46,0,IF($H61&lt;P$46,0,IFERROR($J61/(2*(COUNTIF($L61:O61,"&gt;0")*COUNTIF($L61:O61,"&gt;0")))+(P$46/1000),$J61)))</f>
        <v>0</v>
      </c>
      <c r="Q61" s="243"/>
      <c r="R61" s="295" t="str">
        <f t="shared" ca="1" si="26"/>
        <v/>
      </c>
      <c r="S61" s="295" t="str">
        <f t="shared" ca="1" si="27"/>
        <v/>
      </c>
      <c r="T61" s="295" t="str">
        <f t="shared" ca="1" si="28"/>
        <v>(11)</v>
      </c>
      <c r="U61" s="295" t="str">
        <f t="shared" ca="1" si="29"/>
        <v>(29)</v>
      </c>
      <c r="V61" s="295" t="str">
        <f t="shared" ca="1" si="30"/>
        <v/>
      </c>
      <c r="W61" s="263"/>
      <c r="X61" s="263"/>
      <c r="Y61" s="263"/>
      <c r="AA61" s="382"/>
      <c r="AB61" s="383"/>
      <c r="AC61" s="383"/>
      <c r="AD61" s="384" t="s">
        <v>324</v>
      </c>
      <c r="AE61" s="341" t="str">
        <f t="shared" ref="AE61:AX61" si="42">IFERROR(IF(EXACT(AD61,""),"","B:"&amp;INDEX(LST_SkillsB_Key,AE59+1)),"")</f>
        <v>B:1</v>
      </c>
      <c r="AF61" s="341" t="str">
        <f t="shared" si="42"/>
        <v>B:2</v>
      </c>
      <c r="AG61" s="341" t="str">
        <f t="shared" si="42"/>
        <v>B:3</v>
      </c>
      <c r="AH61" s="341" t="str">
        <f t="shared" si="42"/>
        <v>B:4</v>
      </c>
      <c r="AI61" s="341" t="str">
        <f t="shared" si="42"/>
        <v>B:5</v>
      </c>
      <c r="AJ61" s="341" t="str">
        <f t="shared" si="42"/>
        <v>B:6</v>
      </c>
      <c r="AK61" s="341" t="str">
        <f t="shared" si="42"/>
        <v>B:7</v>
      </c>
      <c r="AL61" s="341" t="str">
        <f t="shared" si="42"/>
        <v/>
      </c>
      <c r="AM61" s="341" t="str">
        <f t="shared" si="42"/>
        <v/>
      </c>
      <c r="AN61" s="341" t="str">
        <f t="shared" si="42"/>
        <v/>
      </c>
      <c r="AO61" s="341" t="str">
        <f t="shared" si="42"/>
        <v/>
      </c>
      <c r="AP61" s="341" t="str">
        <f t="shared" si="42"/>
        <v/>
      </c>
      <c r="AQ61" s="341" t="str">
        <f t="shared" si="42"/>
        <v/>
      </c>
      <c r="AR61" s="341" t="str">
        <f t="shared" si="42"/>
        <v/>
      </c>
      <c r="AS61" s="341" t="str">
        <f t="shared" si="42"/>
        <v/>
      </c>
      <c r="AT61" s="341" t="str">
        <f t="shared" si="42"/>
        <v/>
      </c>
      <c r="AU61" s="341" t="str">
        <f t="shared" si="42"/>
        <v/>
      </c>
      <c r="AV61" s="341" t="str">
        <f t="shared" si="42"/>
        <v/>
      </c>
      <c r="AW61" s="341" t="str">
        <f t="shared" si="42"/>
        <v/>
      </c>
      <c r="AX61" s="341" t="str">
        <f t="shared" si="42"/>
        <v/>
      </c>
      <c r="AY61" s="202"/>
      <c r="AZ61" s="202"/>
    </row>
    <row r="62" spans="1:227" s="265" customFormat="1" ht="10" customHeight="1" x14ac:dyDescent="0.35">
      <c r="A62" s="433">
        <v>19</v>
      </c>
      <c r="B62" s="317" t="str">
        <f t="shared" ca="1" si="16"/>
        <v>C</v>
      </c>
      <c r="C62" s="295">
        <f t="shared" ca="1" si="17"/>
        <v>0</v>
      </c>
      <c r="D62" s="295">
        <f t="shared" ca="1" si="18"/>
        <v>0</v>
      </c>
      <c r="E62" s="295">
        <f t="shared" ca="1" si="19"/>
        <v>5</v>
      </c>
      <c r="F62" s="295">
        <f t="shared" ca="1" si="20"/>
        <v>0</v>
      </c>
      <c r="G62" s="402">
        <f t="shared" ca="1" si="21"/>
        <v>0</v>
      </c>
      <c r="H62" s="402">
        <f t="shared" ca="1" si="22"/>
        <v>2</v>
      </c>
      <c r="I62" s="295" t="str">
        <f t="shared" ca="1" si="23"/>
        <v>Orange</v>
      </c>
      <c r="J62" s="295">
        <f t="shared" ca="1" si="24"/>
        <v>44.6</v>
      </c>
      <c r="K62" s="243"/>
      <c r="L62" s="295">
        <f t="shared" ca="1" si="25"/>
        <v>44.6</v>
      </c>
      <c r="M62" s="295">
        <f ca="1">IF($G62&gt;=N$46,0,IF($H62&lt;M$46,0,IFERROR($J62/(2*(COUNTIF($L62:L62,"&gt;0")*COUNTIF($L62:L62,"&gt;0")))+(M$46/1000),$J62)))</f>
        <v>22.301000000000002</v>
      </c>
      <c r="N62" s="295">
        <f ca="1">IF($G62&gt;=O$46,0,IF($H62&lt;N$46,0,IFERROR($J62/(2*(COUNTIF($L62:M62,"&gt;0")*COUNTIF($L62:M62,"&gt;0")))+(N$46/1000),$J62)))</f>
        <v>0</v>
      </c>
      <c r="O62" s="295">
        <f ca="1">IF($G62&gt;=P$46,0,IF($H62&lt;O$46,0,IFERROR($J62/(2*(COUNTIF($L62:N62,"&gt;0")*COUNTIF($L62:N62,"&gt;0")))+(O$46/1000),$J62)))</f>
        <v>0</v>
      </c>
      <c r="P62" s="295">
        <f ca="1">IF($G62&gt;=Q$46,0,IF($H62&lt;P$46,0,IFERROR($J62/(2*(COUNTIF($L62:O62,"&gt;0")*COUNTIF($L62:O62,"&gt;0")))+(P$46/1000),$J62)))</f>
        <v>0</v>
      </c>
      <c r="Q62" s="243"/>
      <c r="R62" s="295" t="str">
        <f t="shared" ca="1" si="26"/>
        <v>(12)</v>
      </c>
      <c r="S62" s="295" t="str">
        <f t="shared" ca="1" si="27"/>
        <v>(30)</v>
      </c>
      <c r="T62" s="295" t="str">
        <f t="shared" ca="1" si="28"/>
        <v/>
      </c>
      <c r="U62" s="295" t="str">
        <f t="shared" ca="1" si="29"/>
        <v/>
      </c>
      <c r="V62" s="295" t="str">
        <f t="shared" ca="1" si="30"/>
        <v/>
      </c>
      <c r="W62" s="263"/>
      <c r="X62" s="263"/>
      <c r="Y62" s="263"/>
      <c r="AA62" s="382"/>
      <c r="AB62" s="387"/>
      <c r="AC62" s="387"/>
      <c r="AD62" s="386" t="s">
        <v>316</v>
      </c>
      <c r="AE62" s="295">
        <f ca="1">IF(EXACT(AE61,""),"",IFERROR(OFFSET('Skill Requirements'!$B$5,$AK$2,MATCH(AE61,'Skill Requirements'!$4:$4,0)-2),""))</f>
        <v>0</v>
      </c>
      <c r="AF62" s="295">
        <f ca="1">IF(EXACT(AF61,""),"",IFERROR(OFFSET('Skill Requirements'!$B$5,$AK$2,MATCH(AF61,'Skill Requirements'!$4:$4,0)-2),""))</f>
        <v>6</v>
      </c>
      <c r="AG62" s="295">
        <f ca="1">IF(EXACT(AG61,""),"",IFERROR(OFFSET('Skill Requirements'!$B$5,$AK$2,MATCH(AG61,'Skill Requirements'!$4:$4,0)-2),""))</f>
        <v>10</v>
      </c>
      <c r="AH62" s="295">
        <f ca="1">IF(EXACT(AH61,""),"",IFERROR(OFFSET('Skill Requirements'!$B$5,$AK$2,MATCH(AH61,'Skill Requirements'!$4:$4,0)-2),""))</f>
        <v>1</v>
      </c>
      <c r="AI62" s="295" t="str">
        <f ca="1">IF(EXACT(AI61,""),"",IFERROR(OFFSET('Skill Requirements'!$B$5,$AK$2,MATCH(AI61,'Skill Requirements'!$4:$4,0)-2),""))</f>
        <v/>
      </c>
      <c r="AJ62" s="295" t="str">
        <f ca="1">IF(EXACT(AJ61,""),"",IFERROR(OFFSET('Skill Requirements'!$B$5,$AK$2,MATCH(AJ61,'Skill Requirements'!$4:$4,0)-2),""))</f>
        <v/>
      </c>
      <c r="AK62" s="295">
        <f ca="1">IF(EXACT(AK61,""),"",IFERROR(OFFSET('Skill Requirements'!$B$5,$AK$2,MATCH(AK61,'Skill Requirements'!$4:$4,0)-2),""))</f>
        <v>0</v>
      </c>
      <c r="AL62" s="295" t="str">
        <f ca="1">IF(EXACT(AL61,""),"",IFERROR(OFFSET('Skill Requirements'!$B$5,$AK$2,MATCH(AL61,'Skill Requirements'!$4:$4,0)-2),""))</f>
        <v/>
      </c>
      <c r="AM62" s="295" t="str">
        <f ca="1">IF(EXACT(AM61,""),"",IFERROR(OFFSET('Skill Requirements'!$B$5,$AK$2,MATCH(AM61,'Skill Requirements'!$4:$4,0)-2),""))</f>
        <v/>
      </c>
      <c r="AN62" s="295" t="str">
        <f ca="1">IF(EXACT(AN61,""),"",IFERROR(OFFSET('Skill Requirements'!$B$5,$AK$2,MATCH(AN61,'Skill Requirements'!$4:$4,0)-2),""))</f>
        <v/>
      </c>
      <c r="AO62" s="295" t="str">
        <f ca="1">IF(EXACT(AO61,""),"",IFERROR(OFFSET('Skill Requirements'!$B$5,$AK$2,MATCH(AO61,'Skill Requirements'!$4:$4,0)-2),""))</f>
        <v/>
      </c>
      <c r="AP62" s="295" t="str">
        <f ca="1">IF(EXACT(AP61,""),"",IFERROR(OFFSET('Skill Requirements'!$B$5,$AK$2,MATCH(AP61,'Skill Requirements'!$4:$4,0)-2),""))</f>
        <v/>
      </c>
      <c r="AQ62" s="295" t="str">
        <f ca="1">IF(EXACT(AQ61,""),"",IFERROR(OFFSET('Skill Requirements'!$B$5,$AK$2,MATCH(AQ61,'Skill Requirements'!$4:$4,0)-2),""))</f>
        <v/>
      </c>
      <c r="AR62" s="295" t="str">
        <f ca="1">IF(EXACT(AR61,""),"",IFERROR(OFFSET('Skill Requirements'!$B$5,$AK$2,MATCH(AR61,'Skill Requirements'!$4:$4,0)-2),""))</f>
        <v/>
      </c>
      <c r="AS62" s="295" t="str">
        <f ca="1">IF(EXACT(AS61,""),"",IFERROR(OFFSET('Skill Requirements'!$B$5,$AK$2,MATCH(AS61,'Skill Requirements'!$4:$4,0)-2),""))</f>
        <v/>
      </c>
      <c r="AT62" s="295" t="str">
        <f ca="1">IF(EXACT(AT61,""),"",IFERROR(OFFSET('Skill Requirements'!$B$5,$AK$2,MATCH(AT61,'Skill Requirements'!$4:$4,0)-2),""))</f>
        <v/>
      </c>
      <c r="AU62" s="295" t="str">
        <f ca="1">IF(EXACT(AU61,""),"",IFERROR(OFFSET('Skill Requirements'!$B$5,$AK$2,MATCH(AU61,'Skill Requirements'!$4:$4,0)-2),""))</f>
        <v/>
      </c>
      <c r="AV62" s="295" t="str">
        <f ca="1">IF(EXACT(AV61,""),"",IFERROR(OFFSET('Skill Requirements'!$B$5,$AK$2,MATCH(AV61,'Skill Requirements'!$4:$4,0)-2),""))</f>
        <v/>
      </c>
      <c r="AW62" s="295" t="str">
        <f ca="1">IF(EXACT(AW61,""),"",IFERROR(OFFSET('Skill Requirements'!$B$5,$AK$2,MATCH(AW61,'Skill Requirements'!$4:$4,0)-2),""))</f>
        <v/>
      </c>
      <c r="AX62" s="295" t="str">
        <f ca="1">IF(EXACT(AX61,""),"",IFERROR(OFFSET('Skill Requirements'!$B$5,$AK$2,MATCH(AX61,'Skill Requirements'!$4:$4,0)-2),""))</f>
        <v/>
      </c>
      <c r="AY62" s="202"/>
      <c r="AZ62" s="202"/>
    </row>
    <row r="63" spans="1:227" s="265" customFormat="1" ht="10" customHeight="1" x14ac:dyDescent="0.35">
      <c r="A63" s="433">
        <v>20</v>
      </c>
      <c r="B63" s="317" t="str">
        <f t="shared" ca="1" si="16"/>
        <v>C</v>
      </c>
      <c r="C63" s="295">
        <f t="shared" ca="1" si="17"/>
        <v>0</v>
      </c>
      <c r="D63" s="295">
        <f t="shared" ca="1" si="18"/>
        <v>0</v>
      </c>
      <c r="E63" s="295">
        <f t="shared" ca="1" si="19"/>
        <v>6</v>
      </c>
      <c r="F63" s="295">
        <f t="shared" ca="1" si="20"/>
        <v>0</v>
      </c>
      <c r="G63" s="402">
        <f t="shared" ca="1" si="21"/>
        <v>0</v>
      </c>
      <c r="H63" s="402">
        <f t="shared" ca="1" si="22"/>
        <v>2</v>
      </c>
      <c r="I63" s="295" t="str">
        <f t="shared" ca="1" si="23"/>
        <v>Pink</v>
      </c>
      <c r="J63" s="295">
        <f t="shared" ca="1" si="24"/>
        <v>47.575000000000003</v>
      </c>
      <c r="K63" s="266"/>
      <c r="L63" s="295">
        <f t="shared" ca="1" si="25"/>
        <v>47.575000000000003</v>
      </c>
      <c r="M63" s="295">
        <f ca="1">IF($G63&gt;=N$46,0,IF($H63&lt;M$46,0,IFERROR($J63/(2*(COUNTIF($L63:L63,"&gt;0")*COUNTIF($L63:L63,"&gt;0")))+(M$46/1000),$J63)))</f>
        <v>23.788500000000003</v>
      </c>
      <c r="N63" s="295">
        <f ca="1">IF($G63&gt;=O$46,0,IF($H63&lt;N$46,0,IFERROR($J63/(2*(COUNTIF($L63:M63,"&gt;0")*COUNTIF($L63:M63,"&gt;0")))+(N$46/1000),$J63)))</f>
        <v>0</v>
      </c>
      <c r="O63" s="295">
        <f ca="1">IF($G63&gt;=P$46,0,IF($H63&lt;O$46,0,IFERROR($J63/(2*(COUNTIF($L63:N63,"&gt;0")*COUNTIF($L63:N63,"&gt;0")))+(O$46/1000),$J63)))</f>
        <v>0</v>
      </c>
      <c r="P63" s="295">
        <f ca="1">IF($G63&gt;=Q$46,0,IF($H63&lt;P$46,0,IFERROR($J63/(2*(COUNTIF($L63:O63,"&gt;0")*COUNTIF($L63:O63,"&gt;0")))+(P$46/1000),$J63)))</f>
        <v>0</v>
      </c>
      <c r="R63" s="295" t="str">
        <f t="shared" ca="1" si="26"/>
        <v>(6)</v>
      </c>
      <c r="S63" s="295" t="str">
        <f t="shared" ca="1" si="27"/>
        <v>(24)</v>
      </c>
      <c r="T63" s="295" t="str">
        <f t="shared" ca="1" si="28"/>
        <v/>
      </c>
      <c r="U63" s="295" t="str">
        <f t="shared" ca="1" si="29"/>
        <v/>
      </c>
      <c r="V63" s="295" t="str">
        <f t="shared" ca="1" si="30"/>
        <v/>
      </c>
      <c r="W63" s="263"/>
      <c r="X63" s="263"/>
      <c r="Y63" s="263"/>
      <c r="AA63" s="388"/>
      <c r="AB63" s="389"/>
      <c r="AC63" s="389"/>
      <c r="AD63" s="386" t="s">
        <v>346</v>
      </c>
      <c r="AE63" s="295" t="str">
        <f ca="1">IF(EXACT(AE61,""),"",IF(AND(0&lt;AE62,AE62&lt;=AE66),AE62,""))</f>
        <v/>
      </c>
      <c r="AF63" s="295" t="str">
        <f t="shared" ref="AF63" ca="1" si="43">IF(EXACT(AF61,""),"",IF(AND(0&lt;AF62,AF62&lt;=AF66),AF62,""))</f>
        <v/>
      </c>
      <c r="AG63" s="295" t="str">
        <f t="shared" ref="AG63" ca="1" si="44">IF(EXACT(AG61,""),"",IF(AND(0&lt;AG62,AG62&lt;=AG66),AG62,""))</f>
        <v/>
      </c>
      <c r="AH63" s="295">
        <f t="shared" ref="AH63" ca="1" si="45">IF(EXACT(AH61,""),"",IF(AND(0&lt;AH62,AH62&lt;=AH66),AH62,""))</f>
        <v>1</v>
      </c>
      <c r="AI63" s="295" t="str">
        <f t="shared" ref="AI63" ca="1" si="46">IF(EXACT(AI61,""),"",IF(AND(0&lt;AI62,AI62&lt;=AI66),AI62,""))</f>
        <v/>
      </c>
      <c r="AJ63" s="295" t="str">
        <f t="shared" ref="AJ63" ca="1" si="47">IF(EXACT(AJ61,""),"",IF(AND(0&lt;AJ62,AJ62&lt;=AJ66),AJ62,""))</f>
        <v/>
      </c>
      <c r="AK63" s="295" t="str">
        <f t="shared" ref="AK63" ca="1" si="48">IF(EXACT(AK61,""),"",IF(AND(0&lt;AK62,AK62&lt;=AK66),AK62,""))</f>
        <v/>
      </c>
      <c r="AL63" s="295" t="str">
        <f t="shared" ref="AL63" si="49">IF(EXACT(AL61,""),"",IF(AND(0&lt;AL62,AL62&lt;=AL66),AL62,""))</f>
        <v/>
      </c>
      <c r="AM63" s="295" t="str">
        <f t="shared" ref="AM63" si="50">IF(EXACT(AM61,""),"",IF(AND(0&lt;AM62,AM62&lt;=AM66),AM62,""))</f>
        <v/>
      </c>
      <c r="AN63" s="295" t="str">
        <f t="shared" ref="AN63" si="51">IF(EXACT(AN61,""),"",IF(AND(0&lt;AN62,AN62&lt;=AN66),AN62,""))</f>
        <v/>
      </c>
      <c r="AO63" s="295" t="str">
        <f t="shared" ref="AO63" si="52">IF(EXACT(AO61,""),"",IF(AND(0&lt;AO62,AO62&lt;=AO66),AO62,""))</f>
        <v/>
      </c>
      <c r="AP63" s="295" t="str">
        <f t="shared" ref="AP63" si="53">IF(EXACT(AP61,""),"",IF(AND(0&lt;AP62,AP62&lt;=AP66),AP62,""))</f>
        <v/>
      </c>
      <c r="AQ63" s="295" t="str">
        <f t="shared" ref="AQ63" si="54">IF(EXACT(AQ61,""),"",IF(AND(0&lt;AQ62,AQ62&lt;=AQ66),AQ62,""))</f>
        <v/>
      </c>
      <c r="AR63" s="295" t="str">
        <f t="shared" ref="AR63" si="55">IF(EXACT(AR61,""),"",IF(AND(0&lt;AR62,AR62&lt;=AR66),AR62,""))</f>
        <v/>
      </c>
      <c r="AS63" s="295" t="str">
        <f t="shared" ref="AS63" si="56">IF(EXACT(AS61,""),"",IF(AND(0&lt;AS62,AS62&lt;=AS66),AS62,""))</f>
        <v/>
      </c>
      <c r="AT63" s="295" t="str">
        <f t="shared" ref="AT63" si="57">IF(EXACT(AT61,""),"",IF(AND(0&lt;AT62,AT62&lt;=AT66),AT62,""))</f>
        <v/>
      </c>
      <c r="AU63" s="295" t="str">
        <f t="shared" ref="AU63" si="58">IF(EXACT(AU61,""),"",IF(AND(0&lt;AU62,AU62&lt;=AU66),AU62,""))</f>
        <v/>
      </c>
      <c r="AV63" s="295" t="str">
        <f t="shared" ref="AV63" si="59">IF(EXACT(AV61,""),"",IF(AND(0&lt;AV62,AV62&lt;=AV66),AV62,""))</f>
        <v/>
      </c>
      <c r="AW63" s="295" t="str">
        <f t="shared" ref="AW63" si="60">IF(EXACT(AW61,""),"",IF(AND(0&lt;AW62,AW62&lt;=AW66),AW62,""))</f>
        <v/>
      </c>
      <c r="AX63" s="295" t="str">
        <f t="shared" ref="AX63" si="61">IF(EXACT(AX61,""),"",IF(AND(0&lt;AX62,AX62&lt;=AX66),AX62,""))</f>
        <v/>
      </c>
      <c r="AY63" s="202"/>
      <c r="AZ63" s="202"/>
    </row>
    <row r="64" spans="1:227" s="243" customFormat="1" ht="10" customHeight="1" x14ac:dyDescent="0.35">
      <c r="A64" s="433">
        <v>21</v>
      </c>
      <c r="B64" s="317" t="str">
        <f t="shared" ca="1" si="16"/>
        <v>C</v>
      </c>
      <c r="C64" s="295">
        <f t="shared" ca="1" si="17"/>
        <v>0</v>
      </c>
      <c r="D64" s="295">
        <f t="shared" ca="1" si="18"/>
        <v>0</v>
      </c>
      <c r="E64" s="295">
        <f t="shared" ca="1" si="19"/>
        <v>8</v>
      </c>
      <c r="F64" s="295">
        <f t="shared" ca="1" si="20"/>
        <v>0</v>
      </c>
      <c r="G64" s="402">
        <f t="shared" ca="1" si="21"/>
        <v>1</v>
      </c>
      <c r="H64" s="402">
        <f t="shared" ca="1" si="22"/>
        <v>2</v>
      </c>
      <c r="I64" s="295" t="str">
        <f t="shared" ca="1" si="23"/>
        <v>Red</v>
      </c>
      <c r="J64" s="295">
        <f t="shared" ca="1" si="24"/>
        <v>41.55</v>
      </c>
      <c r="K64" s="266"/>
      <c r="L64" s="295">
        <f t="shared" ca="1" si="25"/>
        <v>0</v>
      </c>
      <c r="M64" s="295">
        <f ca="1">IF($G64&gt;=N$46,0,IF($H64&lt;M$46,0,IFERROR($J64/(2*(COUNTIF($L64:L64,"&gt;0")*COUNTIF($L64:L64,"&gt;0")))+(M$46/1000),$J64)))</f>
        <v>41.55</v>
      </c>
      <c r="N64" s="295">
        <f ca="1">IF($G64&gt;=O$46,0,IF($H64&lt;N$46,0,IFERROR($J64/(2*(COUNTIF($L64:M64,"&gt;0")*COUNTIF($L64:M64,"&gt;0")))+(N$46/1000),$J64)))</f>
        <v>0</v>
      </c>
      <c r="O64" s="295">
        <f ca="1">IF($G64&gt;=P$46,0,IF($H64&lt;O$46,0,IFERROR($J64/(2*(COUNTIF($L64:N64,"&gt;0")*COUNTIF($L64:N64,"&gt;0")))+(O$46/1000),$J64)))</f>
        <v>0</v>
      </c>
      <c r="P64" s="295">
        <f ca="1">IF($G64&gt;=Q$46,0,IF($H64&lt;P$46,0,IFERROR($J64/(2*(COUNTIF($L64:O64,"&gt;0")*COUNTIF($L64:O64,"&gt;0")))+(P$46/1000),$J64)))</f>
        <v>0</v>
      </c>
      <c r="Q64" s="266"/>
      <c r="R64" s="295" t="str">
        <f t="shared" ca="1" si="26"/>
        <v/>
      </c>
      <c r="S64" s="295" t="str">
        <f t="shared" ca="1" si="27"/>
        <v>(18)</v>
      </c>
      <c r="T64" s="295" t="str">
        <f t="shared" ca="1" si="28"/>
        <v/>
      </c>
      <c r="U64" s="295" t="str">
        <f t="shared" ca="1" si="29"/>
        <v/>
      </c>
      <c r="V64" s="295" t="str">
        <f t="shared" ca="1" si="30"/>
        <v/>
      </c>
      <c r="W64" s="266"/>
      <c r="X64" s="263"/>
      <c r="Y64" s="263"/>
      <c r="AA64" s="388"/>
      <c r="AB64" s="389"/>
      <c r="AC64" s="389"/>
      <c r="AD64" s="386" t="s">
        <v>347</v>
      </c>
      <c r="AE64" s="295" t="str">
        <f ca="1">IF(EXACT(AE61,""),"",IF(AE62&gt;AE66,AE62,""))</f>
        <v/>
      </c>
      <c r="AF64" s="295">
        <f t="shared" ref="AF64:AX64" ca="1" si="62">IF(EXACT(AF61,""),"",IF(AF62&gt;AF66,AF62,""))</f>
        <v>6</v>
      </c>
      <c r="AG64" s="295">
        <f t="shared" ca="1" si="62"/>
        <v>10</v>
      </c>
      <c r="AH64" s="295" t="str">
        <f t="shared" ca="1" si="62"/>
        <v/>
      </c>
      <c r="AI64" s="295" t="str">
        <f t="shared" ca="1" si="62"/>
        <v/>
      </c>
      <c r="AJ64" s="295" t="str">
        <f t="shared" ca="1" si="62"/>
        <v/>
      </c>
      <c r="AK64" s="295" t="str">
        <f t="shared" ca="1" si="62"/>
        <v/>
      </c>
      <c r="AL64" s="295" t="str">
        <f t="shared" si="62"/>
        <v/>
      </c>
      <c r="AM64" s="295" t="str">
        <f t="shared" si="62"/>
        <v/>
      </c>
      <c r="AN64" s="295" t="str">
        <f t="shared" si="62"/>
        <v/>
      </c>
      <c r="AO64" s="295" t="str">
        <f t="shared" si="62"/>
        <v/>
      </c>
      <c r="AP64" s="295" t="str">
        <f t="shared" si="62"/>
        <v/>
      </c>
      <c r="AQ64" s="295" t="str">
        <f t="shared" si="62"/>
        <v/>
      </c>
      <c r="AR64" s="295" t="str">
        <f t="shared" si="62"/>
        <v/>
      </c>
      <c r="AS64" s="295" t="str">
        <f t="shared" si="62"/>
        <v/>
      </c>
      <c r="AT64" s="295" t="str">
        <f t="shared" si="62"/>
        <v/>
      </c>
      <c r="AU64" s="295" t="str">
        <f t="shared" si="62"/>
        <v/>
      </c>
      <c r="AV64" s="295" t="str">
        <f t="shared" si="62"/>
        <v/>
      </c>
      <c r="AW64" s="295" t="str">
        <f t="shared" si="62"/>
        <v/>
      </c>
      <c r="AX64" s="295" t="str">
        <f t="shared" si="62"/>
        <v/>
      </c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  <c r="FM64" s="202"/>
      <c r="FN64" s="202"/>
      <c r="FO64" s="202"/>
      <c r="FP64" s="202"/>
      <c r="FQ64" s="202"/>
      <c r="FR64" s="202"/>
      <c r="FS64" s="202"/>
      <c r="FT64" s="202"/>
      <c r="FU64" s="202"/>
      <c r="FV64" s="202"/>
      <c r="FW64" s="202"/>
      <c r="FX64" s="202"/>
      <c r="FY64" s="202"/>
      <c r="FZ64" s="202"/>
      <c r="GA64" s="202"/>
      <c r="GB64" s="202"/>
      <c r="GC64" s="202"/>
      <c r="GD64" s="202"/>
      <c r="GE64" s="202"/>
      <c r="GF64" s="202"/>
      <c r="GG64" s="202"/>
      <c r="GH64" s="202"/>
      <c r="GI64" s="202"/>
      <c r="GJ64" s="202"/>
      <c r="GK64" s="202"/>
      <c r="GL64" s="202"/>
      <c r="GM64" s="202"/>
      <c r="GN64" s="202"/>
      <c r="GO64" s="202"/>
      <c r="GP64" s="202"/>
      <c r="GQ64" s="202"/>
      <c r="GR64" s="202"/>
      <c r="GS64" s="202"/>
      <c r="GT64" s="202"/>
      <c r="GU64" s="202"/>
      <c r="GV64" s="202"/>
      <c r="GW64" s="202"/>
      <c r="GX64" s="202"/>
      <c r="GY64" s="202"/>
      <c r="GZ64" s="202"/>
      <c r="HA64" s="202"/>
      <c r="HB64" s="202"/>
      <c r="HC64" s="202"/>
      <c r="HD64" s="202"/>
      <c r="HE64" s="202"/>
      <c r="HF64" s="202"/>
      <c r="HG64" s="202"/>
      <c r="HH64" s="202"/>
      <c r="HI64" s="202"/>
      <c r="HJ64" s="202"/>
      <c r="HK64" s="202"/>
      <c r="HL64" s="202"/>
      <c r="HM64" s="202"/>
      <c r="HN64" s="202"/>
      <c r="HO64" s="202"/>
      <c r="HP64" s="202"/>
      <c r="HQ64" s="202"/>
      <c r="HR64" s="202"/>
      <c r="HS64" s="202"/>
    </row>
    <row r="65" spans="1:227" s="243" customFormat="1" ht="10" customHeight="1" x14ac:dyDescent="0.35">
      <c r="A65" s="433">
        <v>22</v>
      </c>
      <c r="B65" s="317" t="str">
        <f t="shared" ca="1" si="16"/>
        <v>C</v>
      </c>
      <c r="C65" s="295">
        <f t="shared" ca="1" si="17"/>
        <v>0</v>
      </c>
      <c r="D65" s="295">
        <f t="shared" ca="1" si="18"/>
        <v>0</v>
      </c>
      <c r="E65" s="295">
        <f t="shared" ca="1" si="19"/>
        <v>9</v>
      </c>
      <c r="F65" s="295">
        <f t="shared" ca="1" si="20"/>
        <v>0</v>
      </c>
      <c r="G65" s="402">
        <f t="shared" ca="1" si="21"/>
        <v>0</v>
      </c>
      <c r="H65" s="402">
        <f t="shared" ca="1" si="22"/>
        <v>1</v>
      </c>
      <c r="I65" s="295" t="str">
        <f t="shared" ca="1" si="23"/>
        <v>White</v>
      </c>
      <c r="J65" s="295">
        <f t="shared" ca="1" si="24"/>
        <v>41.524999999999999</v>
      </c>
      <c r="K65" s="266"/>
      <c r="L65" s="295">
        <f t="shared" ca="1" si="25"/>
        <v>41.524999999999999</v>
      </c>
      <c r="M65" s="295">
        <f ca="1">IF($G65&gt;=N$46,0,IF($H65&lt;M$46,0,IFERROR($J65/(2*(COUNTIF($L65:L65,"&gt;0")*COUNTIF($L65:L65,"&gt;0")))+(M$46/1000),$J65)))</f>
        <v>20.763500000000001</v>
      </c>
      <c r="N65" s="295">
        <f ca="1">IF($G65&gt;=O$46,0,IF($H65&lt;N$46,0,IFERROR($J65/(2*(COUNTIF($L65:M65,"&gt;0")*COUNTIF($L65:M65,"&gt;0")))+(N$46/1000),$J65)))</f>
        <v>0</v>
      </c>
      <c r="O65" s="295">
        <f ca="1">IF($G65&gt;=P$46,0,IF($H65&lt;O$46,0,IFERROR($J65/(2*(COUNTIF($L65:N65,"&gt;0")*COUNTIF($L65:N65,"&gt;0")))+(O$46/1000),$J65)))</f>
        <v>0</v>
      </c>
      <c r="P65" s="295">
        <f ca="1">IF($G65&gt;=Q$46,0,IF($H65&lt;P$46,0,IFERROR($J65/(2*(COUNTIF($L65:O65,"&gt;0")*COUNTIF($L65:O65,"&gt;0")))+(P$46/1000),$J65)))</f>
        <v>0</v>
      </c>
      <c r="Q65" s="265"/>
      <c r="R65" s="295" t="str">
        <f t="shared" ca="1" si="26"/>
        <v>(19)</v>
      </c>
      <c r="S65" s="295" t="str">
        <f t="shared" ca="1" si="27"/>
        <v>(33)</v>
      </c>
      <c r="T65" s="295" t="str">
        <f t="shared" ca="1" si="28"/>
        <v/>
      </c>
      <c r="U65" s="295" t="str">
        <f t="shared" ca="1" si="29"/>
        <v/>
      </c>
      <c r="V65" s="295" t="str">
        <f t="shared" ca="1" si="30"/>
        <v/>
      </c>
      <c r="W65" s="263"/>
      <c r="X65" s="263"/>
      <c r="Y65" s="263"/>
      <c r="AA65" s="382"/>
      <c r="AB65" s="387"/>
      <c r="AC65" s="387"/>
      <c r="AD65" s="386" t="s">
        <v>320</v>
      </c>
      <c r="AE65" s="295" t="e">
        <f>IF(EXACT(AE61,""),"",IFERROR(INDEX('Skills Record'!$G:$G,MATCH($AB$2&amp;"|"&amp;AE61&amp;"|",'Skills Record'!$O:$O,0)),NA()))</f>
        <v>#N/A</v>
      </c>
      <c r="AF65" s="295" t="e">
        <f>IF(EXACT(AF61,""),"",IFERROR(INDEX('Skills Record'!$G:$G,MATCH($AB$2&amp;"|"&amp;AF61&amp;"|",'Skills Record'!$O:$O,0)),NA()))</f>
        <v>#N/A</v>
      </c>
      <c r="AG65" s="295" t="e">
        <f>IF(EXACT(AG61,""),"",IFERROR(INDEX('Skills Record'!$G:$G,MATCH($AB$2&amp;"|"&amp;AG61&amp;"|",'Skills Record'!$O:$O,0)),NA()))</f>
        <v>#N/A</v>
      </c>
      <c r="AH65" s="295" t="e">
        <f>IF(EXACT(AH61,""),"",IFERROR(INDEX('Skills Record'!$G:$G,MATCH($AB$2&amp;"|"&amp;AH61&amp;"|",'Skills Record'!$O:$O,0)),NA()))</f>
        <v>#N/A</v>
      </c>
      <c r="AI65" s="295" t="e">
        <f>IF(EXACT(AI61,""),"",IFERROR(INDEX('Skills Record'!$G:$G,MATCH($AB$2&amp;"|"&amp;AI61&amp;"|",'Skills Record'!$O:$O,0)),NA()))</f>
        <v>#N/A</v>
      </c>
      <c r="AJ65" s="295" t="e">
        <f>IF(EXACT(AJ61,""),"",IFERROR(INDEX('Skills Record'!$G:$G,MATCH($AB$2&amp;"|"&amp;AJ61&amp;"|",'Skills Record'!$O:$O,0)),NA()))</f>
        <v>#N/A</v>
      </c>
      <c r="AK65" s="295" t="e">
        <f>IF(EXACT(AK61,""),"",IFERROR(INDEX('Skills Record'!$G:$G,MATCH($AB$2&amp;"|"&amp;AK61&amp;"|",'Skills Record'!$O:$O,0)),NA()))</f>
        <v>#N/A</v>
      </c>
      <c r="AL65" s="295" t="str">
        <f>IF(EXACT(AL61,""),"",IFERROR(INDEX('Skills Record'!$G:$G,MATCH($AB$2&amp;"|"&amp;AL61&amp;"|",'Skills Record'!$O:$O,0)),NA()))</f>
        <v/>
      </c>
      <c r="AM65" s="295" t="str">
        <f>IF(EXACT(AM61,""),"",IFERROR(INDEX('Skills Record'!$G:$G,MATCH($AB$2&amp;"|"&amp;AM61&amp;"|",'Skills Record'!$O:$O,0)),NA()))</f>
        <v/>
      </c>
      <c r="AN65" s="295" t="str">
        <f>IF(EXACT(AN61,""),"",IFERROR(INDEX('Skills Record'!$G:$G,MATCH($AB$2&amp;"|"&amp;AN61&amp;"|",'Skills Record'!$O:$O,0)),NA()))</f>
        <v/>
      </c>
      <c r="AO65" s="295" t="str">
        <f>IF(EXACT(AO61,""),"",IFERROR(INDEX('Skills Record'!$G:$G,MATCH($AB$2&amp;"|"&amp;AO61&amp;"|",'Skills Record'!$O:$O,0)),NA()))</f>
        <v/>
      </c>
      <c r="AP65" s="295" t="str">
        <f>IF(EXACT(AP61,""),"",IFERROR(INDEX('Skills Record'!$G:$G,MATCH($AB$2&amp;"|"&amp;AP61&amp;"|",'Skills Record'!$O:$O,0)),NA()))</f>
        <v/>
      </c>
      <c r="AQ65" s="295" t="str">
        <f>IF(EXACT(AQ61,""),"",IFERROR(INDEX('Skills Record'!$G:$G,MATCH($AB$2&amp;"|"&amp;AQ61&amp;"|",'Skills Record'!$O:$O,0)),NA()))</f>
        <v/>
      </c>
      <c r="AR65" s="295" t="str">
        <f>IF(EXACT(AR61,""),"",IFERROR(INDEX('Skills Record'!$G:$G,MATCH($AB$2&amp;"|"&amp;AR61&amp;"|",'Skills Record'!$O:$O,0)),NA()))</f>
        <v/>
      </c>
      <c r="AS65" s="295" t="str">
        <f>IF(EXACT(AS61,""),"",IFERROR(INDEX('Skills Record'!$G:$G,MATCH($AB$2&amp;"|"&amp;AS61&amp;"|",'Skills Record'!$O:$O,0)),NA()))</f>
        <v/>
      </c>
      <c r="AT65" s="295" t="str">
        <f>IF(EXACT(AT61,""),"",IFERROR(INDEX('Skills Record'!$G:$G,MATCH($AB$2&amp;"|"&amp;AT61&amp;"|",'Skills Record'!$O:$O,0)),NA()))</f>
        <v/>
      </c>
      <c r="AU65" s="295" t="str">
        <f>IF(EXACT(AU61,""),"",IFERROR(INDEX('Skills Record'!$G:$G,MATCH($AB$2&amp;"|"&amp;AU61&amp;"|",'Skills Record'!$O:$O,0)),NA()))</f>
        <v/>
      </c>
      <c r="AV65" s="295" t="str">
        <f>IF(EXACT(AV61,""),"",IFERROR(INDEX('Skills Record'!$G:$G,MATCH($AB$2&amp;"|"&amp;AV61&amp;"|",'Skills Record'!$O:$O,0)),NA()))</f>
        <v/>
      </c>
      <c r="AW65" s="295" t="str">
        <f>IF(EXACT(AW61,""),"",IFERROR(INDEX('Skills Record'!$G:$G,MATCH($AB$2&amp;"|"&amp;AW61&amp;"|",'Skills Record'!$O:$O,0)),NA()))</f>
        <v/>
      </c>
      <c r="AX65" s="295" t="str">
        <f>IF(EXACT(AX61,""),"",IFERROR(INDEX('Skills Record'!$G:$G,MATCH($AB$2&amp;"|"&amp;AX61&amp;"|",'Skills Record'!$O:$O,0)),NA()))</f>
        <v/>
      </c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202"/>
      <c r="HQ65" s="202"/>
      <c r="HR65" s="202"/>
      <c r="HS65" s="202"/>
    </row>
    <row r="66" spans="1:227" s="243" customFormat="1" ht="10" customHeight="1" x14ac:dyDescent="0.35">
      <c r="A66" s="433">
        <v>23</v>
      </c>
      <c r="B66" s="317" t="str">
        <f t="shared" ca="1" si="16"/>
        <v>C</v>
      </c>
      <c r="C66" s="295">
        <f t="shared" ca="1" si="17"/>
        <v>0</v>
      </c>
      <c r="D66" s="295">
        <f t="shared" ca="1" si="18"/>
        <v>0</v>
      </c>
      <c r="E66" s="295">
        <f t="shared" ca="1" si="19"/>
        <v>10</v>
      </c>
      <c r="F66" s="295">
        <f t="shared" ca="1" si="20"/>
        <v>0</v>
      </c>
      <c r="G66" s="402">
        <f t="shared" ca="1" si="21"/>
        <v>3</v>
      </c>
      <c r="H66" s="402">
        <f t="shared" ca="1" si="22"/>
        <v>4</v>
      </c>
      <c r="I66" s="295" t="str">
        <f t="shared" ca="1" si="23"/>
        <v>Yellow</v>
      </c>
      <c r="J66" s="295">
        <f t="shared" ca="1" si="24"/>
        <v>40.5</v>
      </c>
      <c r="K66" s="266"/>
      <c r="L66" s="295">
        <f t="shared" ca="1" si="25"/>
        <v>0</v>
      </c>
      <c r="M66" s="295">
        <f ca="1">IF($G66&gt;=N$46,0,IF($H66&lt;M$46,0,IFERROR($J66/(2*(COUNTIF($L66:L66,"&gt;0")*COUNTIF($L66:L66,"&gt;0")))+(M$46/1000),$J66)))</f>
        <v>0</v>
      </c>
      <c r="N66" s="295">
        <f ca="1">IF($G66&gt;=O$46,0,IF($H66&lt;N$46,0,IFERROR($J66/(2*(COUNTIF($L66:M66,"&gt;0")*COUNTIF($L66:M66,"&gt;0")))+(N$46/1000),$J66)))</f>
        <v>40.5</v>
      </c>
      <c r="O66" s="295">
        <f ca="1">IF($G66&gt;=P$46,0,IF($H66&lt;O$46,0,IFERROR($J66/(2*(COUNTIF($L66:N66,"&gt;0")*COUNTIF($L66:N66,"&gt;0")))+(O$46/1000),$J66)))</f>
        <v>0</v>
      </c>
      <c r="P66" s="295">
        <f ca="1">IF($G66&gt;=Q$46,0,IF($H66&lt;P$46,0,IFERROR($J66/(2*(COUNTIF($L66:O66,"&gt;0")*COUNTIF($L66:O66,"&gt;0")))+(P$46/1000),$J66)))</f>
        <v>0</v>
      </c>
      <c r="Q66" s="265"/>
      <c r="R66" s="295" t="str">
        <f t="shared" ca="1" si="26"/>
        <v/>
      </c>
      <c r="S66" s="295" t="str">
        <f t="shared" ca="1" si="27"/>
        <v/>
      </c>
      <c r="T66" s="295" t="str">
        <f t="shared" ca="1" si="28"/>
        <v>(21)</v>
      </c>
      <c r="U66" s="295" t="str">
        <f t="shared" ca="1" si="29"/>
        <v/>
      </c>
      <c r="V66" s="295" t="str">
        <f t="shared" ca="1" si="30"/>
        <v/>
      </c>
      <c r="W66" s="263"/>
      <c r="X66" s="263"/>
      <c r="Y66" s="263"/>
      <c r="AA66" s="382"/>
      <c r="AB66" s="387"/>
      <c r="AC66" s="387"/>
      <c r="AD66" s="386" t="s">
        <v>3</v>
      </c>
      <c r="AE66" s="295">
        <f>IF(EXACT(AE61,""),"",IFERROR(INDEX('Skills Record'!$G:$G,MATCH($AB$2&amp;"|"&amp;AE61&amp;"|",'Skills Record'!$L:$L,0)),0))</f>
        <v>1</v>
      </c>
      <c r="AF66" s="295">
        <f>IF(EXACT(AF61,""),"",IFERROR(INDEX('Skills Record'!$G:$G,MATCH($AB$2&amp;"|"&amp;AF61&amp;"|",'Skills Record'!$L:$L,0)),0))</f>
        <v>5</v>
      </c>
      <c r="AG66" s="295">
        <f>IF(EXACT(AG61,""),"",IFERROR(INDEX('Skills Record'!$G:$G,MATCH($AB$2&amp;"|"&amp;AG61&amp;"|",'Skills Record'!$L:$L,0)),0))</f>
        <v>9</v>
      </c>
      <c r="AH66" s="295">
        <f>IF(EXACT(AH61,""),"",IFERROR(INDEX('Skills Record'!$G:$G,MATCH($AB$2&amp;"|"&amp;AH61&amp;"|",'Skills Record'!$L:$L,0)),0))</f>
        <v>4</v>
      </c>
      <c r="AI66" s="295">
        <f>IF(EXACT(AI61,""),"",IFERROR(INDEX('Skills Record'!$G:$G,MATCH($AB$2&amp;"|"&amp;AI61&amp;"|",'Skills Record'!$L:$L,0)),0))</f>
        <v>6</v>
      </c>
      <c r="AJ66" s="295">
        <f>IF(EXACT(AJ61,""),"",IFERROR(INDEX('Skills Record'!$G:$G,MATCH($AB$2&amp;"|"&amp;AJ61&amp;"|",'Skills Record'!$L:$L,0)),0))</f>
        <v>0</v>
      </c>
      <c r="AK66" s="295">
        <f>IF(EXACT(AK61,""),"",IFERROR(INDEX('Skills Record'!$G:$G,MATCH($AB$2&amp;"|"&amp;AK61&amp;"|",'Skills Record'!$L:$L,0)),0))</f>
        <v>0</v>
      </c>
      <c r="AL66" s="295" t="str">
        <f>IF(EXACT(AL61,""),"",IFERROR(INDEX('Skills Record'!$G:$G,MATCH($AB$2&amp;"|"&amp;AL61&amp;"|",'Skills Record'!$L:$L,0)),0))</f>
        <v/>
      </c>
      <c r="AM66" s="295" t="str">
        <f>IF(EXACT(AM61,""),"",IFERROR(INDEX('Skills Record'!$G:$G,MATCH($AB$2&amp;"|"&amp;AM61&amp;"|",'Skills Record'!$L:$L,0)),0))</f>
        <v/>
      </c>
      <c r="AN66" s="295" t="str">
        <f>IF(EXACT(AN61,""),"",IFERROR(INDEX('Skills Record'!$G:$G,MATCH($AB$2&amp;"|"&amp;AN61&amp;"|",'Skills Record'!$L:$L,0)),0))</f>
        <v/>
      </c>
      <c r="AO66" s="295" t="str">
        <f>IF(EXACT(AO61,""),"",IFERROR(INDEX('Skills Record'!$G:$G,MATCH($AB$2&amp;"|"&amp;AO61&amp;"|",'Skills Record'!$L:$L,0)),0))</f>
        <v/>
      </c>
      <c r="AP66" s="295" t="str">
        <f>IF(EXACT(AP61,""),"",IFERROR(INDEX('Skills Record'!$G:$G,MATCH($AB$2&amp;"|"&amp;AP61&amp;"|",'Skills Record'!$L:$L,0)),0))</f>
        <v/>
      </c>
      <c r="AQ66" s="295" t="str">
        <f>IF(EXACT(AQ61,""),"",IFERROR(INDEX('Skills Record'!$G:$G,MATCH($AB$2&amp;"|"&amp;AQ61&amp;"|",'Skills Record'!$L:$L,0)),0))</f>
        <v/>
      </c>
      <c r="AR66" s="295" t="str">
        <f>IF(EXACT(AR61,""),"",IFERROR(INDEX('Skills Record'!$G:$G,MATCH($AB$2&amp;"|"&amp;AR61&amp;"|",'Skills Record'!$L:$L,0)),0))</f>
        <v/>
      </c>
      <c r="AS66" s="295" t="str">
        <f>IF(EXACT(AS61,""),"",IFERROR(INDEX('Skills Record'!$G:$G,MATCH($AB$2&amp;"|"&amp;AS61&amp;"|",'Skills Record'!$L:$L,0)),0))</f>
        <v/>
      </c>
      <c r="AT66" s="295" t="str">
        <f>IF(EXACT(AT61,""),"",IFERROR(INDEX('Skills Record'!$G:$G,MATCH($AB$2&amp;"|"&amp;AT61&amp;"|",'Skills Record'!$L:$L,0)),0))</f>
        <v/>
      </c>
      <c r="AU66" s="295" t="str">
        <f>IF(EXACT(AU61,""),"",IFERROR(INDEX('Skills Record'!$G:$G,MATCH($AB$2&amp;"|"&amp;AU61&amp;"|",'Skills Record'!$L:$L,0)),0))</f>
        <v/>
      </c>
      <c r="AV66" s="295" t="str">
        <f>IF(EXACT(AV61,""),"",IFERROR(INDEX('Skills Record'!$G:$G,MATCH($AB$2&amp;"|"&amp;AV61&amp;"|",'Skills Record'!$L:$L,0)),0))</f>
        <v/>
      </c>
      <c r="AW66" s="295" t="str">
        <f>IF(EXACT(AW61,""),"",IFERROR(INDEX('Skills Record'!$G:$G,MATCH($AB$2&amp;"|"&amp;AW61&amp;"|",'Skills Record'!$L:$L,0)),0))</f>
        <v/>
      </c>
      <c r="AX66" s="295" t="str">
        <f>IF(EXACT(AX61,""),"",IFERROR(INDEX('Skills Record'!$G:$G,MATCH($AB$2&amp;"|"&amp;AX61&amp;"|",'Skills Record'!$L:$L,0)),0))</f>
        <v/>
      </c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202"/>
      <c r="HQ66" s="202"/>
      <c r="HR66" s="202"/>
      <c r="HS66" s="202"/>
    </row>
    <row r="67" spans="1:227" s="243" customFormat="1" ht="10" customHeight="1" x14ac:dyDescent="0.35">
      <c r="A67" s="433">
        <v>24</v>
      </c>
      <c r="B67" s="317" t="str">
        <f t="shared" ca="1" si="16"/>
        <v/>
      </c>
      <c r="C67" s="295">
        <f t="shared" ca="1" si="17"/>
        <v>0</v>
      </c>
      <c r="D67" s="295">
        <f t="shared" ca="1" si="18"/>
        <v>0</v>
      </c>
      <c r="E67" s="295">
        <f t="shared" ca="1" si="19"/>
        <v>0</v>
      </c>
      <c r="F67" s="295">
        <f t="shared" ca="1" si="20"/>
        <v>0</v>
      </c>
      <c r="G67" s="402" t="str">
        <f t="shared" ca="1" si="21"/>
        <v/>
      </c>
      <c r="H67" s="402" t="str">
        <f t="shared" ca="1" si="22"/>
        <v/>
      </c>
      <c r="I67" s="295" t="str">
        <f t="shared" ca="1" si="23"/>
        <v/>
      </c>
      <c r="J67" s="295" t="str">
        <f t="shared" ca="1" si="24"/>
        <v/>
      </c>
      <c r="K67" s="266"/>
      <c r="L67" s="295">
        <f t="shared" ca="1" si="25"/>
        <v>0</v>
      </c>
      <c r="M67" s="295">
        <f ca="1">IF($G67&gt;=N$46,0,IF($H67&lt;M$46,0,IFERROR($J67/(2*(COUNTIF($L67:L67,"&gt;0")*COUNTIF($L67:L67,"&gt;0")))+(M$46/1000),$J67)))</f>
        <v>0</v>
      </c>
      <c r="N67" s="295">
        <f ca="1">IF($G67&gt;=O$46,0,IF($H67&lt;N$46,0,IFERROR($J67/(2*(COUNTIF($L67:M67,"&gt;0")*COUNTIF($L67:M67,"&gt;0")))+(N$46/1000),$J67)))</f>
        <v>0</v>
      </c>
      <c r="O67" s="295">
        <f ca="1">IF($G67&gt;=P$46,0,IF($H67&lt;O$46,0,IFERROR($J67/(2*(COUNTIF($L67:N67,"&gt;0")*COUNTIF($L67:N67,"&gt;0")))+(O$46/1000),$J67)))</f>
        <v>0</v>
      </c>
      <c r="P67" s="295">
        <f ca="1">IF($G67&gt;=Q$46,0,IF($H67&lt;P$46,0,IFERROR($J67/(2*(COUNTIF($L67:O67,"&gt;0")*COUNTIF($L67:O67,"&gt;0")))+(P$46/1000),$J67)))</f>
        <v>0</v>
      </c>
      <c r="Q67" s="265"/>
      <c r="R67" s="295" t="str">
        <f t="shared" ca="1" si="26"/>
        <v/>
      </c>
      <c r="S67" s="295" t="str">
        <f t="shared" ca="1" si="27"/>
        <v/>
      </c>
      <c r="T67" s="295" t="str">
        <f t="shared" ca="1" si="28"/>
        <v/>
      </c>
      <c r="U67" s="295" t="str">
        <f t="shared" ca="1" si="29"/>
        <v/>
      </c>
      <c r="V67" s="295" t="str">
        <f t="shared" ca="1" si="30"/>
        <v/>
      </c>
      <c r="W67" s="263"/>
      <c r="X67" s="263"/>
      <c r="Y67" s="263"/>
      <c r="AA67" s="382"/>
      <c r="AB67" s="387"/>
      <c r="AC67" s="387"/>
      <c r="AD67" s="386" t="s">
        <v>4</v>
      </c>
      <c r="AE67" s="295">
        <f>IF(EXACT(AE61,""),"",IFERROR(INDEX('Skills Record'!$H:$H,MATCH($AB$2&amp;"|"&amp;AE61&amp;"|",'Skills Record'!$L:$L,0)),0))</f>
        <v>3</v>
      </c>
      <c r="AF67" s="295">
        <f>IF(EXACT(AF61,""),"",IFERROR(INDEX('Skills Record'!$H:$H,MATCH($AB$2&amp;"|"&amp;AF61&amp;"|",'Skills Record'!$L:$L,0)),0))</f>
        <v>7</v>
      </c>
      <c r="AG67" s="295">
        <f>IF(EXACT(AG61,""),"",IFERROR(INDEX('Skills Record'!$H:$H,MATCH($AB$2&amp;"|"&amp;AG61&amp;"|",'Skills Record'!$L:$L,0)),0))</f>
        <v>10</v>
      </c>
      <c r="AH67" s="295">
        <f>IF(EXACT(AH61,""),"",IFERROR(INDEX('Skills Record'!$H:$H,MATCH($AB$2&amp;"|"&amp;AH61&amp;"|",'Skills Record'!$L:$L,0)),0))</f>
        <v>6</v>
      </c>
      <c r="AI67" s="295">
        <f>IF(EXACT(AI61,""),"",IFERROR(INDEX('Skills Record'!$H:$H,MATCH($AB$2&amp;"|"&amp;AI61&amp;"|",'Skills Record'!$L:$L,0)),0))</f>
        <v>6</v>
      </c>
      <c r="AJ67" s="295">
        <f>IF(EXACT(AJ61,""),"",IFERROR(INDEX('Skills Record'!$H:$H,MATCH($AB$2&amp;"|"&amp;AJ61&amp;"|",'Skills Record'!$L:$L,0)),0))</f>
        <v>0</v>
      </c>
      <c r="AK67" s="295">
        <f>IF(EXACT(AK61,""),"",IFERROR(INDEX('Skills Record'!$H:$H,MATCH($AB$2&amp;"|"&amp;AK61&amp;"|",'Skills Record'!$L:$L,0)),0))</f>
        <v>0</v>
      </c>
      <c r="AL67" s="295" t="str">
        <f>IF(EXACT(AL61,""),"",IFERROR(INDEX('Skills Record'!$H:$H,MATCH($AB$2&amp;"|"&amp;AL61&amp;"|",'Skills Record'!$L:$L,0)),0))</f>
        <v/>
      </c>
      <c r="AM67" s="295" t="str">
        <f>IF(EXACT(AM61,""),"",IFERROR(INDEX('Skills Record'!$H:$H,MATCH($AB$2&amp;"|"&amp;AM61&amp;"|",'Skills Record'!$L:$L,0)),0))</f>
        <v/>
      </c>
      <c r="AN67" s="295" t="str">
        <f>IF(EXACT(AN61,""),"",IFERROR(INDEX('Skills Record'!$H:$H,MATCH($AB$2&amp;"|"&amp;AN61&amp;"|",'Skills Record'!$L:$L,0)),0))</f>
        <v/>
      </c>
      <c r="AO67" s="295" t="str">
        <f>IF(EXACT(AO61,""),"",IFERROR(INDEX('Skills Record'!$H:$H,MATCH($AB$2&amp;"|"&amp;AO61&amp;"|",'Skills Record'!$L:$L,0)),0))</f>
        <v/>
      </c>
      <c r="AP67" s="295" t="str">
        <f>IF(EXACT(AP61,""),"",IFERROR(INDEX('Skills Record'!$H:$H,MATCH($AB$2&amp;"|"&amp;AP61&amp;"|",'Skills Record'!$L:$L,0)),0))</f>
        <v/>
      </c>
      <c r="AQ67" s="295" t="str">
        <f>IF(EXACT(AQ61,""),"",IFERROR(INDEX('Skills Record'!$H:$H,MATCH($AB$2&amp;"|"&amp;AQ61&amp;"|",'Skills Record'!$L:$L,0)),0))</f>
        <v/>
      </c>
      <c r="AR67" s="295" t="str">
        <f>IF(EXACT(AR61,""),"",IFERROR(INDEX('Skills Record'!$H:$H,MATCH($AB$2&amp;"|"&amp;AR61&amp;"|",'Skills Record'!$L:$L,0)),0))</f>
        <v/>
      </c>
      <c r="AS67" s="295" t="str">
        <f>IF(EXACT(AS61,""),"",IFERROR(INDEX('Skills Record'!$H:$H,MATCH($AB$2&amp;"|"&amp;AS61&amp;"|",'Skills Record'!$L:$L,0)),0))</f>
        <v/>
      </c>
      <c r="AT67" s="295" t="str">
        <f>IF(EXACT(AT61,""),"",IFERROR(INDEX('Skills Record'!$H:$H,MATCH($AB$2&amp;"|"&amp;AT61&amp;"|",'Skills Record'!$L:$L,0)),0))</f>
        <v/>
      </c>
      <c r="AU67" s="295" t="str">
        <f>IF(EXACT(AU61,""),"",IFERROR(INDEX('Skills Record'!$H:$H,MATCH($AB$2&amp;"|"&amp;AU61&amp;"|",'Skills Record'!$L:$L,0)),0))</f>
        <v/>
      </c>
      <c r="AV67" s="295" t="str">
        <f>IF(EXACT(AV61,""),"",IFERROR(INDEX('Skills Record'!$H:$H,MATCH($AB$2&amp;"|"&amp;AV61&amp;"|",'Skills Record'!$L:$L,0)),0))</f>
        <v/>
      </c>
      <c r="AW67" s="295" t="str">
        <f>IF(EXACT(AW61,""),"",IFERROR(INDEX('Skills Record'!$H:$H,MATCH($AB$2&amp;"|"&amp;AW61&amp;"|",'Skills Record'!$L:$L,0)),0))</f>
        <v/>
      </c>
      <c r="AX67" s="295" t="str">
        <f>IF(EXACT(AX61,""),"",IFERROR(INDEX('Skills Record'!$H:$H,MATCH($AB$2&amp;"|"&amp;AX61&amp;"|",'Skills Record'!$L:$L,0)),0))</f>
        <v/>
      </c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202"/>
      <c r="HQ67" s="202"/>
      <c r="HR67" s="202"/>
      <c r="HS67" s="202"/>
    </row>
    <row r="68" spans="1:227" s="243" customFormat="1" ht="10" customHeight="1" x14ac:dyDescent="0.35">
      <c r="A68" s="433">
        <v>25</v>
      </c>
      <c r="B68" s="317" t="str">
        <f t="shared" ca="1" si="16"/>
        <v/>
      </c>
      <c r="C68" s="295">
        <f t="shared" ca="1" si="17"/>
        <v>0</v>
      </c>
      <c r="D68" s="295">
        <f t="shared" ca="1" si="18"/>
        <v>0</v>
      </c>
      <c r="E68" s="295">
        <f t="shared" ca="1" si="19"/>
        <v>0</v>
      </c>
      <c r="F68" s="295">
        <f t="shared" ca="1" si="20"/>
        <v>0</v>
      </c>
      <c r="G68" s="402" t="str">
        <f t="shared" ca="1" si="21"/>
        <v/>
      </c>
      <c r="H68" s="402" t="str">
        <f t="shared" ca="1" si="22"/>
        <v/>
      </c>
      <c r="I68" s="295" t="str">
        <f t="shared" ca="1" si="23"/>
        <v/>
      </c>
      <c r="J68" s="295" t="str">
        <f t="shared" ca="1" si="24"/>
        <v/>
      </c>
      <c r="K68" s="266"/>
      <c r="L68" s="295">
        <f t="shared" ca="1" si="25"/>
        <v>0</v>
      </c>
      <c r="M68" s="295">
        <f ca="1">IF($G68&gt;=N$46,0,IF($H68&lt;M$46,0,IFERROR($J68/(2*(COUNTIF($L68:L68,"&gt;0")*COUNTIF($L68:L68,"&gt;0")))+(M$46/1000),$J68)))</f>
        <v>0</v>
      </c>
      <c r="N68" s="295">
        <f ca="1">IF($G68&gt;=O$46,0,IF($H68&lt;N$46,0,IFERROR($J68/(2*(COUNTIF($L68:M68,"&gt;0")*COUNTIF($L68:M68,"&gt;0")))+(N$46/1000),$J68)))</f>
        <v>0</v>
      </c>
      <c r="O68" s="295">
        <f ca="1">IF($G68&gt;=P$46,0,IF($H68&lt;O$46,0,IFERROR($J68/(2*(COUNTIF($L68:N68,"&gt;0")*COUNTIF($L68:N68,"&gt;0")))+(O$46/1000),$J68)))</f>
        <v>0</v>
      </c>
      <c r="P68" s="295">
        <f ca="1">IF($G68&gt;=Q$46,0,IF($H68&lt;P$46,0,IFERROR($J68/(2*(COUNTIF($L68:O68,"&gt;0")*COUNTIF($L68:O68,"&gt;0")))+(P$46/1000),$J68)))</f>
        <v>0</v>
      </c>
      <c r="Q68" s="265"/>
      <c r="R68" s="295" t="str">
        <f t="shared" ca="1" si="26"/>
        <v/>
      </c>
      <c r="S68" s="295" t="str">
        <f t="shared" ca="1" si="27"/>
        <v/>
      </c>
      <c r="T68" s="295" t="str">
        <f t="shared" ca="1" si="28"/>
        <v/>
      </c>
      <c r="U68" s="295" t="str">
        <f t="shared" ca="1" si="29"/>
        <v/>
      </c>
      <c r="V68" s="295" t="str">
        <f t="shared" ca="1" si="30"/>
        <v/>
      </c>
      <c r="W68" s="263"/>
      <c r="X68" s="263"/>
      <c r="Y68" s="263"/>
      <c r="AA68" s="382"/>
      <c r="AB68" s="387"/>
      <c r="AC68" s="387"/>
      <c r="AD68" s="386" t="s">
        <v>321</v>
      </c>
      <c r="AE68" s="295">
        <f>IF(EXACT(AE61,""),"",IFERROR(_xlfn.AGGREGATE(15,6,'Skills Record'!$G:$G/(('Skills Record'!$C:$C=$AN$2)*(RIGHT('Skills Record'!$L:$L,LEN(AE61)+2)="|"&amp;AE61&amp;"|")),1),""))</f>
        <v>1</v>
      </c>
      <c r="AF68" s="295">
        <f>IF(EXACT(AF61,""),"",IFERROR(_xlfn.AGGREGATE(15,6,'Skills Record'!$G:$G/(('Skills Record'!$C:$C=$AN$2)*(RIGHT('Skills Record'!$L:$L,LEN(AF61)+2)="|"&amp;AF61&amp;"|")),1),""))</f>
        <v>5</v>
      </c>
      <c r="AG68" s="295">
        <f>IF(EXACT(AG61,""),"",IFERROR(_xlfn.AGGREGATE(15,6,'Skills Record'!$G:$G/(('Skills Record'!$C:$C=$AN$2)*(RIGHT('Skills Record'!$L:$L,LEN(AG61)+2)="|"&amp;AG61&amp;"|")),1),""))</f>
        <v>9</v>
      </c>
      <c r="AH68" s="295">
        <f>IF(EXACT(AH61,""),"",IFERROR(_xlfn.AGGREGATE(15,6,'Skills Record'!$G:$G/(('Skills Record'!$C:$C=$AN$2)*(RIGHT('Skills Record'!$L:$L,LEN(AH61)+2)="|"&amp;AH61&amp;"|")),1),""))</f>
        <v>4</v>
      </c>
      <c r="AI68" s="295">
        <f>IF(EXACT(AI61,""),"",IFERROR(_xlfn.AGGREGATE(15,6,'Skills Record'!$G:$G/(('Skills Record'!$C:$C=$AN$2)*(RIGHT('Skills Record'!$L:$L,LEN(AI61)+2)="|"&amp;AI61&amp;"|")),1),""))</f>
        <v>6</v>
      </c>
      <c r="AJ68" s="295" t="str">
        <f>IF(EXACT(AJ61,""),"",IFERROR(_xlfn.AGGREGATE(15,6,'Skills Record'!$G:$G/(('Skills Record'!$C:$C=$AN$2)*(RIGHT('Skills Record'!$L:$L,LEN(AJ61)+2)="|"&amp;AJ61&amp;"|")),1),""))</f>
        <v/>
      </c>
      <c r="AK68" s="295">
        <f>IF(EXACT(AK61,""),"",IFERROR(_xlfn.AGGREGATE(15,6,'Skills Record'!$G:$G/(('Skills Record'!$C:$C=$AN$2)*(RIGHT('Skills Record'!$L:$L,LEN(AK61)+2)="|"&amp;AK61&amp;"|")),1),""))</f>
        <v>0</v>
      </c>
      <c r="AL68" s="295" t="str">
        <f>IF(EXACT(AL61,""),"",IFERROR(_xlfn.AGGREGATE(15,6,'Skills Record'!$G:$G/(('Skills Record'!$C:$C=$AN$2)*(RIGHT('Skills Record'!$L:$L,LEN(AL61)+2)="|"&amp;AL61&amp;"|")),1),""))</f>
        <v/>
      </c>
      <c r="AM68" s="295" t="str">
        <f>IF(EXACT(AM61,""),"",IFERROR(_xlfn.AGGREGATE(15,6,'Skills Record'!$G:$G/(('Skills Record'!$C:$C=$AN$2)*(RIGHT('Skills Record'!$L:$L,LEN(AM61)+2)="|"&amp;AM61&amp;"|")),1),""))</f>
        <v/>
      </c>
      <c r="AN68" s="295" t="str">
        <f>IF(EXACT(AN61,""),"",IFERROR(_xlfn.AGGREGATE(15,6,'Skills Record'!$G:$G/(('Skills Record'!$C:$C=$AN$2)*(RIGHT('Skills Record'!$L:$L,LEN(AN61)+2)="|"&amp;AN61&amp;"|")),1),""))</f>
        <v/>
      </c>
      <c r="AO68" s="295" t="str">
        <f>IF(EXACT(AO61,""),"",IFERROR(_xlfn.AGGREGATE(15,6,'Skills Record'!$G:$G/(('Skills Record'!$C:$C=$AN$2)*(RIGHT('Skills Record'!$L:$L,LEN(AO61)+2)="|"&amp;AO61&amp;"|")),1),""))</f>
        <v/>
      </c>
      <c r="AP68" s="295" t="str">
        <f>IF(EXACT(AP61,""),"",IFERROR(_xlfn.AGGREGATE(15,6,'Skills Record'!$G:$G/(('Skills Record'!$C:$C=$AN$2)*(RIGHT('Skills Record'!$L:$L,LEN(AP61)+2)="|"&amp;AP61&amp;"|")),1),""))</f>
        <v/>
      </c>
      <c r="AQ68" s="295" t="str">
        <f>IF(EXACT(AQ61,""),"",IFERROR(_xlfn.AGGREGATE(15,6,'Skills Record'!$G:$G/(('Skills Record'!$C:$C=$AN$2)*(RIGHT('Skills Record'!$L:$L,LEN(AQ61)+2)="|"&amp;AQ61&amp;"|")),1),""))</f>
        <v/>
      </c>
      <c r="AR68" s="295" t="str">
        <f>IF(EXACT(AR61,""),"",IFERROR(_xlfn.AGGREGATE(15,6,'Skills Record'!$G:$G/(('Skills Record'!$C:$C=$AN$2)*(RIGHT('Skills Record'!$L:$L,LEN(AR61)+2)="|"&amp;AR61&amp;"|")),1),""))</f>
        <v/>
      </c>
      <c r="AS68" s="295" t="str">
        <f>IF(EXACT(AS61,""),"",IFERROR(_xlfn.AGGREGATE(15,6,'Skills Record'!$G:$G/(('Skills Record'!$C:$C=$AN$2)*(RIGHT('Skills Record'!$L:$L,LEN(AS61)+2)="|"&amp;AS61&amp;"|")),1),""))</f>
        <v/>
      </c>
      <c r="AT68" s="295" t="str">
        <f>IF(EXACT(AT61,""),"",IFERROR(_xlfn.AGGREGATE(15,6,'Skills Record'!$G:$G/(('Skills Record'!$C:$C=$AN$2)*(RIGHT('Skills Record'!$L:$L,LEN(AT61)+2)="|"&amp;AT61&amp;"|")),1),""))</f>
        <v/>
      </c>
      <c r="AU68" s="295" t="str">
        <f>IF(EXACT(AU61,""),"",IFERROR(_xlfn.AGGREGATE(15,6,'Skills Record'!$G:$G/(('Skills Record'!$C:$C=$AN$2)*(RIGHT('Skills Record'!$L:$L,LEN(AU61)+2)="|"&amp;AU61&amp;"|")),1),""))</f>
        <v/>
      </c>
      <c r="AV68" s="295" t="str">
        <f>IF(EXACT(AV61,""),"",IFERROR(_xlfn.AGGREGATE(15,6,'Skills Record'!$G:$G/(('Skills Record'!$C:$C=$AN$2)*(RIGHT('Skills Record'!$L:$L,LEN(AV61)+2)="|"&amp;AV61&amp;"|")),1),""))</f>
        <v/>
      </c>
      <c r="AW68" s="295" t="str">
        <f>IF(EXACT(AW61,""),"",IFERROR(_xlfn.AGGREGATE(15,6,'Skills Record'!$G:$G/(('Skills Record'!$C:$C=$AN$2)*(RIGHT('Skills Record'!$L:$L,LEN(AW61)+2)="|"&amp;AW61&amp;"|")),1),""))</f>
        <v/>
      </c>
      <c r="AX68" s="295" t="str">
        <f>IF(EXACT(AX61,""),"",IFERROR(_xlfn.AGGREGATE(15,6,'Skills Record'!$G:$G/(('Skills Record'!$C:$C=$AN$2)*(RIGHT('Skills Record'!$L:$L,LEN(AX61)+2)="|"&amp;AX61&amp;"|")),1),""))</f>
        <v/>
      </c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  <c r="FM68" s="202"/>
      <c r="FN68" s="202"/>
      <c r="FO68" s="202"/>
      <c r="FP68" s="202"/>
      <c r="FQ68" s="202"/>
      <c r="FR68" s="202"/>
      <c r="FS68" s="202"/>
      <c r="FT68" s="202"/>
      <c r="FU68" s="202"/>
      <c r="FV68" s="202"/>
      <c r="FW68" s="202"/>
      <c r="FX68" s="202"/>
      <c r="FY68" s="202"/>
      <c r="FZ68" s="202"/>
      <c r="GA68" s="202"/>
      <c r="GB68" s="202"/>
      <c r="GC68" s="202"/>
      <c r="GD68" s="202"/>
      <c r="GE68" s="202"/>
      <c r="GF68" s="202"/>
      <c r="GG68" s="202"/>
      <c r="GH68" s="202"/>
      <c r="GI68" s="202"/>
      <c r="GJ68" s="202"/>
      <c r="GK68" s="202"/>
      <c r="GL68" s="202"/>
      <c r="GM68" s="202"/>
      <c r="GN68" s="202"/>
      <c r="GO68" s="202"/>
      <c r="GP68" s="202"/>
      <c r="GQ68" s="202"/>
      <c r="GR68" s="202"/>
      <c r="GS68" s="202"/>
      <c r="GT68" s="202"/>
      <c r="GU68" s="202"/>
      <c r="GV68" s="202"/>
      <c r="GW68" s="202"/>
      <c r="GX68" s="202"/>
      <c r="GY68" s="202"/>
      <c r="GZ68" s="202"/>
      <c r="HA68" s="202"/>
      <c r="HB68" s="202"/>
      <c r="HC68" s="202"/>
      <c r="HD68" s="202"/>
      <c r="HE68" s="202"/>
      <c r="HF68" s="202"/>
      <c r="HG68" s="202"/>
      <c r="HH68" s="202"/>
      <c r="HI68" s="202"/>
      <c r="HJ68" s="202"/>
      <c r="HK68" s="202"/>
      <c r="HL68" s="202"/>
      <c r="HM68" s="202"/>
      <c r="HN68" s="202"/>
      <c r="HO68" s="202"/>
      <c r="HP68" s="202"/>
      <c r="HQ68" s="202"/>
      <c r="HR68" s="202"/>
      <c r="HS68" s="202"/>
    </row>
    <row r="69" spans="1:227" s="243" customFormat="1" ht="10" customHeight="1" x14ac:dyDescent="0.35">
      <c r="A69" s="433">
        <v>26</v>
      </c>
      <c r="B69" s="317" t="str">
        <f t="shared" ca="1" si="16"/>
        <v/>
      </c>
      <c r="C69" s="295">
        <f t="shared" ca="1" si="17"/>
        <v>0</v>
      </c>
      <c r="D69" s="295">
        <f t="shared" ca="1" si="18"/>
        <v>0</v>
      </c>
      <c r="E69" s="295">
        <f t="shared" ca="1" si="19"/>
        <v>0</v>
      </c>
      <c r="F69" s="295">
        <f t="shared" ca="1" si="20"/>
        <v>0</v>
      </c>
      <c r="G69" s="402" t="str">
        <f t="shared" ca="1" si="21"/>
        <v/>
      </c>
      <c r="H69" s="402" t="str">
        <f t="shared" ca="1" si="22"/>
        <v/>
      </c>
      <c r="I69" s="295" t="str">
        <f t="shared" ca="1" si="23"/>
        <v/>
      </c>
      <c r="J69" s="295" t="str">
        <f t="shared" ca="1" si="24"/>
        <v/>
      </c>
      <c r="K69" s="266"/>
      <c r="L69" s="295">
        <f t="shared" ca="1" si="25"/>
        <v>0</v>
      </c>
      <c r="M69" s="295">
        <f ca="1">IF($G69&gt;=N$46,0,IF($H69&lt;M$46,0,IFERROR($J69/(2*(COUNTIF($L69:L69,"&gt;0")*COUNTIF($L69:L69,"&gt;0")))+(M$46/1000),$J69)))</f>
        <v>0</v>
      </c>
      <c r="N69" s="295">
        <f ca="1">IF($G69&gt;=O$46,0,IF($H69&lt;N$46,0,IFERROR($J69/(2*(COUNTIF($L69:M69,"&gt;0")*COUNTIF($L69:M69,"&gt;0")))+(N$46/1000),$J69)))</f>
        <v>0</v>
      </c>
      <c r="O69" s="295">
        <f ca="1">IF($G69&gt;=P$46,0,IF($H69&lt;O$46,0,IFERROR($J69/(2*(COUNTIF($L69:N69,"&gt;0")*COUNTIF($L69:N69,"&gt;0")))+(O$46/1000),$J69)))</f>
        <v>0</v>
      </c>
      <c r="P69" s="295">
        <f ca="1">IF($G69&gt;=Q$46,0,IF($H69&lt;P$46,0,IFERROR($J69/(2*(COUNTIF($L69:O69,"&gt;0")*COUNTIF($L69:O69,"&gt;0")))+(P$46/1000),$J69)))</f>
        <v>0</v>
      </c>
      <c r="Q69" s="265"/>
      <c r="R69" s="295" t="str">
        <f t="shared" ca="1" si="26"/>
        <v/>
      </c>
      <c r="S69" s="295" t="str">
        <f t="shared" ca="1" si="27"/>
        <v/>
      </c>
      <c r="T69" s="295" t="str">
        <f t="shared" ca="1" si="28"/>
        <v/>
      </c>
      <c r="U69" s="295" t="str">
        <f t="shared" ca="1" si="29"/>
        <v/>
      </c>
      <c r="V69" s="295" t="str">
        <f t="shared" ca="1" si="30"/>
        <v/>
      </c>
      <c r="W69" s="263"/>
      <c r="X69" s="263"/>
      <c r="Y69" s="263"/>
      <c r="AA69" s="382"/>
      <c r="AB69" s="387"/>
      <c r="AC69" s="387"/>
      <c r="AD69" s="386" t="s">
        <v>322</v>
      </c>
      <c r="AE69" s="295">
        <f>IF(EXACT(AE61,""),"",IFERROR(AVERAGEIFS('Skills Record'!$G:$G,'Skills Record'!$L:$L,"*|"&amp;AE61&amp;"|",'Skills Record'!$C:$C,$AN$2),""))</f>
        <v>1</v>
      </c>
      <c r="AF69" s="295">
        <f>IF(EXACT(AF61,""),"",IFERROR(AVERAGEIFS('Skills Record'!$G:$G,'Skills Record'!$L:$L,"*|"&amp;AF61&amp;"|",'Skills Record'!$C:$C,$AN$2),""))</f>
        <v>5</v>
      </c>
      <c r="AG69" s="295">
        <f>IF(EXACT(AG61,""),"",IFERROR(AVERAGEIFS('Skills Record'!$G:$G,'Skills Record'!$L:$L,"*|"&amp;AG61&amp;"|",'Skills Record'!$C:$C,$AN$2),""))</f>
        <v>9</v>
      </c>
      <c r="AH69" s="295">
        <f>IF(EXACT(AH61,""),"",IFERROR(AVERAGEIFS('Skills Record'!$G:$G,'Skills Record'!$L:$L,"*|"&amp;AH61&amp;"|",'Skills Record'!$C:$C,$AN$2),""))</f>
        <v>4</v>
      </c>
      <c r="AI69" s="295">
        <f>IF(EXACT(AI61,""),"",IFERROR(AVERAGEIFS('Skills Record'!$G:$G,'Skills Record'!$L:$L,"*|"&amp;AI61&amp;"|",'Skills Record'!$C:$C,$AN$2),""))</f>
        <v>6</v>
      </c>
      <c r="AJ69" s="295" t="str">
        <f>IF(EXACT(AJ61,""),"",IFERROR(AVERAGEIFS('Skills Record'!$G:$G,'Skills Record'!$L:$L,"*|"&amp;AJ61&amp;"|",'Skills Record'!$C:$C,$AN$2),""))</f>
        <v/>
      </c>
      <c r="AK69" s="295">
        <f>IF(EXACT(AK61,""),"",IFERROR(AVERAGEIFS('Skills Record'!$G:$G,'Skills Record'!$L:$L,"*|"&amp;AK61&amp;"|",'Skills Record'!$C:$C,$AN$2),""))</f>
        <v>0</v>
      </c>
      <c r="AL69" s="295" t="str">
        <f>IF(EXACT(AL61,""),"",IFERROR(AVERAGEIFS('Skills Record'!$G:$G,'Skills Record'!$L:$L,"*|"&amp;AL61&amp;"|",'Skills Record'!$C:$C,$AN$2),""))</f>
        <v/>
      </c>
      <c r="AM69" s="295" t="str">
        <f>IF(EXACT(AM61,""),"",IFERROR(AVERAGEIFS('Skills Record'!$G:$G,'Skills Record'!$L:$L,"*|"&amp;AM61&amp;"|",'Skills Record'!$C:$C,$AN$2),""))</f>
        <v/>
      </c>
      <c r="AN69" s="295" t="str">
        <f>IF(EXACT(AN61,""),"",IFERROR(AVERAGEIFS('Skills Record'!$G:$G,'Skills Record'!$L:$L,"*|"&amp;AN61&amp;"|",'Skills Record'!$C:$C,$AN$2),""))</f>
        <v/>
      </c>
      <c r="AO69" s="295" t="str">
        <f>IF(EXACT(AO61,""),"",IFERROR(AVERAGEIFS('Skills Record'!$G:$G,'Skills Record'!$L:$L,"*|"&amp;AO61&amp;"|",'Skills Record'!$C:$C,$AN$2),""))</f>
        <v/>
      </c>
      <c r="AP69" s="295" t="str">
        <f>IF(EXACT(AP61,""),"",IFERROR(AVERAGEIFS('Skills Record'!$G:$G,'Skills Record'!$L:$L,"*|"&amp;AP61&amp;"|",'Skills Record'!$C:$C,$AN$2),""))</f>
        <v/>
      </c>
      <c r="AQ69" s="295" t="str">
        <f>IF(EXACT(AQ61,""),"",IFERROR(AVERAGEIFS('Skills Record'!$G:$G,'Skills Record'!$L:$L,"*|"&amp;AQ61&amp;"|",'Skills Record'!$C:$C,$AN$2),""))</f>
        <v/>
      </c>
      <c r="AR69" s="295" t="str">
        <f>IF(EXACT(AR61,""),"",IFERROR(AVERAGEIFS('Skills Record'!$G:$G,'Skills Record'!$L:$L,"*|"&amp;AR61&amp;"|",'Skills Record'!$C:$C,$AN$2),""))</f>
        <v/>
      </c>
      <c r="AS69" s="295" t="str">
        <f>IF(EXACT(AS61,""),"",IFERROR(AVERAGEIFS('Skills Record'!$G:$G,'Skills Record'!$L:$L,"*|"&amp;AS61&amp;"|",'Skills Record'!$C:$C,$AN$2),""))</f>
        <v/>
      </c>
      <c r="AT69" s="295" t="str">
        <f>IF(EXACT(AT61,""),"",IFERROR(AVERAGEIFS('Skills Record'!$G:$G,'Skills Record'!$L:$L,"*|"&amp;AT61&amp;"|",'Skills Record'!$C:$C,$AN$2),""))</f>
        <v/>
      </c>
      <c r="AU69" s="295" t="str">
        <f>IF(EXACT(AU61,""),"",IFERROR(AVERAGEIFS('Skills Record'!$G:$G,'Skills Record'!$L:$L,"*|"&amp;AU61&amp;"|",'Skills Record'!$C:$C,$AN$2),""))</f>
        <v/>
      </c>
      <c r="AV69" s="295" t="str">
        <f>IF(EXACT(AV61,""),"",IFERROR(AVERAGEIFS('Skills Record'!$G:$G,'Skills Record'!$L:$L,"*|"&amp;AV61&amp;"|",'Skills Record'!$C:$C,$AN$2),""))</f>
        <v/>
      </c>
      <c r="AW69" s="295" t="str">
        <f>IF(EXACT(AW61,""),"",IFERROR(AVERAGEIFS('Skills Record'!$G:$G,'Skills Record'!$L:$L,"*|"&amp;AW61&amp;"|",'Skills Record'!$C:$C,$AN$2),""))</f>
        <v/>
      </c>
      <c r="AX69" s="295" t="str">
        <f>IF(EXACT(AX61,""),"",IFERROR(AVERAGEIFS('Skills Record'!$G:$G,'Skills Record'!$L:$L,"*|"&amp;AX61&amp;"|",'Skills Record'!$C:$C,$AN$2),""))</f>
        <v/>
      </c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  <c r="FM69" s="202"/>
      <c r="FN69" s="202"/>
      <c r="FO69" s="202"/>
      <c r="FP69" s="202"/>
      <c r="FQ69" s="202"/>
      <c r="FR69" s="202"/>
      <c r="FS69" s="202"/>
      <c r="FT69" s="202"/>
      <c r="FU69" s="202"/>
      <c r="FV69" s="202"/>
      <c r="FW69" s="202"/>
      <c r="FX69" s="202"/>
      <c r="FY69" s="202"/>
      <c r="FZ69" s="202"/>
      <c r="GA69" s="202"/>
      <c r="GB69" s="202"/>
      <c r="GC69" s="202"/>
      <c r="GD69" s="202"/>
      <c r="GE69" s="202"/>
      <c r="GF69" s="202"/>
      <c r="GG69" s="202"/>
      <c r="GH69" s="202"/>
      <c r="GI69" s="202"/>
      <c r="GJ69" s="202"/>
      <c r="GK69" s="202"/>
      <c r="GL69" s="202"/>
      <c r="GM69" s="202"/>
      <c r="GN69" s="202"/>
      <c r="GO69" s="202"/>
      <c r="GP69" s="202"/>
      <c r="GQ69" s="202"/>
      <c r="GR69" s="202"/>
      <c r="GS69" s="202"/>
      <c r="GT69" s="202"/>
      <c r="GU69" s="202"/>
      <c r="GV69" s="202"/>
      <c r="GW69" s="202"/>
      <c r="GX69" s="202"/>
      <c r="GY69" s="202"/>
      <c r="GZ69" s="202"/>
      <c r="HA69" s="202"/>
      <c r="HB69" s="202"/>
      <c r="HC69" s="202"/>
      <c r="HD69" s="202"/>
      <c r="HE69" s="202"/>
      <c r="HF69" s="202"/>
      <c r="HG69" s="202"/>
      <c r="HH69" s="202"/>
      <c r="HI69" s="202"/>
      <c r="HJ69" s="202"/>
      <c r="HK69" s="202"/>
      <c r="HL69" s="202"/>
      <c r="HM69" s="202"/>
      <c r="HN69" s="202"/>
      <c r="HO69" s="202"/>
      <c r="HP69" s="202"/>
      <c r="HQ69" s="202"/>
      <c r="HR69" s="202"/>
      <c r="HS69" s="202"/>
    </row>
    <row r="70" spans="1:227" s="243" customFormat="1" ht="10" customHeight="1" x14ac:dyDescent="0.35">
      <c r="A70" s="433">
        <v>27</v>
      </c>
      <c r="B70" s="317" t="str">
        <f t="shared" ca="1" si="16"/>
        <v/>
      </c>
      <c r="C70" s="295">
        <f t="shared" ca="1" si="17"/>
        <v>0</v>
      </c>
      <c r="D70" s="295">
        <f t="shared" ca="1" si="18"/>
        <v>0</v>
      </c>
      <c r="E70" s="295">
        <f t="shared" ca="1" si="19"/>
        <v>0</v>
      </c>
      <c r="F70" s="295">
        <f t="shared" ca="1" si="20"/>
        <v>0</v>
      </c>
      <c r="G70" s="402" t="str">
        <f t="shared" ca="1" si="21"/>
        <v/>
      </c>
      <c r="H70" s="402" t="str">
        <f t="shared" ca="1" si="22"/>
        <v/>
      </c>
      <c r="I70" s="295" t="str">
        <f t="shared" ca="1" si="23"/>
        <v/>
      </c>
      <c r="J70" s="295" t="str">
        <f t="shared" ca="1" si="24"/>
        <v/>
      </c>
      <c r="L70" s="295">
        <f t="shared" ca="1" si="25"/>
        <v>0</v>
      </c>
      <c r="M70" s="295">
        <f ca="1">IF($G70&gt;=N$46,0,IF($H70&lt;M$46,0,IFERROR($J70/(2*(COUNTIF($L70:L70,"&gt;0")*COUNTIF($L70:L70,"&gt;0")))+(M$46/1000),$J70)))</f>
        <v>0</v>
      </c>
      <c r="N70" s="295">
        <f ca="1">IF($G70&gt;=O$46,0,IF($H70&lt;N$46,0,IFERROR($J70/(2*(COUNTIF($L70:M70,"&gt;0")*COUNTIF($L70:M70,"&gt;0")))+(N$46/1000),$J70)))</f>
        <v>0</v>
      </c>
      <c r="O70" s="295">
        <f ca="1">IF($G70&gt;=P$46,0,IF($H70&lt;O$46,0,IFERROR($J70/(2*(COUNTIF($L70:N70,"&gt;0")*COUNTIF($L70:N70,"&gt;0")))+(O$46/1000),$J70)))</f>
        <v>0</v>
      </c>
      <c r="P70" s="295">
        <f ca="1">IF($G70&gt;=Q$46,0,IF($H70&lt;P$46,0,IFERROR($J70/(2*(COUNTIF($L70:O70,"&gt;0")*COUNTIF($L70:O70,"&gt;0")))+(P$46/1000),$J70)))</f>
        <v>0</v>
      </c>
      <c r="R70" s="295" t="str">
        <f t="shared" ca="1" si="26"/>
        <v/>
      </c>
      <c r="S70" s="295" t="str">
        <f t="shared" ca="1" si="27"/>
        <v/>
      </c>
      <c r="T70" s="295" t="str">
        <f t="shared" ca="1" si="28"/>
        <v/>
      </c>
      <c r="U70" s="295" t="str">
        <f t="shared" ca="1" si="29"/>
        <v/>
      </c>
      <c r="V70" s="295" t="str">
        <f t="shared" ca="1" si="30"/>
        <v/>
      </c>
      <c r="W70" s="263"/>
      <c r="X70" s="263"/>
      <c r="Y70" s="263"/>
      <c r="AA70" s="382"/>
      <c r="AB70" s="387"/>
      <c r="AC70" s="387"/>
      <c r="AD70" s="386" t="s">
        <v>323</v>
      </c>
      <c r="AE70" s="295">
        <f>IF(EXACT(AE61,""),"",IFERROR(_xlfn.AGGREGATE(14,6,'Skills Record'!$G:$G/(('Skills Record'!$C:$C=$AN$2)*(RIGHT('Skills Record'!$L:$L,LEN(AE61)+2)="|"&amp;AE61&amp;"|")),1),""))</f>
        <v>1</v>
      </c>
      <c r="AF70" s="295">
        <f>IF(EXACT(AF61,""),"",IFERROR(_xlfn.AGGREGATE(14,6,'Skills Record'!$G:$G/(('Skills Record'!$C:$C=$AN$2)*(RIGHT('Skills Record'!$L:$L,LEN(AF61)+2)="|"&amp;AF61&amp;"|")),1),""))</f>
        <v>5</v>
      </c>
      <c r="AG70" s="295">
        <f>IF(EXACT(AG61,""),"",IFERROR(_xlfn.AGGREGATE(14,6,'Skills Record'!$G:$G/(('Skills Record'!$C:$C=$AN$2)*(RIGHT('Skills Record'!$L:$L,LEN(AG61)+2)="|"&amp;AG61&amp;"|")),1),""))</f>
        <v>9</v>
      </c>
      <c r="AH70" s="295">
        <f>IF(EXACT(AH61,""),"",IFERROR(_xlfn.AGGREGATE(14,6,'Skills Record'!$G:$G/(('Skills Record'!$C:$C=$AN$2)*(RIGHT('Skills Record'!$L:$L,LEN(AH61)+2)="|"&amp;AH61&amp;"|")),1),""))</f>
        <v>4</v>
      </c>
      <c r="AI70" s="295">
        <f>IF(EXACT(AI61,""),"",IFERROR(_xlfn.AGGREGATE(14,6,'Skills Record'!$G:$G/(('Skills Record'!$C:$C=$AN$2)*(RIGHT('Skills Record'!$L:$L,LEN(AI61)+2)="|"&amp;AI61&amp;"|")),1),""))</f>
        <v>6</v>
      </c>
      <c r="AJ70" s="295" t="str">
        <f>IF(EXACT(AJ61,""),"",IFERROR(_xlfn.AGGREGATE(14,6,'Skills Record'!$G:$G/(('Skills Record'!$C:$C=$AN$2)*(RIGHT('Skills Record'!$L:$L,LEN(AJ61)+2)="|"&amp;AJ61&amp;"|")),1),""))</f>
        <v/>
      </c>
      <c r="AK70" s="295">
        <f>IF(EXACT(AK61,""),"",IFERROR(_xlfn.AGGREGATE(14,6,'Skills Record'!$G:$G/(('Skills Record'!$C:$C=$AN$2)*(RIGHT('Skills Record'!$L:$L,LEN(AK61)+2)="|"&amp;AK61&amp;"|")),1),""))</f>
        <v>0</v>
      </c>
      <c r="AL70" s="295" t="str">
        <f>IF(EXACT(AL61,""),"",IFERROR(_xlfn.AGGREGATE(14,6,'Skills Record'!$G:$G/(('Skills Record'!$C:$C=$AN$2)*(RIGHT('Skills Record'!$L:$L,LEN(AL61)+2)="|"&amp;AL61&amp;"|")),1),""))</f>
        <v/>
      </c>
      <c r="AM70" s="295" t="str">
        <f>IF(EXACT(AM61,""),"",IFERROR(_xlfn.AGGREGATE(14,6,'Skills Record'!$G:$G/(('Skills Record'!$C:$C=$AN$2)*(RIGHT('Skills Record'!$L:$L,LEN(AM61)+2)="|"&amp;AM61&amp;"|")),1),""))</f>
        <v/>
      </c>
      <c r="AN70" s="295" t="str">
        <f>IF(EXACT(AN61,""),"",IFERROR(_xlfn.AGGREGATE(14,6,'Skills Record'!$G:$G/(('Skills Record'!$C:$C=$AN$2)*(RIGHT('Skills Record'!$L:$L,LEN(AN61)+2)="|"&amp;AN61&amp;"|")),1),""))</f>
        <v/>
      </c>
      <c r="AO70" s="295" t="str">
        <f>IF(EXACT(AO61,""),"",IFERROR(_xlfn.AGGREGATE(14,6,'Skills Record'!$G:$G/(('Skills Record'!$C:$C=$AN$2)*(RIGHT('Skills Record'!$L:$L,LEN(AO61)+2)="|"&amp;AO61&amp;"|")),1),""))</f>
        <v/>
      </c>
      <c r="AP70" s="295" t="str">
        <f>IF(EXACT(AP61,""),"",IFERROR(_xlfn.AGGREGATE(14,6,'Skills Record'!$G:$G/(('Skills Record'!$C:$C=$AN$2)*(RIGHT('Skills Record'!$L:$L,LEN(AP61)+2)="|"&amp;AP61&amp;"|")),1),""))</f>
        <v/>
      </c>
      <c r="AQ70" s="295" t="str">
        <f>IF(EXACT(AQ61,""),"",IFERROR(_xlfn.AGGREGATE(14,6,'Skills Record'!$G:$G/(('Skills Record'!$C:$C=$AN$2)*(RIGHT('Skills Record'!$L:$L,LEN(AQ61)+2)="|"&amp;AQ61&amp;"|")),1),""))</f>
        <v/>
      </c>
      <c r="AR70" s="295" t="str">
        <f>IF(EXACT(AR61,""),"",IFERROR(_xlfn.AGGREGATE(14,6,'Skills Record'!$G:$G/(('Skills Record'!$C:$C=$AN$2)*(RIGHT('Skills Record'!$L:$L,LEN(AR61)+2)="|"&amp;AR61&amp;"|")),1),""))</f>
        <v/>
      </c>
      <c r="AS70" s="295" t="str">
        <f>IF(EXACT(AS61,""),"",IFERROR(_xlfn.AGGREGATE(14,6,'Skills Record'!$G:$G/(('Skills Record'!$C:$C=$AN$2)*(RIGHT('Skills Record'!$L:$L,LEN(AS61)+2)="|"&amp;AS61&amp;"|")),1),""))</f>
        <v/>
      </c>
      <c r="AT70" s="295" t="str">
        <f>IF(EXACT(AT61,""),"",IFERROR(_xlfn.AGGREGATE(14,6,'Skills Record'!$G:$G/(('Skills Record'!$C:$C=$AN$2)*(RIGHT('Skills Record'!$L:$L,LEN(AT61)+2)="|"&amp;AT61&amp;"|")),1),""))</f>
        <v/>
      </c>
      <c r="AU70" s="295" t="str">
        <f>IF(EXACT(AU61,""),"",IFERROR(_xlfn.AGGREGATE(14,6,'Skills Record'!$G:$G/(('Skills Record'!$C:$C=$AN$2)*(RIGHT('Skills Record'!$L:$L,LEN(AU61)+2)="|"&amp;AU61&amp;"|")),1),""))</f>
        <v/>
      </c>
      <c r="AV70" s="295" t="str">
        <f>IF(EXACT(AV61,""),"",IFERROR(_xlfn.AGGREGATE(14,6,'Skills Record'!$G:$G/(('Skills Record'!$C:$C=$AN$2)*(RIGHT('Skills Record'!$L:$L,LEN(AV61)+2)="|"&amp;AV61&amp;"|")),1),""))</f>
        <v/>
      </c>
      <c r="AW70" s="295" t="str">
        <f>IF(EXACT(AW61,""),"",IFERROR(_xlfn.AGGREGATE(14,6,'Skills Record'!$G:$G/(('Skills Record'!$C:$C=$AN$2)*(RIGHT('Skills Record'!$L:$L,LEN(AW61)+2)="|"&amp;AW61&amp;"|")),1),""))</f>
        <v/>
      </c>
      <c r="AX70" s="295" t="str">
        <f>IF(EXACT(AX61,""),"",IFERROR(_xlfn.AGGREGATE(14,6,'Skills Record'!$G:$G/(('Skills Record'!$C:$C=$AN$2)*(RIGHT('Skills Record'!$L:$L,LEN(AX61)+2)="|"&amp;AX61&amp;"|")),1),""))</f>
        <v/>
      </c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  <c r="FM70" s="202"/>
      <c r="FN70" s="202"/>
      <c r="FO70" s="202"/>
      <c r="FP70" s="202"/>
      <c r="FQ70" s="202"/>
      <c r="FR70" s="202"/>
      <c r="FS70" s="202"/>
      <c r="FT70" s="202"/>
      <c r="FU70" s="202"/>
      <c r="FV70" s="202"/>
      <c r="FW70" s="202"/>
      <c r="FX70" s="202"/>
      <c r="FY70" s="202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  <c r="GT70" s="202"/>
      <c r="GU70" s="202"/>
      <c r="GV70" s="202"/>
      <c r="GW70" s="202"/>
      <c r="GX70" s="202"/>
      <c r="GY70" s="202"/>
      <c r="GZ70" s="202"/>
      <c r="HA70" s="202"/>
      <c r="HB70" s="202"/>
      <c r="HC70" s="202"/>
      <c r="HD70" s="202"/>
      <c r="HE70" s="202"/>
      <c r="HF70" s="202"/>
      <c r="HG70" s="202"/>
      <c r="HH70" s="202"/>
      <c r="HI70" s="202"/>
      <c r="HJ70" s="202"/>
      <c r="HK70" s="202"/>
      <c r="HL70" s="202"/>
      <c r="HM70" s="202"/>
      <c r="HN70" s="202"/>
      <c r="HO70" s="202"/>
      <c r="HP70" s="202"/>
      <c r="HQ70" s="202"/>
      <c r="HR70" s="202"/>
      <c r="HS70" s="202"/>
    </row>
    <row r="71" spans="1:227" s="243" customFormat="1" ht="10" customHeight="1" x14ac:dyDescent="0.35">
      <c r="A71" s="433">
        <v>28</v>
      </c>
      <c r="B71" s="317" t="str">
        <f t="shared" ca="1" si="16"/>
        <v/>
      </c>
      <c r="C71" s="295">
        <f t="shared" ca="1" si="17"/>
        <v>0</v>
      </c>
      <c r="D71" s="295">
        <f t="shared" ca="1" si="18"/>
        <v>0</v>
      </c>
      <c r="E71" s="295">
        <f t="shared" ca="1" si="19"/>
        <v>0</v>
      </c>
      <c r="F71" s="295">
        <f t="shared" ca="1" si="20"/>
        <v>0</v>
      </c>
      <c r="G71" s="402" t="str">
        <f t="shared" ca="1" si="21"/>
        <v/>
      </c>
      <c r="H71" s="402" t="str">
        <f t="shared" ca="1" si="22"/>
        <v/>
      </c>
      <c r="I71" s="295" t="str">
        <f t="shared" ca="1" si="23"/>
        <v/>
      </c>
      <c r="J71" s="295" t="str">
        <f t="shared" ca="1" si="24"/>
        <v/>
      </c>
      <c r="L71" s="295">
        <f t="shared" ca="1" si="25"/>
        <v>0</v>
      </c>
      <c r="M71" s="295">
        <f ca="1">IF($G71&gt;=N$46,0,IF($H71&lt;M$46,0,IFERROR($J71/(2*(COUNTIF($L71:L71,"&gt;0")*COUNTIF($L71:L71,"&gt;0")))+(M$46/1000),$J71)))</f>
        <v>0</v>
      </c>
      <c r="N71" s="295">
        <f ca="1">IF($G71&gt;=O$46,0,IF($H71&lt;N$46,0,IFERROR($J71/(2*(COUNTIF($L71:M71,"&gt;0")*COUNTIF($L71:M71,"&gt;0")))+(N$46/1000),$J71)))</f>
        <v>0</v>
      </c>
      <c r="O71" s="295">
        <f ca="1">IF($G71&gt;=P$46,0,IF($H71&lt;O$46,0,IFERROR($J71/(2*(COUNTIF($L71:N71,"&gt;0")*COUNTIF($L71:N71,"&gt;0")))+(O$46/1000),$J71)))</f>
        <v>0</v>
      </c>
      <c r="P71" s="295">
        <f ca="1">IF($G71&gt;=Q$46,0,IF($H71&lt;P$46,0,IFERROR($J71/(2*(COUNTIF($L71:O71,"&gt;0")*COUNTIF($L71:O71,"&gt;0")))+(P$46/1000),$J71)))</f>
        <v>0</v>
      </c>
      <c r="R71" s="295" t="str">
        <f t="shared" ca="1" si="26"/>
        <v/>
      </c>
      <c r="S71" s="295" t="str">
        <f t="shared" ca="1" si="27"/>
        <v/>
      </c>
      <c r="T71" s="295" t="str">
        <f t="shared" ca="1" si="28"/>
        <v/>
      </c>
      <c r="U71" s="295" t="str">
        <f t="shared" ca="1" si="29"/>
        <v/>
      </c>
      <c r="V71" s="295" t="str">
        <f t="shared" ca="1" si="30"/>
        <v/>
      </c>
      <c r="W71" s="263"/>
      <c r="X71" s="263"/>
      <c r="Y71" s="263"/>
      <c r="AA71" s="382"/>
      <c r="AB71" s="387"/>
      <c r="AC71" s="387"/>
      <c r="AD71" s="386" t="s">
        <v>365</v>
      </c>
      <c r="AE71" s="337">
        <f>IF(EXACT(AE61,""),"",IFERROR(AVERAGEIFS('Skills Record'!$G:$G,'Skills Record'!$L:$L,"*|"&amp;AE61&amp;"|"),""))</f>
        <v>1.5833333333333333</v>
      </c>
      <c r="AF71" s="337">
        <f>IF(EXACT(AF61,""),"",IFERROR(AVERAGEIFS('Skills Record'!$G:$G,'Skills Record'!$L:$L,"*|"&amp;AF61&amp;"|"),""))</f>
        <v>2.75</v>
      </c>
      <c r="AG71" s="337">
        <f>IF(EXACT(AG61,""),"",IFERROR(AVERAGEIFS('Skills Record'!$G:$G,'Skills Record'!$L:$L,"*|"&amp;AG61&amp;"|"),""))</f>
        <v>3.1666666666666665</v>
      </c>
      <c r="AH71" s="337">
        <f>IF(EXACT(AH61,""),"",IFERROR(AVERAGEIFS('Skills Record'!$G:$G,'Skills Record'!$L:$L,"*|"&amp;AH61&amp;"|"),""))</f>
        <v>2.5833333333333335</v>
      </c>
      <c r="AI71" s="337">
        <f>IF(EXACT(AI61,""),"",IFERROR(AVERAGEIFS('Skills Record'!$G:$G,'Skills Record'!$L:$L,"*|"&amp;AI61&amp;"|"),""))</f>
        <v>5.8</v>
      </c>
      <c r="AJ71" s="337">
        <f>IF(EXACT(AJ61,""),"",IFERROR(AVERAGEIFS('Skills Record'!$G:$G,'Skills Record'!$L:$L,"*|"&amp;AJ61&amp;"|"),""))</f>
        <v>5.2</v>
      </c>
      <c r="AK71" s="337">
        <f>IF(EXACT(AK61,""),"",IFERROR(AVERAGEIFS('Skills Record'!$G:$G,'Skills Record'!$L:$L,"*|"&amp;AK61&amp;"|"),""))</f>
        <v>1.25</v>
      </c>
      <c r="AL71" s="337" t="str">
        <f>IF(EXACT(AL61,""),"",IFERROR(AVERAGEIFS('Skills Record'!$G:$G,'Skills Record'!$L:$L,"*|"&amp;AL61&amp;"|"),""))</f>
        <v/>
      </c>
      <c r="AM71" s="337" t="str">
        <f>IF(EXACT(AM61,""),"",IFERROR(AVERAGEIFS('Skills Record'!$G:$G,'Skills Record'!$L:$L,"*|"&amp;AM61&amp;"|"),""))</f>
        <v/>
      </c>
      <c r="AN71" s="337" t="str">
        <f>IF(EXACT(AN61,""),"",IFERROR(AVERAGEIFS('Skills Record'!$G:$G,'Skills Record'!$L:$L,"*|"&amp;AN61&amp;"|"),""))</f>
        <v/>
      </c>
      <c r="AO71" s="337" t="str">
        <f>IF(EXACT(AO61,""),"",IFERROR(AVERAGEIFS('Skills Record'!$G:$G,'Skills Record'!$L:$L,"*|"&amp;AO61&amp;"|"),""))</f>
        <v/>
      </c>
      <c r="AP71" s="337" t="str">
        <f>IF(EXACT(AP61,""),"",IFERROR(AVERAGEIFS('Skills Record'!$G:$G,'Skills Record'!$L:$L,"*|"&amp;AP61&amp;"|"),""))</f>
        <v/>
      </c>
      <c r="AQ71" s="337" t="str">
        <f>IF(EXACT(AQ61,""),"",IFERROR(AVERAGEIFS('Skills Record'!$G:$G,'Skills Record'!$L:$L,"*|"&amp;AQ61&amp;"|"),""))</f>
        <v/>
      </c>
      <c r="AR71" s="337" t="str">
        <f>IF(EXACT(AR61,""),"",IFERROR(AVERAGEIFS('Skills Record'!$G:$G,'Skills Record'!$L:$L,"*|"&amp;AR61&amp;"|"),""))</f>
        <v/>
      </c>
      <c r="AS71" s="337" t="str">
        <f>IF(EXACT(AS61,""),"",IFERROR(AVERAGEIFS('Skills Record'!$G:$G,'Skills Record'!$L:$L,"*|"&amp;AS61&amp;"|"),""))</f>
        <v/>
      </c>
      <c r="AT71" s="337" t="str">
        <f>IF(EXACT(AT61,""),"",IFERROR(AVERAGEIFS('Skills Record'!$G:$G,'Skills Record'!$L:$L,"*|"&amp;AT61&amp;"|"),""))</f>
        <v/>
      </c>
      <c r="AU71" s="337" t="str">
        <f>IF(EXACT(AU61,""),"",IFERROR(AVERAGEIFS('Skills Record'!$G:$G,'Skills Record'!$L:$L,"*|"&amp;AU61&amp;"|"),""))</f>
        <v/>
      </c>
      <c r="AV71" s="337" t="str">
        <f>IF(EXACT(AV61,""),"",IFERROR(AVERAGEIFS('Skills Record'!$G:$G,'Skills Record'!$L:$L,"*|"&amp;AV61&amp;"|"),""))</f>
        <v/>
      </c>
      <c r="AW71" s="337" t="str">
        <f>IF(EXACT(AW61,""),"",IFERROR(AVERAGEIFS('Skills Record'!$G:$G,'Skills Record'!$L:$L,"*|"&amp;AW61&amp;"|"),""))</f>
        <v/>
      </c>
      <c r="AX71" s="337" t="str">
        <f>IF(EXACT(AX61,""),"",IFERROR(AVERAGEIFS('Skills Record'!$G:$G,'Skills Record'!$L:$L,"*|"&amp;AX61&amp;"|"),""))</f>
        <v/>
      </c>
      <c r="AY71" s="265"/>
      <c r="AZ71" s="265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  <c r="EO71" s="202"/>
      <c r="EP71" s="202"/>
      <c r="EQ71" s="202"/>
      <c r="ER71" s="202"/>
      <c r="ES71" s="202"/>
      <c r="ET71" s="202"/>
      <c r="EU71" s="202"/>
      <c r="EV71" s="202"/>
      <c r="EW71" s="202"/>
      <c r="EX71" s="202"/>
      <c r="EY71" s="202"/>
      <c r="EZ71" s="202"/>
      <c r="FA71" s="202"/>
      <c r="FB71" s="202"/>
      <c r="FC71" s="202"/>
      <c r="FD71" s="202"/>
      <c r="FE71" s="202"/>
      <c r="FF71" s="202"/>
      <c r="FG71" s="202"/>
      <c r="FH71" s="202"/>
      <c r="FI71" s="202"/>
      <c r="FJ71" s="202"/>
      <c r="FK71" s="202"/>
      <c r="FL71" s="202"/>
      <c r="FM71" s="202"/>
      <c r="FN71" s="202"/>
      <c r="FO71" s="202"/>
      <c r="FP71" s="202"/>
      <c r="FQ71" s="202"/>
      <c r="FR71" s="202"/>
      <c r="FS71" s="202"/>
      <c r="FT71" s="202"/>
      <c r="FU71" s="202"/>
      <c r="FV71" s="202"/>
      <c r="FW71" s="202"/>
      <c r="FX71" s="202"/>
      <c r="FY71" s="202"/>
      <c r="FZ71" s="202"/>
      <c r="GA71" s="202"/>
      <c r="GB71" s="202"/>
      <c r="GC71" s="202"/>
      <c r="GD71" s="202"/>
      <c r="GE71" s="202"/>
      <c r="GF71" s="202"/>
      <c r="GG71" s="202"/>
      <c r="GH71" s="202"/>
      <c r="GI71" s="202"/>
      <c r="GJ71" s="202"/>
      <c r="GK71" s="202"/>
      <c r="GL71" s="202"/>
      <c r="GM71" s="202"/>
      <c r="GN71" s="202"/>
      <c r="GO71" s="202"/>
      <c r="GP71" s="202"/>
      <c r="GQ71" s="202"/>
      <c r="GR71" s="202"/>
      <c r="GS71" s="202"/>
      <c r="GT71" s="202"/>
      <c r="GU71" s="202"/>
      <c r="GV71" s="202"/>
      <c r="GW71" s="202"/>
      <c r="GX71" s="202"/>
      <c r="GY71" s="202"/>
      <c r="GZ71" s="202"/>
      <c r="HA71" s="202"/>
      <c r="HB71" s="202"/>
      <c r="HC71" s="202"/>
      <c r="HD71" s="202"/>
      <c r="HE71" s="202"/>
      <c r="HF71" s="202"/>
      <c r="HG71" s="202"/>
      <c r="HH71" s="202"/>
      <c r="HI71" s="202"/>
      <c r="HJ71" s="202"/>
      <c r="HK71" s="202"/>
      <c r="HL71" s="202"/>
      <c r="HM71" s="202"/>
      <c r="HN71" s="202"/>
      <c r="HO71" s="202"/>
      <c r="HP71" s="202"/>
      <c r="HQ71" s="202"/>
      <c r="HR71" s="202"/>
      <c r="HS71" s="202"/>
    </row>
    <row r="72" spans="1:227" s="243" customFormat="1" ht="10" customHeight="1" x14ac:dyDescent="0.35">
      <c r="A72" s="433">
        <v>29</v>
      </c>
      <c r="B72" s="317" t="str">
        <f t="shared" ca="1" si="16"/>
        <v/>
      </c>
      <c r="C72" s="295">
        <f t="shared" ca="1" si="17"/>
        <v>0</v>
      </c>
      <c r="D72" s="295">
        <f t="shared" ca="1" si="18"/>
        <v>0</v>
      </c>
      <c r="E72" s="295">
        <f t="shared" ca="1" si="19"/>
        <v>0</v>
      </c>
      <c r="F72" s="295">
        <f t="shared" ca="1" si="20"/>
        <v>0</v>
      </c>
      <c r="G72" s="402" t="str">
        <f t="shared" ca="1" si="21"/>
        <v/>
      </c>
      <c r="H72" s="402" t="str">
        <f t="shared" ca="1" si="22"/>
        <v/>
      </c>
      <c r="I72" s="295" t="str">
        <f t="shared" ca="1" si="23"/>
        <v/>
      </c>
      <c r="J72" s="295" t="str">
        <f t="shared" ca="1" si="24"/>
        <v/>
      </c>
      <c r="L72" s="295">
        <f t="shared" ca="1" si="25"/>
        <v>0</v>
      </c>
      <c r="M72" s="295">
        <f ca="1">IF($G72&gt;=N$46,0,IF($H72&lt;M$46,0,IFERROR($J72/(2*(COUNTIF($L72:L72,"&gt;0")*COUNTIF($L72:L72,"&gt;0")))+(M$46/1000),$J72)))</f>
        <v>0</v>
      </c>
      <c r="N72" s="295">
        <f ca="1">IF($G72&gt;=O$46,0,IF($H72&lt;N$46,0,IFERROR($J72/(2*(COUNTIF($L72:M72,"&gt;0")*COUNTIF($L72:M72,"&gt;0")))+(N$46/1000),$J72)))</f>
        <v>0</v>
      </c>
      <c r="O72" s="295">
        <f ca="1">IF($G72&gt;=P$46,0,IF($H72&lt;O$46,0,IFERROR($J72/(2*(COUNTIF($L72:N72,"&gt;0")*COUNTIF($L72:N72,"&gt;0")))+(O$46/1000),$J72)))</f>
        <v>0</v>
      </c>
      <c r="P72" s="295">
        <f ca="1">IF($G72&gt;=Q$46,0,IF($H72&lt;P$46,0,IFERROR($J72/(2*(COUNTIF($L72:O72,"&gt;0")*COUNTIF($L72:O72,"&gt;0")))+(P$46/1000),$J72)))</f>
        <v>0</v>
      </c>
      <c r="R72" s="295" t="str">
        <f t="shared" ca="1" si="26"/>
        <v/>
      </c>
      <c r="S72" s="295" t="str">
        <f t="shared" ca="1" si="27"/>
        <v/>
      </c>
      <c r="T72" s="295" t="str">
        <f t="shared" ca="1" si="28"/>
        <v/>
      </c>
      <c r="U72" s="295" t="str">
        <f t="shared" ca="1" si="29"/>
        <v/>
      </c>
      <c r="V72" s="295" t="str">
        <f t="shared" ca="1" si="30"/>
        <v/>
      </c>
      <c r="W72" s="263"/>
      <c r="X72" s="263"/>
      <c r="Y72" s="263"/>
      <c r="AA72" s="382"/>
      <c r="AB72" s="387"/>
      <c r="AC72" s="387"/>
      <c r="AD72" s="386" t="s">
        <v>386</v>
      </c>
      <c r="AE72" s="337">
        <f ca="1">IFERROR(ROUNDUP(MAX(AE62,AVERAGE(AE67,AE69,AE71)),0),"")</f>
        <v>2</v>
      </c>
      <c r="AF72" s="337">
        <f t="shared" ref="AF72" ca="1" si="63">IFERROR(ROUNDUP(MAX(AF62,AVERAGE(AF67,AF69,AF71)),0),"")</f>
        <v>6</v>
      </c>
      <c r="AG72" s="337">
        <f t="shared" ref="AG72" ca="1" si="64">IFERROR(ROUNDUP(MAX(AG62,AVERAGE(AG67,AG69,AG71)),0),"")</f>
        <v>10</v>
      </c>
      <c r="AH72" s="337">
        <f t="shared" ref="AH72" ca="1" si="65">IFERROR(ROUNDUP(MAX(AH62,AVERAGE(AH67,AH69,AH71)),0),"")</f>
        <v>5</v>
      </c>
      <c r="AI72" s="337">
        <f t="shared" ref="AI72" ca="1" si="66">IFERROR(ROUNDUP(MAX(AI62,AVERAGE(AI67,AI69,AI71)),0),"")</f>
        <v>6</v>
      </c>
      <c r="AJ72" s="337">
        <f t="shared" ref="AJ72" ca="1" si="67">IFERROR(ROUNDUP(MAX(AJ62,AVERAGE(AJ67,AJ69,AJ71)),0),"")</f>
        <v>3</v>
      </c>
      <c r="AK72" s="337">
        <f t="shared" ref="AK72" ca="1" si="68">IFERROR(ROUNDUP(MAX(AK62,AVERAGE(AK67,AK69,AK71)),0),"")</f>
        <v>1</v>
      </c>
      <c r="AL72" s="337" t="str">
        <f t="shared" ref="AL72" si="69">IFERROR(ROUNDUP(MAX(AL62,AVERAGE(AL67,AL69,AL71)),0),"")</f>
        <v/>
      </c>
      <c r="AM72" s="337" t="str">
        <f t="shared" ref="AM72" si="70">IFERROR(ROUNDUP(MAX(AM62,AVERAGE(AM67,AM69,AM71)),0),"")</f>
        <v/>
      </c>
      <c r="AN72" s="337" t="str">
        <f t="shared" ref="AN72" si="71">IFERROR(ROUNDUP(MAX(AN62,AVERAGE(AN67,AN69,AN71)),0),"")</f>
        <v/>
      </c>
      <c r="AO72" s="337" t="str">
        <f t="shared" ref="AO72" si="72">IFERROR(ROUNDUP(MAX(AO62,AVERAGE(AO67,AO69,AO71)),0),"")</f>
        <v/>
      </c>
      <c r="AP72" s="337" t="str">
        <f t="shared" ref="AP72" si="73">IFERROR(ROUNDUP(MAX(AP62,AVERAGE(AP67,AP69,AP71)),0),"")</f>
        <v/>
      </c>
      <c r="AQ72" s="337" t="str">
        <f t="shared" ref="AQ72" si="74">IFERROR(ROUNDUP(MAX(AQ62,AVERAGE(AQ67,AQ69,AQ71)),0),"")</f>
        <v/>
      </c>
      <c r="AR72" s="337" t="str">
        <f t="shared" ref="AR72" si="75">IFERROR(ROUNDUP(MAX(AR62,AVERAGE(AR67,AR69,AR71)),0),"")</f>
        <v/>
      </c>
      <c r="AS72" s="337" t="str">
        <f t="shared" ref="AS72" si="76">IFERROR(ROUNDUP(MAX(AS62,AVERAGE(AS67,AS69,AS71)),0),"")</f>
        <v/>
      </c>
      <c r="AT72" s="337" t="str">
        <f t="shared" ref="AT72" si="77">IFERROR(ROUNDUP(MAX(AT62,AVERAGE(AT67,AT69,AT71)),0),"")</f>
        <v/>
      </c>
      <c r="AU72" s="337" t="str">
        <f t="shared" ref="AU72" si="78">IFERROR(ROUNDUP(MAX(AU62,AVERAGE(AU67,AU69,AU71)),0),"")</f>
        <v/>
      </c>
      <c r="AV72" s="337" t="str">
        <f t="shared" ref="AV72" si="79">IFERROR(ROUNDUP(MAX(AV62,AVERAGE(AV67,AV69,AV71)),0),"")</f>
        <v/>
      </c>
      <c r="AW72" s="337" t="str">
        <f t="shared" ref="AW72" si="80">IFERROR(ROUNDUP(MAX(AW62,AVERAGE(AW67,AW69,AW71)),0),"")</f>
        <v/>
      </c>
      <c r="AX72" s="337" t="str">
        <f t="shared" ref="AX72" si="81">IFERROR(ROUNDUP(MAX(AX62,AVERAGE(AX67,AX69,AX71)),0),"")</f>
        <v/>
      </c>
      <c r="AY72" s="266"/>
      <c r="AZ72" s="266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  <c r="EP72" s="202"/>
      <c r="EQ72" s="202"/>
      <c r="ER72" s="202"/>
      <c r="ES72" s="202"/>
      <c r="ET72" s="202"/>
      <c r="EU72" s="202"/>
      <c r="EV72" s="202"/>
      <c r="EW72" s="202"/>
      <c r="EX72" s="202"/>
      <c r="EY72" s="202"/>
      <c r="EZ72" s="202"/>
      <c r="FA72" s="202"/>
      <c r="FB72" s="202"/>
      <c r="FC72" s="202"/>
      <c r="FD72" s="202"/>
      <c r="FE72" s="202"/>
      <c r="FF72" s="202"/>
      <c r="FG72" s="202"/>
      <c r="FH72" s="202"/>
      <c r="FI72" s="202"/>
      <c r="FJ72" s="202"/>
      <c r="FK72" s="202"/>
      <c r="FL72" s="202"/>
      <c r="FM72" s="202"/>
      <c r="FN72" s="202"/>
      <c r="FO72" s="202"/>
      <c r="FP72" s="202"/>
      <c r="FQ72" s="202"/>
      <c r="FR72" s="202"/>
      <c r="FS72" s="202"/>
      <c r="FT72" s="202"/>
      <c r="FU72" s="202"/>
      <c r="FV72" s="202"/>
      <c r="FW72" s="202"/>
      <c r="FX72" s="202"/>
      <c r="FY72" s="202"/>
      <c r="FZ72" s="202"/>
      <c r="GA72" s="202"/>
      <c r="GB72" s="202"/>
      <c r="GC72" s="202"/>
      <c r="GD72" s="202"/>
      <c r="GE72" s="202"/>
      <c r="GF72" s="202"/>
      <c r="GG72" s="202"/>
      <c r="GH72" s="202"/>
      <c r="GI72" s="202"/>
      <c r="GJ72" s="202"/>
      <c r="GK72" s="202"/>
      <c r="GL72" s="202"/>
      <c r="GM72" s="202"/>
      <c r="GN72" s="202"/>
      <c r="GO72" s="202"/>
      <c r="GP72" s="202"/>
      <c r="GQ72" s="202"/>
      <c r="GR72" s="202"/>
      <c r="GS72" s="202"/>
      <c r="GT72" s="202"/>
      <c r="GU72" s="202"/>
      <c r="GV72" s="202"/>
      <c r="GW72" s="202"/>
      <c r="GX72" s="202"/>
      <c r="GY72" s="202"/>
      <c r="GZ72" s="202"/>
      <c r="HA72" s="202"/>
      <c r="HB72" s="202"/>
      <c r="HC72" s="202"/>
      <c r="HD72" s="202"/>
      <c r="HE72" s="202"/>
      <c r="HF72" s="202"/>
      <c r="HG72" s="202"/>
      <c r="HH72" s="202"/>
      <c r="HI72" s="202"/>
      <c r="HJ72" s="202"/>
      <c r="HK72" s="202"/>
      <c r="HL72" s="202"/>
      <c r="HM72" s="202"/>
      <c r="HN72" s="202"/>
      <c r="HO72" s="202"/>
      <c r="HP72" s="202"/>
      <c r="HQ72" s="202"/>
      <c r="HR72" s="202"/>
      <c r="HS72" s="202"/>
    </row>
    <row r="73" spans="1:227" s="242" customFormat="1" ht="10" customHeight="1" x14ac:dyDescent="0.35">
      <c r="A73" s="433">
        <v>30</v>
      </c>
      <c r="B73" s="317" t="str">
        <f t="shared" ca="1" si="16"/>
        <v/>
      </c>
      <c r="C73" s="295">
        <f t="shared" ca="1" si="17"/>
        <v>0</v>
      </c>
      <c r="D73" s="295">
        <f t="shared" ca="1" si="18"/>
        <v>0</v>
      </c>
      <c r="E73" s="295">
        <f t="shared" ca="1" si="19"/>
        <v>0</v>
      </c>
      <c r="F73" s="295">
        <f t="shared" ca="1" si="20"/>
        <v>0</v>
      </c>
      <c r="G73" s="402" t="str">
        <f t="shared" ca="1" si="21"/>
        <v/>
      </c>
      <c r="H73" s="402" t="str">
        <f t="shared" ca="1" si="22"/>
        <v/>
      </c>
      <c r="I73" s="295" t="str">
        <f t="shared" ca="1" si="23"/>
        <v/>
      </c>
      <c r="J73" s="295" t="str">
        <f t="shared" ca="1" si="24"/>
        <v/>
      </c>
      <c r="K73" s="243"/>
      <c r="L73" s="295">
        <f t="shared" ca="1" si="25"/>
        <v>0</v>
      </c>
      <c r="M73" s="295">
        <f ca="1">IF($G73&gt;=N$46,0,IF($H73&lt;M$46,0,IFERROR($J73/(2*(COUNTIF($L73:L73,"&gt;0")*COUNTIF($L73:L73,"&gt;0")))+(M$46/1000),$J73)))</f>
        <v>0</v>
      </c>
      <c r="N73" s="295">
        <f ca="1">IF($G73&gt;=O$46,0,IF($H73&lt;N$46,0,IFERROR($J73/(2*(COUNTIF($L73:M73,"&gt;0")*COUNTIF($L73:M73,"&gt;0")))+(N$46/1000),$J73)))</f>
        <v>0</v>
      </c>
      <c r="O73" s="295">
        <f ca="1">IF($G73&gt;=P$46,0,IF($H73&lt;O$46,0,IFERROR($J73/(2*(COUNTIF($L73:N73,"&gt;0")*COUNTIF($L73:N73,"&gt;0")))+(O$46/1000),$J73)))</f>
        <v>0</v>
      </c>
      <c r="P73" s="295">
        <f ca="1">IF($G73&gt;=Q$46,0,IF($H73&lt;P$46,0,IFERROR($J73/(2*(COUNTIF($L73:O73,"&gt;0")*COUNTIF($L73:O73,"&gt;0")))+(P$46/1000),$J73)))</f>
        <v>0</v>
      </c>
      <c r="Q73" s="243"/>
      <c r="R73" s="295" t="str">
        <f t="shared" ca="1" si="26"/>
        <v/>
      </c>
      <c r="S73" s="295" t="str">
        <f t="shared" ca="1" si="27"/>
        <v/>
      </c>
      <c r="T73" s="295" t="str">
        <f t="shared" ca="1" si="28"/>
        <v/>
      </c>
      <c r="U73" s="295" t="str">
        <f t="shared" ca="1" si="29"/>
        <v/>
      </c>
      <c r="V73" s="295" t="str">
        <f t="shared" ca="1" si="30"/>
        <v/>
      </c>
      <c r="W73" s="263"/>
      <c r="X73" s="263"/>
      <c r="Y73" s="263"/>
      <c r="AA73" s="507" t="s">
        <v>444</v>
      </c>
      <c r="AB73" s="387"/>
      <c r="AC73" s="390"/>
      <c r="AD73" s="390" t="s">
        <v>445</v>
      </c>
      <c r="AE73" s="295">
        <f>IF(EXACT(AE61,""),"",COUNTIFS('Skills Record'!$G:$G,"&gt;"&amp;AE66,'Skills Record'!$C:$C,$AN$2,'Skills Record'!$L:$L,"*|"&amp;AE61&amp;"|"))</f>
        <v>0</v>
      </c>
      <c r="AF73" s="295">
        <f>IF(EXACT(AF61,""),"",COUNTIFS('Skills Record'!$G:$G,"&gt;"&amp;AF66,'Skills Record'!$C:$C,$AN$2,'Skills Record'!$L:$L,"*|"&amp;AF61&amp;"|"))</f>
        <v>0</v>
      </c>
      <c r="AG73" s="295">
        <f>IF(EXACT(AG61,""),"",COUNTIFS('Skills Record'!$G:$G,"&gt;"&amp;AG66,'Skills Record'!$C:$C,$AN$2,'Skills Record'!$L:$L,"*|"&amp;AG61&amp;"|"))</f>
        <v>0</v>
      </c>
      <c r="AH73" s="295">
        <f>IF(EXACT(AH61,""),"",COUNTIFS('Skills Record'!$G:$G,"&gt;"&amp;AH66,'Skills Record'!$C:$C,$AN$2,'Skills Record'!$L:$L,"*|"&amp;AH61&amp;"|"))</f>
        <v>0</v>
      </c>
      <c r="AI73" s="295">
        <f>IF(EXACT(AI61,""),"",COUNTIFS('Skills Record'!$G:$G,"&gt;"&amp;AI66,'Skills Record'!$C:$C,$AN$2,'Skills Record'!$L:$L,"*|"&amp;AI61&amp;"|"))</f>
        <v>0</v>
      </c>
      <c r="AJ73" s="295">
        <f>IF(EXACT(AJ61,""),"",COUNTIFS('Skills Record'!$G:$G,"&gt;"&amp;AJ66,'Skills Record'!$C:$C,$AN$2,'Skills Record'!$L:$L,"*|"&amp;AJ61&amp;"|"))</f>
        <v>0</v>
      </c>
      <c r="AK73" s="295">
        <f>IF(EXACT(AK61,""),"",COUNTIFS('Skills Record'!$G:$G,"&gt;"&amp;AK66,'Skills Record'!$C:$C,$AN$2,'Skills Record'!$L:$L,"*|"&amp;AK61&amp;"|"))</f>
        <v>0</v>
      </c>
      <c r="AL73" s="295" t="str">
        <f>IF(EXACT(AL61,""),"",COUNTIFS('Skills Record'!$G:$G,"&gt;"&amp;AL66,'Skills Record'!$C:$C,$AN$2,'Skills Record'!$L:$L,"*|"&amp;AL61&amp;"|"))</f>
        <v/>
      </c>
      <c r="AM73" s="295" t="str">
        <f>IF(EXACT(AM61,""),"",COUNTIFS('Skills Record'!$G:$G,"&gt;"&amp;AM66,'Skills Record'!$C:$C,$AN$2,'Skills Record'!$L:$L,"*|"&amp;AM61&amp;"|"))</f>
        <v/>
      </c>
      <c r="AN73" s="295" t="str">
        <f>IF(EXACT(AN61,""),"",COUNTIFS('Skills Record'!$G:$G,"&gt;"&amp;AN66,'Skills Record'!$C:$C,$AN$2,'Skills Record'!$L:$L,"*|"&amp;AN61&amp;"|"))</f>
        <v/>
      </c>
      <c r="AO73" s="295" t="str">
        <f>IF(EXACT(AO61,""),"",COUNTIFS('Skills Record'!$G:$G,"&gt;"&amp;AO66,'Skills Record'!$C:$C,$AN$2,'Skills Record'!$L:$L,"*|"&amp;AO61&amp;"|"))</f>
        <v/>
      </c>
      <c r="AP73" s="295" t="str">
        <f>IF(EXACT(AP61,""),"",COUNTIFS('Skills Record'!$G:$G,"&gt;"&amp;AP66,'Skills Record'!$C:$C,$AN$2,'Skills Record'!$L:$L,"*|"&amp;AP61&amp;"|"))</f>
        <v/>
      </c>
      <c r="AQ73" s="295" t="str">
        <f>IF(EXACT(AQ61,""),"",COUNTIFS('Skills Record'!$G:$G,"&gt;"&amp;AQ66,'Skills Record'!$C:$C,$AN$2,'Skills Record'!$L:$L,"*|"&amp;AQ61&amp;"|"))</f>
        <v/>
      </c>
      <c r="AR73" s="295" t="str">
        <f>IF(EXACT(AR61,""),"",COUNTIFS('Skills Record'!$G:$G,"&gt;"&amp;AR66,'Skills Record'!$C:$C,$AN$2,'Skills Record'!$L:$L,"*|"&amp;AR61&amp;"|"))</f>
        <v/>
      </c>
      <c r="AS73" s="295" t="str">
        <f>IF(EXACT(AS61,""),"",COUNTIFS('Skills Record'!$G:$G,"&gt;"&amp;AS66,'Skills Record'!$C:$C,$AN$2,'Skills Record'!$L:$L,"*|"&amp;AS61&amp;"|"))</f>
        <v/>
      </c>
      <c r="AT73" s="295" t="str">
        <f>IF(EXACT(AT61,""),"",COUNTIFS('Skills Record'!$G:$G,"&gt;"&amp;AT66,'Skills Record'!$C:$C,$AN$2,'Skills Record'!$L:$L,"*|"&amp;AT61&amp;"|"))</f>
        <v/>
      </c>
      <c r="AU73" s="295" t="str">
        <f>IF(EXACT(AU61,""),"",COUNTIFS('Skills Record'!$G:$G,"&gt;"&amp;AU66,'Skills Record'!$C:$C,$AN$2,'Skills Record'!$L:$L,"*|"&amp;AU61&amp;"|"))</f>
        <v/>
      </c>
      <c r="AV73" s="295" t="str">
        <f>IF(EXACT(AV61,""),"",COUNTIFS('Skills Record'!$G:$G,"&gt;"&amp;AV66,'Skills Record'!$C:$C,$AN$2,'Skills Record'!$L:$L,"*|"&amp;AV61&amp;"|"))</f>
        <v/>
      </c>
      <c r="AW73" s="295" t="str">
        <f>IF(EXACT(AW61,""),"",COUNTIFS('Skills Record'!$G:$G,"&gt;"&amp;AW66,'Skills Record'!$C:$C,$AN$2,'Skills Record'!$L:$L,"*|"&amp;AW61&amp;"|"))</f>
        <v/>
      </c>
      <c r="AX73" s="295" t="str">
        <f>IF(EXACT(AX61,""),"",COUNTIFS('Skills Record'!$G:$G,"&gt;"&amp;AX66,'Skills Record'!$C:$C,$AN$2,'Skills Record'!$L:$L,"*|"&amp;AX61&amp;"|"))</f>
        <v/>
      </c>
      <c r="AY73" s="419"/>
      <c r="AZ73" s="419"/>
      <c r="BA73" s="419"/>
      <c r="BB73" s="419"/>
      <c r="BC73" s="419"/>
      <c r="BD73" s="419"/>
      <c r="BE73" s="419"/>
      <c r="BF73" s="419"/>
      <c r="BG73" s="419"/>
      <c r="BH73" s="419"/>
      <c r="BI73" s="419"/>
      <c r="BJ73" s="419"/>
      <c r="BK73" s="419"/>
      <c r="BL73" s="419"/>
      <c r="BM73" s="419"/>
      <c r="BN73" s="419"/>
      <c r="BO73" s="419"/>
      <c r="BP73" s="419"/>
      <c r="BQ73" s="419"/>
      <c r="BR73" s="419"/>
      <c r="BS73" s="419"/>
      <c r="BT73" s="419"/>
      <c r="BU73" s="419"/>
      <c r="BV73" s="419"/>
      <c r="BW73" s="419"/>
      <c r="BX73" s="419"/>
      <c r="BY73" s="419"/>
      <c r="BZ73" s="419"/>
      <c r="CA73" s="419"/>
      <c r="CB73" s="419"/>
      <c r="CC73" s="419"/>
      <c r="CD73" s="419"/>
      <c r="CE73" s="419"/>
      <c r="CF73" s="419"/>
      <c r="CG73" s="419"/>
      <c r="CH73" s="419"/>
      <c r="CI73" s="419"/>
      <c r="CJ73" s="419"/>
      <c r="CK73" s="419"/>
      <c r="CL73" s="419"/>
      <c r="CM73" s="419"/>
      <c r="CN73" s="419"/>
      <c r="CO73" s="419"/>
      <c r="CP73" s="419"/>
      <c r="CQ73" s="419"/>
      <c r="CR73" s="419"/>
      <c r="CS73" s="419"/>
      <c r="CT73" s="419"/>
      <c r="CU73" s="419"/>
      <c r="CV73" s="419"/>
      <c r="CW73" s="419"/>
      <c r="CX73" s="419"/>
      <c r="CY73" s="419"/>
      <c r="CZ73" s="419"/>
      <c r="DA73" s="419"/>
      <c r="DB73" s="419"/>
      <c r="DC73" s="419"/>
      <c r="DD73" s="419"/>
      <c r="DE73" s="419"/>
      <c r="DF73" s="419"/>
      <c r="DG73" s="419"/>
      <c r="DH73" s="419"/>
      <c r="DI73" s="419"/>
      <c r="DJ73" s="419"/>
      <c r="DK73" s="419"/>
      <c r="DL73" s="419"/>
      <c r="DM73" s="419"/>
      <c r="DN73" s="419"/>
      <c r="DO73" s="419"/>
      <c r="DP73" s="419"/>
      <c r="DQ73" s="419"/>
      <c r="DR73" s="419"/>
      <c r="DS73" s="419"/>
      <c r="DT73" s="419"/>
      <c r="DU73" s="419"/>
      <c r="DV73" s="419"/>
      <c r="DW73" s="419"/>
      <c r="DX73" s="419"/>
      <c r="DY73" s="419"/>
      <c r="DZ73" s="419"/>
      <c r="EA73" s="419"/>
      <c r="EB73" s="419"/>
      <c r="EC73" s="419"/>
      <c r="ED73" s="419"/>
      <c r="EE73" s="419"/>
      <c r="EF73" s="419"/>
      <c r="EG73" s="419"/>
      <c r="EH73" s="419"/>
      <c r="EI73" s="419"/>
      <c r="EJ73" s="419"/>
      <c r="EK73" s="419"/>
      <c r="EL73" s="419"/>
      <c r="EM73" s="419"/>
      <c r="EN73" s="419"/>
      <c r="EO73" s="419"/>
      <c r="EP73" s="419"/>
      <c r="EQ73" s="419"/>
      <c r="ER73" s="419"/>
      <c r="ES73" s="419"/>
      <c r="ET73" s="419"/>
      <c r="EU73" s="419"/>
      <c r="EV73" s="419"/>
      <c r="EW73" s="419"/>
      <c r="EX73" s="419"/>
      <c r="EY73" s="419"/>
      <c r="EZ73" s="419"/>
      <c r="FA73" s="419"/>
      <c r="FB73" s="419"/>
      <c r="FC73" s="419"/>
      <c r="FD73" s="419"/>
      <c r="FE73" s="419"/>
      <c r="FF73" s="419"/>
      <c r="FG73" s="419"/>
      <c r="FH73" s="419"/>
      <c r="FI73" s="419"/>
      <c r="FJ73" s="419"/>
      <c r="FK73" s="419"/>
      <c r="FL73" s="419"/>
      <c r="FM73" s="419"/>
      <c r="FN73" s="419"/>
      <c r="FO73" s="419"/>
      <c r="FP73" s="419"/>
      <c r="FQ73" s="419"/>
      <c r="FR73" s="419"/>
      <c r="FS73" s="419"/>
      <c r="FT73" s="419"/>
      <c r="FU73" s="419"/>
      <c r="FV73" s="419"/>
      <c r="FW73" s="419"/>
      <c r="FX73" s="419"/>
      <c r="FY73" s="419"/>
      <c r="FZ73" s="419"/>
      <c r="GA73" s="419"/>
      <c r="GB73" s="419"/>
      <c r="GC73" s="419"/>
      <c r="GD73" s="419"/>
      <c r="GE73" s="419"/>
      <c r="GF73" s="419"/>
      <c r="GG73" s="419"/>
      <c r="GH73" s="419"/>
      <c r="GI73" s="419"/>
      <c r="GJ73" s="419"/>
      <c r="GK73" s="419"/>
      <c r="GL73" s="419"/>
      <c r="GM73" s="419"/>
      <c r="GN73" s="419"/>
      <c r="GO73" s="419"/>
      <c r="GP73" s="419"/>
      <c r="GQ73" s="419"/>
      <c r="GR73" s="419"/>
      <c r="GS73" s="419"/>
      <c r="GT73" s="419"/>
      <c r="GU73" s="419"/>
      <c r="GV73" s="419"/>
      <c r="GW73" s="419"/>
      <c r="GX73" s="419"/>
      <c r="GY73" s="419"/>
      <c r="GZ73" s="419"/>
      <c r="HA73" s="419"/>
      <c r="HB73" s="419"/>
      <c r="HC73" s="419"/>
      <c r="HD73" s="419"/>
      <c r="HE73" s="419"/>
      <c r="HF73" s="419"/>
      <c r="HG73" s="419"/>
      <c r="HH73" s="419"/>
      <c r="HI73" s="419"/>
      <c r="HJ73" s="419"/>
      <c r="HK73" s="419"/>
      <c r="HL73" s="419"/>
      <c r="HM73" s="419"/>
      <c r="HN73" s="419"/>
      <c r="HO73" s="419"/>
      <c r="HP73" s="419"/>
      <c r="HQ73" s="419"/>
      <c r="HR73" s="419"/>
      <c r="HS73" s="419"/>
    </row>
    <row r="74" spans="1:227" s="419" customFormat="1" ht="10" customHeight="1" x14ac:dyDescent="0.35">
      <c r="A74" s="433">
        <v>31</v>
      </c>
      <c r="B74" s="317" t="str">
        <f t="shared" ca="1" si="16"/>
        <v/>
      </c>
      <c r="C74" s="295">
        <f t="shared" ca="1" si="17"/>
        <v>0</v>
      </c>
      <c r="D74" s="295">
        <f t="shared" ca="1" si="18"/>
        <v>0</v>
      </c>
      <c r="E74" s="295">
        <f t="shared" ca="1" si="19"/>
        <v>0</v>
      </c>
      <c r="F74" s="295">
        <f t="shared" ca="1" si="20"/>
        <v>0</v>
      </c>
      <c r="G74" s="402" t="str">
        <f t="shared" ca="1" si="21"/>
        <v/>
      </c>
      <c r="H74" s="402" t="str">
        <f t="shared" ca="1" si="22"/>
        <v/>
      </c>
      <c r="I74" s="295" t="str">
        <f t="shared" ca="1" si="23"/>
        <v/>
      </c>
      <c r="J74" s="295" t="str">
        <f t="shared" ca="1" si="24"/>
        <v/>
      </c>
      <c r="K74" s="243"/>
      <c r="L74" s="295">
        <f t="shared" ca="1" si="25"/>
        <v>0</v>
      </c>
      <c r="M74" s="295">
        <f ca="1">IF($G74&gt;=N$46,0,IF($H74&lt;M$46,0,IFERROR($J74/(2*(COUNTIF($L74:L74,"&gt;0")*COUNTIF($L74:L74,"&gt;0")))+(M$46/1000),$J74)))</f>
        <v>0</v>
      </c>
      <c r="N74" s="295">
        <f ca="1">IF($G74&gt;=O$46,0,IF($H74&lt;N$46,0,IFERROR($J74/(2*(COUNTIF($L74:M74,"&gt;0")*COUNTIF($L74:M74,"&gt;0")))+(N$46/1000),$J74)))</f>
        <v>0</v>
      </c>
      <c r="O74" s="295">
        <f ca="1">IF($G74&gt;=P$46,0,IF($H74&lt;O$46,0,IFERROR($J74/(2*(COUNTIF($L74:N74,"&gt;0")*COUNTIF($L74:N74,"&gt;0")))+(O$46/1000),$J74)))</f>
        <v>0</v>
      </c>
      <c r="P74" s="295">
        <f ca="1">IF($G74&gt;=Q$46,0,IF($H74&lt;P$46,0,IFERROR($J74/(2*(COUNTIF($L74:O74,"&gt;0")*COUNTIF($L74:O74,"&gt;0")))+(P$46/1000),$J74)))</f>
        <v>0</v>
      </c>
      <c r="Q74" s="243"/>
      <c r="R74" s="295" t="str">
        <f t="shared" ca="1" si="26"/>
        <v/>
      </c>
      <c r="S74" s="295" t="str">
        <f t="shared" ca="1" si="27"/>
        <v/>
      </c>
      <c r="T74" s="295" t="str">
        <f t="shared" ca="1" si="28"/>
        <v/>
      </c>
      <c r="U74" s="295" t="str">
        <f t="shared" ca="1" si="29"/>
        <v/>
      </c>
      <c r="V74" s="295" t="str">
        <f t="shared" ca="1" si="30"/>
        <v/>
      </c>
      <c r="W74" s="263"/>
      <c r="X74" s="263"/>
      <c r="Y74" s="263"/>
      <c r="AA74" s="508"/>
      <c r="AB74" s="387"/>
      <c r="AC74" s="390"/>
      <c r="AD74" s="390" t="s">
        <v>446</v>
      </c>
      <c r="AE74" s="295">
        <f>IF(EXACT(AE61,""),"",COUNTIFS('Skills Record'!$G:$G,"&gt;"&amp;AE66,'Skills Record'!$L:$L,"*|"&amp;AE61&amp;"|"))</f>
        <v>7</v>
      </c>
      <c r="AF74" s="295">
        <f>IF(EXACT(AF61,""),"",COUNTIFS('Skills Record'!$G:$G,"&gt;"&amp;AF66,'Skills Record'!$L:$L,"*|"&amp;AF61&amp;"|"))</f>
        <v>6</v>
      </c>
      <c r="AG74" s="295">
        <f>IF(EXACT(AG61,""),"",COUNTIFS('Skills Record'!$G:$G,"&gt;"&amp;AG66,'Skills Record'!$L:$L,"*|"&amp;AG61&amp;"|"))</f>
        <v>1</v>
      </c>
      <c r="AH74" s="295">
        <f>IF(EXACT(AH61,""),"",COUNTIFS('Skills Record'!$G:$G,"&gt;"&amp;AH66,'Skills Record'!$L:$L,"*|"&amp;AH61&amp;"|"))</f>
        <v>5</v>
      </c>
      <c r="AI74" s="295">
        <f>IF(EXACT(AI61,""),"",COUNTIFS('Skills Record'!$G:$G,"&gt;"&amp;AI66,'Skills Record'!$L:$L,"*|"&amp;AI61&amp;"|"))</f>
        <v>1</v>
      </c>
      <c r="AJ74" s="295">
        <f>IF(EXACT(AJ61,""),"",COUNTIFS('Skills Record'!$G:$G,"&gt;"&amp;AJ66,'Skills Record'!$L:$L,"*|"&amp;AJ61&amp;"|"))</f>
        <v>10</v>
      </c>
      <c r="AK74" s="295">
        <f>IF(EXACT(AK61,""),"",COUNTIFS('Skills Record'!$G:$G,"&gt;"&amp;AK66,'Skills Record'!$L:$L,"*|"&amp;AK61&amp;"|"))</f>
        <v>9</v>
      </c>
      <c r="AL74" s="295" t="str">
        <f>IF(EXACT(AL61,""),"",COUNTIFS('Skills Record'!$G:$G,"&gt;"&amp;AL66,'Skills Record'!$L:$L,"*|"&amp;AL61&amp;"|"))</f>
        <v/>
      </c>
      <c r="AM74" s="295" t="str">
        <f>IF(EXACT(AM61,""),"",COUNTIFS('Skills Record'!$G:$G,"&gt;"&amp;AM66,'Skills Record'!$L:$L,"*|"&amp;AM61&amp;"|"))</f>
        <v/>
      </c>
      <c r="AN74" s="295" t="str">
        <f>IF(EXACT(AN61,""),"",COUNTIFS('Skills Record'!$G:$G,"&gt;"&amp;AN66,'Skills Record'!$L:$L,"*|"&amp;AN61&amp;"|"))</f>
        <v/>
      </c>
      <c r="AO74" s="295" t="str">
        <f>IF(EXACT(AO61,""),"",COUNTIFS('Skills Record'!$G:$G,"&gt;"&amp;AO66,'Skills Record'!$L:$L,"*|"&amp;AO61&amp;"|"))</f>
        <v/>
      </c>
      <c r="AP74" s="295" t="str">
        <f>IF(EXACT(AP61,""),"",COUNTIFS('Skills Record'!$G:$G,"&gt;"&amp;AP66,'Skills Record'!$L:$L,"*|"&amp;AP61&amp;"|"))</f>
        <v/>
      </c>
      <c r="AQ74" s="295" t="str">
        <f>IF(EXACT(AQ61,""),"",COUNTIFS('Skills Record'!$G:$G,"&gt;"&amp;AQ66,'Skills Record'!$L:$L,"*|"&amp;AQ61&amp;"|"))</f>
        <v/>
      </c>
      <c r="AR74" s="295" t="str">
        <f>IF(EXACT(AR61,""),"",COUNTIFS('Skills Record'!$G:$G,"&gt;"&amp;AR66,'Skills Record'!$L:$L,"*|"&amp;AR61&amp;"|"))</f>
        <v/>
      </c>
      <c r="AS74" s="295" t="str">
        <f>IF(EXACT(AS61,""),"",COUNTIFS('Skills Record'!$G:$G,"&gt;"&amp;AS66,'Skills Record'!$L:$L,"*|"&amp;AS61&amp;"|"))</f>
        <v/>
      </c>
      <c r="AT74" s="295" t="str">
        <f>IF(EXACT(AT61,""),"",COUNTIFS('Skills Record'!$G:$G,"&gt;"&amp;AT66,'Skills Record'!$L:$L,"*|"&amp;AT61&amp;"|"))</f>
        <v/>
      </c>
      <c r="AU74" s="295" t="str">
        <f>IF(EXACT(AU61,""),"",COUNTIFS('Skills Record'!$G:$G,"&gt;"&amp;AU66,'Skills Record'!$L:$L,"*|"&amp;AU61&amp;"|"))</f>
        <v/>
      </c>
      <c r="AV74" s="295" t="str">
        <f>IF(EXACT(AV61,""),"",COUNTIFS('Skills Record'!$G:$G,"&gt;"&amp;AV66,'Skills Record'!$L:$L,"*|"&amp;AV61&amp;"|"))</f>
        <v/>
      </c>
      <c r="AW74" s="295" t="str">
        <f>IF(EXACT(AW61,""),"",COUNTIFS('Skills Record'!$G:$G,"&gt;"&amp;AW66,'Skills Record'!$L:$L,"*|"&amp;AW61&amp;"|"))</f>
        <v/>
      </c>
      <c r="AX74" s="295" t="str">
        <f>IF(EXACT(AX61,""),"",COUNTIFS('Skills Record'!$G:$G,"&gt;"&amp;AX66,'Skills Record'!$L:$L,"*|"&amp;AX61&amp;"|"))</f>
        <v/>
      </c>
    </row>
    <row r="75" spans="1:227" s="243" customFormat="1" ht="10" customHeight="1" x14ac:dyDescent="0.35">
      <c r="A75" s="433">
        <v>32</v>
      </c>
      <c r="B75" s="317" t="str">
        <f t="shared" ca="1" si="16"/>
        <v/>
      </c>
      <c r="C75" s="295">
        <f t="shared" ca="1" si="17"/>
        <v>0</v>
      </c>
      <c r="D75" s="295">
        <f t="shared" ca="1" si="18"/>
        <v>0</v>
      </c>
      <c r="E75" s="295">
        <f t="shared" ca="1" si="19"/>
        <v>0</v>
      </c>
      <c r="F75" s="295">
        <f t="shared" ca="1" si="20"/>
        <v>0</v>
      </c>
      <c r="G75" s="402" t="str">
        <f t="shared" ca="1" si="21"/>
        <v/>
      </c>
      <c r="H75" s="402" t="str">
        <f t="shared" ca="1" si="22"/>
        <v/>
      </c>
      <c r="I75" s="295" t="str">
        <f t="shared" ca="1" si="23"/>
        <v/>
      </c>
      <c r="J75" s="295" t="str">
        <f t="shared" ca="1" si="24"/>
        <v/>
      </c>
      <c r="L75" s="295">
        <f t="shared" ca="1" si="25"/>
        <v>0</v>
      </c>
      <c r="M75" s="295">
        <f ca="1">IF($G75&gt;=N$46,0,IF($H75&lt;M$46,0,IFERROR($J75/(2*(COUNTIF($L75:L75,"&gt;0")*COUNTIF($L75:L75,"&gt;0")))+(M$46/1000),$J75)))</f>
        <v>0</v>
      </c>
      <c r="N75" s="295">
        <f ca="1">IF($G75&gt;=O$46,0,IF($H75&lt;N$46,0,IFERROR($J75/(2*(COUNTIF($L75:M75,"&gt;0")*COUNTIF($L75:M75,"&gt;0")))+(N$46/1000),$J75)))</f>
        <v>0</v>
      </c>
      <c r="O75" s="295">
        <f ca="1">IF($G75&gt;=P$46,0,IF($H75&lt;O$46,0,IFERROR($J75/(2*(COUNTIF($L75:N75,"&gt;0")*COUNTIF($L75:N75,"&gt;0")))+(O$46/1000),$J75)))</f>
        <v>0</v>
      </c>
      <c r="P75" s="295">
        <f ca="1">IF($G75&gt;=Q$46,0,IF($H75&lt;P$46,0,IFERROR($J75/(2*(COUNTIF($L75:O75,"&gt;0")*COUNTIF($L75:O75,"&gt;0")))+(P$46/1000),$J75)))</f>
        <v>0</v>
      </c>
      <c r="R75" s="295" t="str">
        <f t="shared" ca="1" si="26"/>
        <v/>
      </c>
      <c r="S75" s="295" t="str">
        <f t="shared" ca="1" si="27"/>
        <v/>
      </c>
      <c r="T75" s="295" t="str">
        <f t="shared" ca="1" si="28"/>
        <v/>
      </c>
      <c r="U75" s="295" t="str">
        <f t="shared" ca="1" si="29"/>
        <v/>
      </c>
      <c r="V75" s="295" t="str">
        <f t="shared" ca="1" si="30"/>
        <v/>
      </c>
      <c r="W75" s="263"/>
      <c r="X75" s="263"/>
      <c r="Y75" s="263"/>
      <c r="AA75" s="510" t="s">
        <v>447</v>
      </c>
      <c r="AB75" s="387"/>
      <c r="AC75" s="390" t="s">
        <v>362</v>
      </c>
      <c r="AD75" s="441" t="s">
        <v>372</v>
      </c>
      <c r="AE75" s="295" t="str">
        <f t="shared" ref="AE75:AX75" ca="1" si="82">IFERROR(VLOOKUP(AE64-AE66,$C$33:$E$42,3,FALSE)*$H$33,"")</f>
        <v/>
      </c>
      <c r="AF75" s="295">
        <f t="shared" ca="1" si="82"/>
        <v>30</v>
      </c>
      <c r="AG75" s="295">
        <f t="shared" ca="1" si="82"/>
        <v>30</v>
      </c>
      <c r="AH75" s="295" t="str">
        <f t="shared" ca="1" si="82"/>
        <v/>
      </c>
      <c r="AI75" s="295" t="str">
        <f t="shared" ca="1" si="82"/>
        <v/>
      </c>
      <c r="AJ75" s="295" t="str">
        <f t="shared" ca="1" si="82"/>
        <v/>
      </c>
      <c r="AK75" s="295" t="str">
        <f t="shared" ca="1" si="82"/>
        <v/>
      </c>
      <c r="AL75" s="295" t="str">
        <f t="shared" si="82"/>
        <v/>
      </c>
      <c r="AM75" s="295" t="str">
        <f t="shared" si="82"/>
        <v/>
      </c>
      <c r="AN75" s="295" t="str">
        <f t="shared" si="82"/>
        <v/>
      </c>
      <c r="AO75" s="295" t="str">
        <f t="shared" si="82"/>
        <v/>
      </c>
      <c r="AP75" s="295" t="str">
        <f t="shared" si="82"/>
        <v/>
      </c>
      <c r="AQ75" s="295" t="str">
        <f t="shared" si="82"/>
        <v/>
      </c>
      <c r="AR75" s="295" t="str">
        <f t="shared" si="82"/>
        <v/>
      </c>
      <c r="AS75" s="295" t="str">
        <f t="shared" si="82"/>
        <v/>
      </c>
      <c r="AT75" s="295" t="str">
        <f t="shared" si="82"/>
        <v/>
      </c>
      <c r="AU75" s="295" t="str">
        <f t="shared" si="82"/>
        <v/>
      </c>
      <c r="AV75" s="295" t="str">
        <f t="shared" si="82"/>
        <v/>
      </c>
      <c r="AW75" s="295" t="str">
        <f t="shared" si="82"/>
        <v/>
      </c>
      <c r="AX75" s="295" t="str">
        <f t="shared" si="82"/>
        <v/>
      </c>
      <c r="AY75" s="265"/>
      <c r="AZ75" s="265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</row>
    <row r="76" spans="1:227" ht="10" customHeight="1" x14ac:dyDescent="0.35">
      <c r="A76" s="433">
        <v>33</v>
      </c>
      <c r="B76" s="317" t="str">
        <f t="shared" ca="1" si="16"/>
        <v/>
      </c>
      <c r="C76" s="295">
        <f t="shared" ca="1" si="17"/>
        <v>0</v>
      </c>
      <c r="D76" s="295">
        <f t="shared" ca="1" si="18"/>
        <v>0</v>
      </c>
      <c r="E76" s="295">
        <f t="shared" ca="1" si="19"/>
        <v>0</v>
      </c>
      <c r="F76" s="295">
        <f t="shared" ca="1" si="20"/>
        <v>0</v>
      </c>
      <c r="G76" s="402" t="str">
        <f t="shared" ca="1" si="21"/>
        <v/>
      </c>
      <c r="H76" s="402" t="str">
        <f t="shared" ca="1" si="22"/>
        <v/>
      </c>
      <c r="I76" s="295" t="str">
        <f t="shared" ca="1" si="23"/>
        <v/>
      </c>
      <c r="J76" s="295" t="str">
        <f t="shared" ca="1" si="24"/>
        <v/>
      </c>
      <c r="K76" s="243"/>
      <c r="L76" s="295">
        <f t="shared" ca="1" si="25"/>
        <v>0</v>
      </c>
      <c r="M76" s="295">
        <f ca="1">IF($G76&gt;=N$46,0,IF($H76&lt;M$46,0,IFERROR($J76/(2*(COUNTIF($L76:L76,"&gt;0")*COUNTIF($L76:L76,"&gt;0")))+(M$46/1000),$J76)))</f>
        <v>0</v>
      </c>
      <c r="N76" s="295">
        <f ca="1">IF($G76&gt;=O$46,0,IF($H76&lt;N$46,0,IFERROR($J76/(2*(COUNTIF($L76:M76,"&gt;0")*COUNTIF($L76:M76,"&gt;0")))+(N$46/1000),$J76)))</f>
        <v>0</v>
      </c>
      <c r="O76" s="295">
        <f ca="1">IF($G76&gt;=P$46,0,IF($H76&lt;O$46,0,IFERROR($J76/(2*(COUNTIF($L76:N76,"&gt;0")*COUNTIF($L76:N76,"&gt;0")))+(O$46/1000),$J76)))</f>
        <v>0</v>
      </c>
      <c r="P76" s="295">
        <f ca="1">IF($G76&gt;=Q$46,0,IF($H76&lt;P$46,0,IFERROR($J76/(2*(COUNTIF($L76:O76,"&gt;0")*COUNTIF($L76:O76,"&gt;0")))+(P$46/1000),$J76)))</f>
        <v>0</v>
      </c>
      <c r="Q76" s="243"/>
      <c r="R76" s="295" t="str">
        <f t="shared" ca="1" si="26"/>
        <v/>
      </c>
      <c r="S76" s="295" t="str">
        <f t="shared" ca="1" si="27"/>
        <v/>
      </c>
      <c r="T76" s="295" t="str">
        <f t="shared" ca="1" si="28"/>
        <v/>
      </c>
      <c r="U76" s="295" t="str">
        <f t="shared" ca="1" si="29"/>
        <v/>
      </c>
      <c r="V76" s="295" t="str">
        <f t="shared" ca="1" si="30"/>
        <v/>
      </c>
      <c r="W76" s="263"/>
      <c r="X76" s="263"/>
      <c r="Y76" s="263"/>
      <c r="AA76" s="510"/>
      <c r="AB76" s="387"/>
      <c r="AC76" s="390" t="s">
        <v>363</v>
      </c>
      <c r="AD76" s="441" t="s">
        <v>369</v>
      </c>
      <c r="AE76" s="295" t="str">
        <f t="shared" ref="AE76:AX76" si="83">IFERROR(VLOOKUP(ROUNDUP(AE69,0)-AE66,$C$33:$E$42,3,FALSE)*$H$34,"")</f>
        <v/>
      </c>
      <c r="AF76" s="295" t="str">
        <f t="shared" si="83"/>
        <v/>
      </c>
      <c r="AG76" s="295" t="str">
        <f t="shared" si="83"/>
        <v/>
      </c>
      <c r="AH76" s="295" t="str">
        <f t="shared" si="83"/>
        <v/>
      </c>
      <c r="AI76" s="295" t="str">
        <f t="shared" si="83"/>
        <v/>
      </c>
      <c r="AJ76" s="295" t="str">
        <f t="shared" si="83"/>
        <v/>
      </c>
      <c r="AK76" s="295" t="str">
        <f t="shared" si="83"/>
        <v/>
      </c>
      <c r="AL76" s="295" t="str">
        <f t="shared" si="83"/>
        <v/>
      </c>
      <c r="AM76" s="295" t="str">
        <f t="shared" si="83"/>
        <v/>
      </c>
      <c r="AN76" s="295" t="str">
        <f t="shared" si="83"/>
        <v/>
      </c>
      <c r="AO76" s="295" t="str">
        <f t="shared" si="83"/>
        <v/>
      </c>
      <c r="AP76" s="295" t="str">
        <f t="shared" si="83"/>
        <v/>
      </c>
      <c r="AQ76" s="295" t="str">
        <f t="shared" si="83"/>
        <v/>
      </c>
      <c r="AR76" s="295" t="str">
        <f t="shared" si="83"/>
        <v/>
      </c>
      <c r="AS76" s="295" t="str">
        <f t="shared" si="83"/>
        <v/>
      </c>
      <c r="AT76" s="295" t="str">
        <f t="shared" si="83"/>
        <v/>
      </c>
      <c r="AU76" s="295" t="str">
        <f t="shared" si="83"/>
        <v/>
      </c>
      <c r="AV76" s="295" t="str">
        <f t="shared" si="83"/>
        <v/>
      </c>
      <c r="AW76" s="295" t="str">
        <f t="shared" si="83"/>
        <v/>
      </c>
      <c r="AX76" s="295" t="str">
        <f t="shared" si="83"/>
        <v/>
      </c>
      <c r="AY76" s="265"/>
      <c r="AZ76" s="265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  <c r="FM76" s="202"/>
      <c r="FN76" s="202"/>
      <c r="FO76" s="202"/>
      <c r="FP76" s="202"/>
      <c r="FQ76" s="202"/>
      <c r="FR76" s="202"/>
      <c r="FS76" s="202"/>
      <c r="FT76" s="202"/>
      <c r="FU76" s="202"/>
      <c r="FV76" s="202"/>
      <c r="FW76" s="202"/>
      <c r="FX76" s="202"/>
      <c r="FY76" s="202"/>
      <c r="FZ76" s="202"/>
      <c r="GA76" s="202"/>
      <c r="GB76" s="202"/>
      <c r="GC76" s="202"/>
      <c r="GD76" s="202"/>
      <c r="GE76" s="202"/>
      <c r="GF76" s="202"/>
      <c r="GG76" s="202"/>
      <c r="GH76" s="202"/>
      <c r="GI76" s="202"/>
      <c r="GJ76" s="202"/>
      <c r="GK76" s="202"/>
      <c r="GL76" s="202"/>
      <c r="GM76" s="202"/>
      <c r="GN76" s="202"/>
      <c r="GO76" s="202"/>
      <c r="GP76" s="202"/>
      <c r="GQ76" s="202"/>
      <c r="GR76" s="202"/>
      <c r="GS76" s="202"/>
      <c r="GT76" s="202"/>
      <c r="GU76" s="202"/>
      <c r="GV76" s="202"/>
      <c r="GW76" s="202"/>
      <c r="GX76" s="202"/>
      <c r="GY76" s="202"/>
      <c r="GZ76" s="202"/>
      <c r="HA76" s="202"/>
      <c r="HB76" s="202"/>
      <c r="HC76" s="202"/>
      <c r="HD76" s="202"/>
      <c r="HE76" s="202"/>
      <c r="HF76" s="202"/>
      <c r="HG76" s="202"/>
      <c r="HH76" s="202"/>
      <c r="HI76" s="202"/>
      <c r="HJ76" s="202"/>
      <c r="HK76" s="202"/>
      <c r="HL76" s="202"/>
      <c r="HM76" s="202"/>
      <c r="HN76" s="202"/>
      <c r="HO76" s="202"/>
      <c r="HP76" s="202"/>
      <c r="HQ76" s="202"/>
      <c r="HR76" s="202"/>
      <c r="HS76" s="202"/>
    </row>
    <row r="77" spans="1:227" s="242" customFormat="1" ht="10" customHeight="1" x14ac:dyDescent="0.35">
      <c r="A77" s="433">
        <v>34</v>
      </c>
      <c r="B77" s="317" t="str">
        <f t="shared" ca="1" si="16"/>
        <v/>
      </c>
      <c r="C77" s="295">
        <f t="shared" ca="1" si="17"/>
        <v>0</v>
      </c>
      <c r="D77" s="295">
        <f t="shared" ca="1" si="18"/>
        <v>0</v>
      </c>
      <c r="E77" s="295">
        <f t="shared" ca="1" si="19"/>
        <v>0</v>
      </c>
      <c r="F77" s="295">
        <f t="shared" ca="1" si="20"/>
        <v>0</v>
      </c>
      <c r="G77" s="402" t="str">
        <f t="shared" ca="1" si="21"/>
        <v/>
      </c>
      <c r="H77" s="402" t="str">
        <f t="shared" ca="1" si="22"/>
        <v/>
      </c>
      <c r="I77" s="295" t="str">
        <f t="shared" ca="1" si="23"/>
        <v/>
      </c>
      <c r="J77" s="295" t="str">
        <f t="shared" ca="1" si="24"/>
        <v/>
      </c>
      <c r="K77" s="243"/>
      <c r="L77" s="295">
        <f t="shared" ca="1" si="25"/>
        <v>0</v>
      </c>
      <c r="M77" s="295">
        <f ca="1">IF($G77&gt;=N$46,0,IF($H77&lt;M$46,0,IFERROR($J77/(2*(COUNTIF($L77:L77,"&gt;0")*COUNTIF($L77:L77,"&gt;0")))+(M$46/1000),$J77)))</f>
        <v>0</v>
      </c>
      <c r="N77" s="295">
        <f ca="1">IF($G77&gt;=O$46,0,IF($H77&lt;N$46,0,IFERROR($J77/(2*(COUNTIF($L77:M77,"&gt;0")*COUNTIF($L77:M77,"&gt;0")))+(N$46/1000),$J77)))</f>
        <v>0</v>
      </c>
      <c r="O77" s="295">
        <f ca="1">IF($G77&gt;=P$46,0,IF($H77&lt;O$46,0,IFERROR($J77/(2*(COUNTIF($L77:N77,"&gt;0")*COUNTIF($L77:N77,"&gt;0")))+(O$46/1000),$J77)))</f>
        <v>0</v>
      </c>
      <c r="P77" s="295">
        <f ca="1">IF($G77&gt;=Q$46,0,IF($H77&lt;P$46,0,IFERROR($J77/(2*(COUNTIF($L77:O77,"&gt;0")*COUNTIF($L77:O77,"&gt;0")))+(P$46/1000),$J77)))</f>
        <v>0</v>
      </c>
      <c r="Q77" s="243"/>
      <c r="R77" s="295" t="str">
        <f t="shared" ca="1" si="26"/>
        <v/>
      </c>
      <c r="S77" s="295" t="str">
        <f t="shared" ca="1" si="27"/>
        <v/>
      </c>
      <c r="T77" s="295" t="str">
        <f t="shared" ca="1" si="28"/>
        <v/>
      </c>
      <c r="U77" s="295" t="str">
        <f t="shared" ca="1" si="29"/>
        <v/>
      </c>
      <c r="V77" s="295" t="str">
        <f t="shared" ca="1" si="30"/>
        <v/>
      </c>
      <c r="W77" s="263"/>
      <c r="X77" s="263"/>
      <c r="Y77" s="263"/>
      <c r="AA77" s="510"/>
      <c r="AB77" s="387"/>
      <c r="AC77" s="390" t="s">
        <v>364</v>
      </c>
      <c r="AD77" s="441" t="s">
        <v>370</v>
      </c>
      <c r="AE77" s="295">
        <f t="shared" ref="AE77:AX77" si="84">IFERROR(VLOOKUP(ROUNDUP(AE71,0)-AE66,$C$33:$E$42,3,FALSE)*$H$35,"")</f>
        <v>0.5</v>
      </c>
      <c r="AF77" s="295" t="str">
        <f t="shared" si="84"/>
        <v/>
      </c>
      <c r="AG77" s="295" t="str">
        <f t="shared" si="84"/>
        <v/>
      </c>
      <c r="AH77" s="295" t="str">
        <f t="shared" si="84"/>
        <v/>
      </c>
      <c r="AI77" s="295" t="str">
        <f t="shared" si="84"/>
        <v/>
      </c>
      <c r="AJ77" s="295">
        <f t="shared" si="84"/>
        <v>18</v>
      </c>
      <c r="AK77" s="295">
        <f t="shared" si="84"/>
        <v>2</v>
      </c>
      <c r="AL77" s="295" t="str">
        <f t="shared" si="84"/>
        <v/>
      </c>
      <c r="AM77" s="295" t="str">
        <f t="shared" si="84"/>
        <v/>
      </c>
      <c r="AN77" s="295" t="str">
        <f t="shared" si="84"/>
        <v/>
      </c>
      <c r="AO77" s="295" t="str">
        <f t="shared" si="84"/>
        <v/>
      </c>
      <c r="AP77" s="295" t="str">
        <f t="shared" si="84"/>
        <v/>
      </c>
      <c r="AQ77" s="295" t="str">
        <f t="shared" si="84"/>
        <v/>
      </c>
      <c r="AR77" s="295" t="str">
        <f t="shared" si="84"/>
        <v/>
      </c>
      <c r="AS77" s="295" t="str">
        <f t="shared" si="84"/>
        <v/>
      </c>
      <c r="AT77" s="295" t="str">
        <f t="shared" si="84"/>
        <v/>
      </c>
      <c r="AU77" s="295" t="str">
        <f t="shared" si="84"/>
        <v/>
      </c>
      <c r="AV77" s="295" t="str">
        <f t="shared" si="84"/>
        <v/>
      </c>
      <c r="AW77" s="295" t="str">
        <f t="shared" si="84"/>
        <v/>
      </c>
      <c r="AX77" s="295" t="str">
        <f t="shared" si="84"/>
        <v/>
      </c>
      <c r="AY77" s="265"/>
      <c r="AZ77" s="265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</row>
    <row r="78" spans="1:227" s="242" customFormat="1" ht="10" customHeight="1" x14ac:dyDescent="0.35">
      <c r="A78" s="433">
        <v>35</v>
      </c>
      <c r="B78" s="317" t="str">
        <f t="shared" ca="1" si="16"/>
        <v/>
      </c>
      <c r="C78" s="295">
        <f t="shared" ca="1" si="17"/>
        <v>0</v>
      </c>
      <c r="D78" s="295">
        <f t="shared" ca="1" si="18"/>
        <v>0</v>
      </c>
      <c r="E78" s="295">
        <f t="shared" ca="1" si="19"/>
        <v>0</v>
      </c>
      <c r="F78" s="295">
        <f t="shared" ca="1" si="20"/>
        <v>0</v>
      </c>
      <c r="G78" s="402" t="str">
        <f t="shared" ca="1" si="21"/>
        <v/>
      </c>
      <c r="H78" s="402" t="str">
        <f t="shared" ca="1" si="22"/>
        <v/>
      </c>
      <c r="I78" s="295" t="str">
        <f t="shared" ca="1" si="23"/>
        <v/>
      </c>
      <c r="J78" s="295" t="str">
        <f t="shared" ca="1" si="24"/>
        <v/>
      </c>
      <c r="K78" s="243"/>
      <c r="L78" s="295">
        <f t="shared" ca="1" si="25"/>
        <v>0</v>
      </c>
      <c r="M78" s="295">
        <f ca="1">IF($G78&gt;=N$46,0,IF($H78&lt;M$46,0,IFERROR($J78/(2*(COUNTIF($L78:L78,"&gt;0")*COUNTIF($L78:L78,"&gt;0")))+(M$46/1000),$J78)))</f>
        <v>0</v>
      </c>
      <c r="N78" s="295">
        <f ca="1">IF($G78&gt;=O$46,0,IF($H78&lt;N$46,0,IFERROR($J78/(2*(COUNTIF($L78:M78,"&gt;0")*COUNTIF($L78:M78,"&gt;0")))+(N$46/1000),$J78)))</f>
        <v>0</v>
      </c>
      <c r="O78" s="295">
        <f ca="1">IF($G78&gt;=P$46,0,IF($H78&lt;O$46,0,IFERROR($J78/(2*(COUNTIF($L78:N78,"&gt;0")*COUNTIF($L78:N78,"&gt;0")))+(O$46/1000),$J78)))</f>
        <v>0</v>
      </c>
      <c r="P78" s="295">
        <f ca="1">IF($G78&gt;=Q$46,0,IF($H78&lt;P$46,0,IFERROR($J78/(2*(COUNTIF($L78:O78,"&gt;0")*COUNTIF($L78:O78,"&gt;0")))+(P$46/1000),$J78)))</f>
        <v>0</v>
      </c>
      <c r="Q78" s="243"/>
      <c r="R78" s="295" t="str">
        <f t="shared" ca="1" si="26"/>
        <v/>
      </c>
      <c r="S78" s="295" t="str">
        <f t="shared" ca="1" si="27"/>
        <v/>
      </c>
      <c r="T78" s="295" t="str">
        <f t="shared" ca="1" si="28"/>
        <v/>
      </c>
      <c r="U78" s="295" t="str">
        <f t="shared" ca="1" si="29"/>
        <v/>
      </c>
      <c r="V78" s="295" t="str">
        <f t="shared" ca="1" si="30"/>
        <v/>
      </c>
      <c r="W78" s="263"/>
      <c r="X78" s="263"/>
      <c r="Y78" s="263"/>
      <c r="AA78" s="510"/>
      <c r="AB78" s="387"/>
      <c r="AC78" s="390" t="s">
        <v>4</v>
      </c>
      <c r="AD78" s="441" t="s">
        <v>371</v>
      </c>
      <c r="AE78" s="295">
        <f t="shared" ref="AE78:AX78" si="85">IFERROR(VLOOKUP(AE67-AE66,$C$33:$E$42,3,FALSE)*$H$36,"")</f>
        <v>2</v>
      </c>
      <c r="AF78" s="295">
        <f t="shared" si="85"/>
        <v>2</v>
      </c>
      <c r="AG78" s="295">
        <f t="shared" si="85"/>
        <v>0.5</v>
      </c>
      <c r="AH78" s="295">
        <f t="shared" si="85"/>
        <v>2</v>
      </c>
      <c r="AI78" s="295" t="str">
        <f t="shared" si="85"/>
        <v/>
      </c>
      <c r="AJ78" s="295" t="str">
        <f t="shared" si="85"/>
        <v/>
      </c>
      <c r="AK78" s="295" t="str">
        <f t="shared" si="85"/>
        <v/>
      </c>
      <c r="AL78" s="295" t="str">
        <f t="shared" si="85"/>
        <v/>
      </c>
      <c r="AM78" s="295" t="str">
        <f t="shared" si="85"/>
        <v/>
      </c>
      <c r="AN78" s="295" t="str">
        <f t="shared" si="85"/>
        <v/>
      </c>
      <c r="AO78" s="295" t="str">
        <f t="shared" si="85"/>
        <v/>
      </c>
      <c r="AP78" s="295" t="str">
        <f t="shared" si="85"/>
        <v/>
      </c>
      <c r="AQ78" s="295" t="str">
        <f t="shared" si="85"/>
        <v/>
      </c>
      <c r="AR78" s="295" t="str">
        <f t="shared" si="85"/>
        <v/>
      </c>
      <c r="AS78" s="295" t="str">
        <f t="shared" si="85"/>
        <v/>
      </c>
      <c r="AT78" s="295" t="str">
        <f t="shared" si="85"/>
        <v/>
      </c>
      <c r="AU78" s="295" t="str">
        <f t="shared" si="85"/>
        <v/>
      </c>
      <c r="AV78" s="295" t="str">
        <f t="shared" si="85"/>
        <v/>
      </c>
      <c r="AW78" s="295" t="str">
        <f t="shared" si="85"/>
        <v/>
      </c>
      <c r="AX78" s="295" t="str">
        <f t="shared" si="85"/>
        <v/>
      </c>
      <c r="AY78" s="265"/>
      <c r="AZ78" s="265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202"/>
      <c r="HQ78" s="202"/>
      <c r="HR78" s="202"/>
      <c r="HS78" s="202"/>
    </row>
    <row r="79" spans="1:227" s="242" customFormat="1" ht="10" customHeight="1" x14ac:dyDescent="0.35">
      <c r="A79" s="433">
        <v>36</v>
      </c>
      <c r="B79" s="317" t="str">
        <f t="shared" ca="1" si="16"/>
        <v/>
      </c>
      <c r="C79" s="295">
        <f t="shared" ca="1" si="17"/>
        <v>0</v>
      </c>
      <c r="D79" s="295">
        <f t="shared" ca="1" si="18"/>
        <v>0</v>
      </c>
      <c r="E79" s="295">
        <f t="shared" ca="1" si="19"/>
        <v>0</v>
      </c>
      <c r="F79" s="295">
        <f t="shared" ca="1" si="20"/>
        <v>0</v>
      </c>
      <c r="G79" s="402" t="str">
        <f t="shared" ca="1" si="21"/>
        <v/>
      </c>
      <c r="H79" s="402" t="str">
        <f t="shared" ca="1" si="22"/>
        <v/>
      </c>
      <c r="I79" s="295" t="str">
        <f t="shared" ca="1" si="23"/>
        <v/>
      </c>
      <c r="J79" s="295" t="str">
        <f t="shared" ca="1" si="24"/>
        <v/>
      </c>
      <c r="K79" s="243"/>
      <c r="L79" s="295">
        <f t="shared" ca="1" si="25"/>
        <v>0</v>
      </c>
      <c r="M79" s="295">
        <f ca="1">IF($G79&gt;=N$46,0,IF($H79&lt;M$46,0,IFERROR($J79/(2*(COUNTIF($L79:L79,"&gt;0")*COUNTIF($L79:L79,"&gt;0")))+(M$46/1000),$J79)))</f>
        <v>0</v>
      </c>
      <c r="N79" s="295">
        <f ca="1">IF($G79&gt;=O$46,0,IF($H79&lt;N$46,0,IFERROR($J79/(2*(COUNTIF($L79:M79,"&gt;0")*COUNTIF($L79:M79,"&gt;0")))+(N$46/1000),$J79)))</f>
        <v>0</v>
      </c>
      <c r="O79" s="295">
        <f ca="1">IF($G79&gt;=P$46,0,IF($H79&lt;O$46,0,IFERROR($J79/(2*(COUNTIF($L79:N79,"&gt;0")*COUNTIF($L79:N79,"&gt;0")))+(O$46/1000),$J79)))</f>
        <v>0</v>
      </c>
      <c r="P79" s="295">
        <f ca="1">IF($G79&gt;=Q$46,0,IF($H79&lt;P$46,0,IFERROR($J79/(2*(COUNTIF($L79:O79,"&gt;0")*COUNTIF($L79:O79,"&gt;0")))+(P$46/1000),$J79)))</f>
        <v>0</v>
      </c>
      <c r="Q79" s="243"/>
      <c r="R79" s="295" t="str">
        <f t="shared" ca="1" si="26"/>
        <v/>
      </c>
      <c r="S79" s="295" t="str">
        <f t="shared" ca="1" si="27"/>
        <v/>
      </c>
      <c r="T79" s="295" t="str">
        <f t="shared" ca="1" si="28"/>
        <v/>
      </c>
      <c r="U79" s="295" t="str">
        <f t="shared" ca="1" si="29"/>
        <v/>
      </c>
      <c r="V79" s="295" t="str">
        <f t="shared" ca="1" si="30"/>
        <v/>
      </c>
      <c r="W79" s="263"/>
      <c r="X79" s="263"/>
      <c r="Y79" s="263"/>
      <c r="AA79" s="510"/>
      <c r="AB79" s="387"/>
      <c r="AC79" s="387"/>
      <c r="AD79" s="386" t="s">
        <v>373</v>
      </c>
      <c r="AE79" s="295" t="str">
        <f t="shared" ref="AE79:AX79" ca="1" si="86">TEXT(SUM(AE75:AE78)*VLOOKUP($AA59,$J$33:$K$36,2,FALSE),"#")</f>
        <v>3</v>
      </c>
      <c r="AF79" s="295" t="str">
        <f t="shared" ca="1" si="86"/>
        <v>32</v>
      </c>
      <c r="AG79" s="295" t="str">
        <f t="shared" ca="1" si="86"/>
        <v>31</v>
      </c>
      <c r="AH79" s="295" t="str">
        <f t="shared" ca="1" si="86"/>
        <v>2</v>
      </c>
      <c r="AI79" s="295" t="str">
        <f t="shared" ca="1" si="86"/>
        <v/>
      </c>
      <c r="AJ79" s="295" t="str">
        <f t="shared" ca="1" si="86"/>
        <v>18</v>
      </c>
      <c r="AK79" s="295" t="str">
        <f t="shared" ca="1" si="86"/>
        <v>2</v>
      </c>
      <c r="AL79" s="295" t="str">
        <f t="shared" si="86"/>
        <v/>
      </c>
      <c r="AM79" s="295" t="str">
        <f t="shared" si="86"/>
        <v/>
      </c>
      <c r="AN79" s="295" t="str">
        <f t="shared" si="86"/>
        <v/>
      </c>
      <c r="AO79" s="295" t="str">
        <f t="shared" si="86"/>
        <v/>
      </c>
      <c r="AP79" s="295" t="str">
        <f t="shared" si="86"/>
        <v/>
      </c>
      <c r="AQ79" s="295" t="str">
        <f t="shared" si="86"/>
        <v/>
      </c>
      <c r="AR79" s="295" t="str">
        <f t="shared" si="86"/>
        <v/>
      </c>
      <c r="AS79" s="295" t="str">
        <f t="shared" si="86"/>
        <v/>
      </c>
      <c r="AT79" s="295" t="str">
        <f t="shared" si="86"/>
        <v/>
      </c>
      <c r="AU79" s="295" t="str">
        <f t="shared" si="86"/>
        <v/>
      </c>
      <c r="AV79" s="295" t="str">
        <f t="shared" si="86"/>
        <v/>
      </c>
      <c r="AW79" s="295" t="str">
        <f t="shared" si="86"/>
        <v/>
      </c>
      <c r="AX79" s="295" t="str">
        <f t="shared" si="86"/>
        <v/>
      </c>
      <c r="AY79" s="265"/>
      <c r="AZ79" s="265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202"/>
      <c r="DY79" s="202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2"/>
      <c r="FE79" s="202"/>
      <c r="FF79" s="202"/>
      <c r="FG79" s="202"/>
      <c r="FH79" s="202"/>
      <c r="FI79" s="202"/>
      <c r="FJ79" s="202"/>
      <c r="FK79" s="202"/>
      <c r="FL79" s="202"/>
      <c r="FM79" s="202"/>
      <c r="FN79" s="202"/>
      <c r="FO79" s="202"/>
      <c r="FP79" s="202"/>
      <c r="FQ79" s="202"/>
      <c r="FR79" s="202"/>
      <c r="FS79" s="202"/>
      <c r="FT79" s="202"/>
      <c r="FU79" s="202"/>
      <c r="FV79" s="202"/>
      <c r="FW79" s="202"/>
      <c r="FX79" s="202"/>
      <c r="FY79" s="202"/>
      <c r="FZ79" s="202"/>
      <c r="GA79" s="202"/>
      <c r="GB79" s="202"/>
      <c r="GC79" s="202"/>
      <c r="GD79" s="202"/>
      <c r="GE79" s="202"/>
      <c r="GF79" s="202"/>
      <c r="GG79" s="202"/>
      <c r="GH79" s="202"/>
      <c r="GI79" s="202"/>
      <c r="GJ79" s="202"/>
      <c r="GK79" s="202"/>
      <c r="GL79" s="202"/>
      <c r="GM79" s="202"/>
      <c r="GN79" s="202"/>
      <c r="GO79" s="202"/>
      <c r="GP79" s="202"/>
      <c r="GQ79" s="202"/>
      <c r="GR79" s="202"/>
      <c r="GS79" s="202"/>
      <c r="GT79" s="202"/>
      <c r="GU79" s="202"/>
      <c r="GV79" s="202"/>
      <c r="GW79" s="202"/>
      <c r="GX79" s="202"/>
      <c r="GY79" s="202"/>
      <c r="GZ79" s="202"/>
      <c r="HA79" s="202"/>
      <c r="HB79" s="202"/>
      <c r="HC79" s="202"/>
      <c r="HD79" s="202"/>
      <c r="HE79" s="202"/>
      <c r="HF79" s="202"/>
      <c r="HG79" s="202"/>
      <c r="HH79" s="202"/>
      <c r="HI79" s="202"/>
      <c r="HJ79" s="202"/>
      <c r="HK79" s="202"/>
      <c r="HL79" s="202"/>
      <c r="HM79" s="202"/>
      <c r="HN79" s="202"/>
      <c r="HO79" s="202"/>
      <c r="HP79" s="202"/>
      <c r="HQ79" s="202"/>
      <c r="HR79" s="202"/>
      <c r="HS79" s="202"/>
    </row>
    <row r="80" spans="1:227" s="242" customFormat="1" ht="10" customHeight="1" x14ac:dyDescent="0.35">
      <c r="A80" s="433">
        <v>37</v>
      </c>
      <c r="B80" s="317" t="str">
        <f t="shared" ca="1" si="16"/>
        <v/>
      </c>
      <c r="C80" s="295">
        <f t="shared" ca="1" si="17"/>
        <v>0</v>
      </c>
      <c r="D80" s="295">
        <f t="shared" ca="1" si="18"/>
        <v>0</v>
      </c>
      <c r="E80" s="295">
        <f t="shared" ca="1" si="19"/>
        <v>0</v>
      </c>
      <c r="F80" s="295">
        <f t="shared" ca="1" si="20"/>
        <v>0</v>
      </c>
      <c r="G80" s="402" t="str">
        <f t="shared" ca="1" si="21"/>
        <v/>
      </c>
      <c r="H80" s="402" t="str">
        <f t="shared" ca="1" si="22"/>
        <v/>
      </c>
      <c r="I80" s="295" t="str">
        <f t="shared" ca="1" si="23"/>
        <v/>
      </c>
      <c r="J80" s="295" t="str">
        <f t="shared" ca="1" si="24"/>
        <v/>
      </c>
      <c r="K80" s="266"/>
      <c r="L80" s="295">
        <f t="shared" ca="1" si="25"/>
        <v>0</v>
      </c>
      <c r="M80" s="295">
        <f ca="1">IF($G80&gt;=N$46,0,IF($H80&lt;M$46,0,IFERROR($J80/(2*(COUNTIF($L80:L80,"&gt;0")*COUNTIF($L80:L80,"&gt;0")))+(M$46/1000),$J80)))</f>
        <v>0</v>
      </c>
      <c r="N80" s="295">
        <f ca="1">IF($G80&gt;=O$46,0,IF($H80&lt;N$46,0,IFERROR($J80/(2*(COUNTIF($L80:M80,"&gt;0")*COUNTIF($L80:M80,"&gt;0")))+(N$46/1000),$J80)))</f>
        <v>0</v>
      </c>
      <c r="O80" s="295">
        <f ca="1">IF($G80&gt;=P$46,0,IF($H80&lt;O$46,0,IFERROR($J80/(2*(COUNTIF($L80:N80,"&gt;0")*COUNTIF($L80:N80,"&gt;0")))+(O$46/1000),$J80)))</f>
        <v>0</v>
      </c>
      <c r="P80" s="295">
        <f ca="1">IF($G80&gt;=Q$46,0,IF($H80&lt;P$46,0,IFERROR($J80/(2*(COUNTIF($L80:O80,"&gt;0")*COUNTIF($L80:O80,"&gt;0")))+(P$46/1000),$J80)))</f>
        <v>0</v>
      </c>
      <c r="Q80" s="184"/>
      <c r="R80" s="295" t="str">
        <f t="shared" ca="1" si="26"/>
        <v/>
      </c>
      <c r="S80" s="295" t="str">
        <f t="shared" ca="1" si="27"/>
        <v/>
      </c>
      <c r="T80" s="295" t="str">
        <f t="shared" ca="1" si="28"/>
        <v/>
      </c>
      <c r="U80" s="295" t="str">
        <f t="shared" ca="1" si="29"/>
        <v/>
      </c>
      <c r="V80" s="295" t="str">
        <f t="shared" ca="1" si="30"/>
        <v/>
      </c>
      <c r="W80" s="263"/>
      <c r="X80" s="263"/>
      <c r="Y80" s="263"/>
      <c r="AA80" s="365" t="s">
        <v>341</v>
      </c>
      <c r="AB80" s="368"/>
      <c r="AC80" s="366">
        <f ca="1">COUNTIF(AE60:AY60,"&gt;0")</f>
        <v>5</v>
      </c>
      <c r="AD80" s="366">
        <f ca="1">IF(AC80=0,1,AC80)</f>
        <v>5</v>
      </c>
      <c r="AE80" s="340">
        <f ca="1">IF($AD80&gt;=AE59,MATCH(AE59,$AE60:$AY60,0),0)</f>
        <v>1</v>
      </c>
      <c r="AF80" s="340">
        <f t="shared" ref="AF80:AX80" ca="1" si="87">IF($AD80&gt;=AF59,MATCH(AF59,$AE60:$AY60,0),0)</f>
        <v>2</v>
      </c>
      <c r="AG80" s="340">
        <f t="shared" ca="1" si="87"/>
        <v>3</v>
      </c>
      <c r="AH80" s="340">
        <f t="shared" ca="1" si="87"/>
        <v>4</v>
      </c>
      <c r="AI80" s="340">
        <f t="shared" ca="1" si="87"/>
        <v>5</v>
      </c>
      <c r="AJ80" s="340">
        <f t="shared" ca="1" si="87"/>
        <v>0</v>
      </c>
      <c r="AK80" s="340">
        <f t="shared" ca="1" si="87"/>
        <v>0</v>
      </c>
      <c r="AL80" s="340">
        <f t="shared" ca="1" si="87"/>
        <v>0</v>
      </c>
      <c r="AM80" s="340">
        <f t="shared" ca="1" si="87"/>
        <v>0</v>
      </c>
      <c r="AN80" s="340">
        <f t="shared" ca="1" si="87"/>
        <v>0</v>
      </c>
      <c r="AO80" s="340">
        <f t="shared" ca="1" si="87"/>
        <v>0</v>
      </c>
      <c r="AP80" s="340">
        <f t="shared" ca="1" si="87"/>
        <v>0</v>
      </c>
      <c r="AQ80" s="340">
        <f t="shared" ca="1" si="87"/>
        <v>0</v>
      </c>
      <c r="AR80" s="340">
        <f t="shared" ca="1" si="87"/>
        <v>0</v>
      </c>
      <c r="AS80" s="340">
        <f t="shared" ca="1" si="87"/>
        <v>0</v>
      </c>
      <c r="AT80" s="340">
        <f t="shared" ca="1" si="87"/>
        <v>0</v>
      </c>
      <c r="AU80" s="340">
        <f t="shared" ca="1" si="87"/>
        <v>0</v>
      </c>
      <c r="AV80" s="340">
        <f t="shared" ca="1" si="87"/>
        <v>0</v>
      </c>
      <c r="AW80" s="340">
        <f t="shared" ca="1" si="87"/>
        <v>0</v>
      </c>
      <c r="AX80" s="340">
        <f t="shared" ca="1" si="87"/>
        <v>0</v>
      </c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02"/>
      <c r="DR80" s="202"/>
      <c r="DS80" s="202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  <c r="FM80" s="202"/>
      <c r="FN80" s="202"/>
      <c r="FO80" s="202"/>
      <c r="FP80" s="202"/>
      <c r="FQ80" s="202"/>
      <c r="FR80" s="202"/>
      <c r="FS80" s="202"/>
      <c r="FT80" s="202"/>
      <c r="FU80" s="202"/>
      <c r="FV80" s="202"/>
      <c r="FW80" s="202"/>
      <c r="FX80" s="202"/>
      <c r="FY80" s="202"/>
      <c r="FZ80" s="202"/>
      <c r="GA80" s="202"/>
      <c r="GB80" s="202"/>
      <c r="GC80" s="202"/>
      <c r="GD80" s="202"/>
      <c r="GE80" s="202"/>
      <c r="GF80" s="202"/>
      <c r="GG80" s="202"/>
      <c r="GH80" s="202"/>
      <c r="GI80" s="202"/>
      <c r="GJ80" s="202"/>
      <c r="GK80" s="202"/>
      <c r="GL80" s="202"/>
      <c r="GM80" s="202"/>
      <c r="GN80" s="202"/>
      <c r="GO80" s="202"/>
      <c r="GP80" s="202"/>
      <c r="GQ80" s="202"/>
      <c r="GR80" s="202"/>
      <c r="GS80" s="202"/>
      <c r="GT80" s="202"/>
      <c r="GU80" s="202"/>
      <c r="GV80" s="202"/>
      <c r="GW80" s="202"/>
      <c r="GX80" s="202"/>
      <c r="GY80" s="202"/>
      <c r="GZ80" s="202"/>
      <c r="HA80" s="202"/>
      <c r="HB80" s="202"/>
      <c r="HC80" s="202"/>
      <c r="HD80" s="202"/>
      <c r="HE80" s="202"/>
      <c r="HF80" s="202"/>
      <c r="HG80" s="202"/>
      <c r="HH80" s="202"/>
      <c r="HI80" s="202"/>
      <c r="HJ80" s="202"/>
      <c r="HK80" s="202"/>
      <c r="HL80" s="202"/>
      <c r="HM80" s="202"/>
      <c r="HN80" s="202"/>
      <c r="HO80" s="202"/>
      <c r="HP80" s="202"/>
      <c r="HQ80" s="202"/>
      <c r="HR80" s="202"/>
      <c r="HS80" s="202"/>
    </row>
    <row r="81" spans="1:227" s="242" customFormat="1" ht="10" customHeight="1" x14ac:dyDescent="0.35">
      <c r="A81" s="433">
        <v>38</v>
      </c>
      <c r="B81" s="317" t="str">
        <f t="shared" ca="1" si="16"/>
        <v/>
      </c>
      <c r="C81" s="295">
        <f t="shared" ca="1" si="17"/>
        <v>0</v>
      </c>
      <c r="D81" s="295">
        <f t="shared" ca="1" si="18"/>
        <v>0</v>
      </c>
      <c r="E81" s="295">
        <f t="shared" ca="1" si="19"/>
        <v>0</v>
      </c>
      <c r="F81" s="295">
        <f t="shared" ca="1" si="20"/>
        <v>0</v>
      </c>
      <c r="G81" s="402" t="str">
        <f t="shared" ca="1" si="21"/>
        <v/>
      </c>
      <c r="H81" s="402" t="str">
        <f t="shared" ca="1" si="22"/>
        <v/>
      </c>
      <c r="I81" s="295" t="str">
        <f t="shared" ca="1" si="23"/>
        <v/>
      </c>
      <c r="J81" s="295" t="str">
        <f t="shared" ca="1" si="24"/>
        <v/>
      </c>
      <c r="L81" s="295">
        <f t="shared" ca="1" si="25"/>
        <v>0</v>
      </c>
      <c r="M81" s="295">
        <f ca="1">IF($G81&gt;=N$46,0,IF($H81&lt;M$46,0,IFERROR($J81/(2*(COUNTIF($L81:L81,"&gt;0")*COUNTIF($L81:L81,"&gt;0")))+(M$46/1000),$J81)))</f>
        <v>0</v>
      </c>
      <c r="N81" s="295">
        <f ca="1">IF($G81&gt;=O$46,0,IF($H81&lt;N$46,0,IFERROR($J81/(2*(COUNTIF($L81:M81,"&gt;0")*COUNTIF($L81:M81,"&gt;0")))+(N$46/1000),$J81)))</f>
        <v>0</v>
      </c>
      <c r="O81" s="295">
        <f ca="1">IF($G81&gt;=P$46,0,IF($H81&lt;O$46,0,IFERROR($J81/(2*(COUNTIF($L81:N81,"&gt;0")*COUNTIF($L81:N81,"&gt;0")))+(O$46/1000),$J81)))</f>
        <v>0</v>
      </c>
      <c r="P81" s="295">
        <f ca="1">IF($G81&gt;=Q$46,0,IF($H81&lt;P$46,0,IFERROR($J81/(2*(COUNTIF($L81:O81,"&gt;0")*COUNTIF($L81:O81,"&gt;0")))+(P$46/1000),$J81)))</f>
        <v>0</v>
      </c>
      <c r="R81" s="295" t="str">
        <f t="shared" ca="1" si="26"/>
        <v/>
      </c>
      <c r="S81" s="295" t="str">
        <f t="shared" ca="1" si="27"/>
        <v/>
      </c>
      <c r="T81" s="295" t="str">
        <f t="shared" ca="1" si="28"/>
        <v/>
      </c>
      <c r="U81" s="295" t="str">
        <f t="shared" ca="1" si="29"/>
        <v/>
      </c>
      <c r="V81" s="295" t="str">
        <f t="shared" ca="1" si="30"/>
        <v/>
      </c>
      <c r="W81" s="263"/>
      <c r="X81" s="263"/>
      <c r="Y81" s="263"/>
      <c r="AA81" s="382"/>
      <c r="AB81" s="383"/>
      <c r="AC81" s="383"/>
      <c r="AD81" s="384" t="s">
        <v>324</v>
      </c>
      <c r="AE81" s="342" t="str">
        <f t="shared" ref="AE81:AX81" ca="1" si="88">IFERROR(IF(AE80&gt;0,INDEX(LST_SkillsB_Val,AE80+1),""),"")</f>
        <v>Bushcraft</v>
      </c>
      <c r="AF81" s="342" t="str">
        <f t="shared" ca="1" si="88"/>
        <v>Construction</v>
      </c>
      <c r="AG81" s="342" t="str">
        <f t="shared" ca="1" si="88"/>
        <v>Crime</v>
      </c>
      <c r="AH81" s="342" t="str">
        <f t="shared" ca="1" si="88"/>
        <v>Driving</v>
      </c>
      <c r="AI81" s="342" t="str">
        <f t="shared" ca="1" si="88"/>
        <v>Flying</v>
      </c>
      <c r="AJ81" s="342" t="str">
        <f t="shared" ca="1" si="88"/>
        <v/>
      </c>
      <c r="AK81" s="342" t="str">
        <f t="shared" ca="1" si="88"/>
        <v/>
      </c>
      <c r="AL81" s="342" t="str">
        <f t="shared" ca="1" si="88"/>
        <v/>
      </c>
      <c r="AM81" s="342" t="str">
        <f t="shared" ca="1" si="88"/>
        <v/>
      </c>
      <c r="AN81" s="342" t="str">
        <f t="shared" ca="1" si="88"/>
        <v/>
      </c>
      <c r="AO81" s="342" t="str">
        <f t="shared" ca="1" si="88"/>
        <v/>
      </c>
      <c r="AP81" s="342" t="str">
        <f t="shared" ca="1" si="88"/>
        <v/>
      </c>
      <c r="AQ81" s="342" t="str">
        <f t="shared" ca="1" si="88"/>
        <v/>
      </c>
      <c r="AR81" s="342" t="str">
        <f t="shared" ca="1" si="88"/>
        <v/>
      </c>
      <c r="AS81" s="342" t="str">
        <f t="shared" ca="1" si="88"/>
        <v/>
      </c>
      <c r="AT81" s="342" t="str">
        <f t="shared" ca="1" si="88"/>
        <v/>
      </c>
      <c r="AU81" s="342" t="str">
        <f t="shared" ca="1" si="88"/>
        <v/>
      </c>
      <c r="AV81" s="342" t="str">
        <f t="shared" ca="1" si="88"/>
        <v/>
      </c>
      <c r="AW81" s="342" t="str">
        <f t="shared" ca="1" si="88"/>
        <v/>
      </c>
      <c r="AX81" s="342" t="str">
        <f t="shared" ca="1" si="88"/>
        <v/>
      </c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2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  <c r="FM81" s="202"/>
      <c r="FN81" s="202"/>
      <c r="FO81" s="202"/>
      <c r="FP81" s="202"/>
      <c r="FQ81" s="202"/>
      <c r="FR81" s="202"/>
      <c r="FS81" s="202"/>
      <c r="FT81" s="202"/>
      <c r="FU81" s="202"/>
      <c r="FV81" s="202"/>
      <c r="FW81" s="202"/>
      <c r="FX81" s="202"/>
      <c r="FY81" s="202"/>
      <c r="FZ81" s="202"/>
      <c r="GA81" s="202"/>
      <c r="GB81" s="202"/>
      <c r="GC81" s="202"/>
      <c r="GD81" s="202"/>
      <c r="GE81" s="202"/>
      <c r="GF81" s="202"/>
      <c r="GG81" s="202"/>
      <c r="GH81" s="202"/>
      <c r="GI81" s="202"/>
      <c r="GJ81" s="202"/>
      <c r="GK81" s="202"/>
      <c r="GL81" s="202"/>
      <c r="GM81" s="202"/>
      <c r="GN81" s="202"/>
      <c r="GO81" s="202"/>
      <c r="GP81" s="202"/>
      <c r="GQ81" s="202"/>
      <c r="GR81" s="202"/>
      <c r="GS81" s="202"/>
      <c r="GT81" s="202"/>
      <c r="GU81" s="202"/>
      <c r="GV81" s="202"/>
      <c r="GW81" s="202"/>
      <c r="GX81" s="202"/>
      <c r="GY81" s="202"/>
      <c r="GZ81" s="202"/>
      <c r="HA81" s="202"/>
      <c r="HB81" s="202"/>
      <c r="HC81" s="202"/>
      <c r="HD81" s="202"/>
      <c r="HE81" s="202"/>
      <c r="HF81" s="202"/>
      <c r="HG81" s="202"/>
      <c r="HH81" s="202"/>
      <c r="HI81" s="202"/>
      <c r="HJ81" s="202"/>
      <c r="HK81" s="202"/>
      <c r="HL81" s="202"/>
      <c r="HM81" s="202"/>
      <c r="HN81" s="202"/>
      <c r="HO81" s="202"/>
      <c r="HP81" s="202"/>
      <c r="HQ81" s="202"/>
      <c r="HR81" s="202"/>
      <c r="HS81" s="202"/>
    </row>
    <row r="82" spans="1:227" s="242" customFormat="1" ht="10" customHeight="1" x14ac:dyDescent="0.35">
      <c r="A82" s="434"/>
      <c r="B82" s="317" t="str">
        <f t="shared" ca="1" si="16"/>
        <v/>
      </c>
      <c r="C82" s="295">
        <f t="shared" ca="1" si="17"/>
        <v>0</v>
      </c>
      <c r="D82" s="295">
        <f t="shared" ca="1" si="18"/>
        <v>0</v>
      </c>
      <c r="E82" s="295">
        <f t="shared" ca="1" si="19"/>
        <v>0</v>
      </c>
      <c r="F82" s="295">
        <f t="shared" ca="1" si="20"/>
        <v>0</v>
      </c>
      <c r="G82" s="402" t="str">
        <f t="shared" ca="1" si="21"/>
        <v/>
      </c>
      <c r="H82" s="402" t="str">
        <f t="shared" ca="1" si="22"/>
        <v/>
      </c>
      <c r="I82" s="295" t="str">
        <f t="shared" ca="1" si="23"/>
        <v/>
      </c>
      <c r="J82" s="295" t="str">
        <f t="shared" ca="1" si="24"/>
        <v/>
      </c>
      <c r="L82" s="295">
        <f t="shared" ca="1" si="25"/>
        <v>0</v>
      </c>
      <c r="M82" s="295">
        <f ca="1">IF($G82&gt;=N$46,0,IF($H82&lt;M$46,0,IFERROR($J82/(2*(COUNTIF($L82:L82,"&gt;0")*COUNTIF($L82:L82,"&gt;0")))+(M$46/1000),$J82)))</f>
        <v>0</v>
      </c>
      <c r="N82" s="295">
        <f ca="1">IF($G82&gt;=O$46,0,IF($H82&lt;N$46,0,IFERROR($J82/(2*(COUNTIF($L82:M82,"&gt;0")*COUNTIF($L82:M82,"&gt;0")))+(N$46/1000),$J82)))</f>
        <v>0</v>
      </c>
      <c r="O82" s="295">
        <f ca="1">IF($G82&gt;=P$46,0,IF($H82&lt;O$46,0,IFERROR($J82/(2*(COUNTIF($L82:N82,"&gt;0")*COUNTIF($L82:N82,"&gt;0")))+(O$46/1000),$J82)))</f>
        <v>0</v>
      </c>
      <c r="P82" s="295">
        <f ca="1">IF($G82&gt;=Q$46,0,IF($H82&lt;P$46,0,IFERROR($J82/(2*(COUNTIF($L82:O82,"&gt;0")*COUNTIF($L82:O82,"&gt;0")))+(P$46/1000),$J82)))</f>
        <v>0</v>
      </c>
      <c r="R82" s="295" t="str">
        <f t="shared" ca="1" si="26"/>
        <v/>
      </c>
      <c r="S82" s="295" t="str">
        <f t="shared" ca="1" si="27"/>
        <v/>
      </c>
      <c r="T82" s="295" t="str">
        <f t="shared" ca="1" si="28"/>
        <v/>
      </c>
      <c r="U82" s="295" t="str">
        <f t="shared" ca="1" si="29"/>
        <v/>
      </c>
      <c r="V82" s="295" t="str">
        <f t="shared" ca="1" si="30"/>
        <v/>
      </c>
      <c r="W82" s="263"/>
      <c r="X82" s="263"/>
      <c r="Y82" s="263"/>
      <c r="AA82" s="388"/>
      <c r="AB82" s="389"/>
      <c r="AC82" s="389"/>
      <c r="AD82" s="386" t="s">
        <v>346</v>
      </c>
      <c r="AE82" s="295" t="e">
        <f t="shared" ref="AE82:AX82" ca="1" si="89">IF(AE80&gt;0,IF(EXACT(OFFSET($AE63,0,AE80-1),""),NA(),IF(OFFSET($AE63,0,AE80-1)&gt;0,OFFSET($AE63,0,AE80-1),NA())),"")</f>
        <v>#N/A</v>
      </c>
      <c r="AF82" s="295" t="e">
        <f t="shared" ca="1" si="89"/>
        <v>#N/A</v>
      </c>
      <c r="AG82" s="295" t="e">
        <f t="shared" ca="1" si="89"/>
        <v>#N/A</v>
      </c>
      <c r="AH82" s="295">
        <f t="shared" ca="1" si="89"/>
        <v>1</v>
      </c>
      <c r="AI82" s="295" t="e">
        <f t="shared" ca="1" si="89"/>
        <v>#N/A</v>
      </c>
      <c r="AJ82" s="295" t="str">
        <f t="shared" ca="1" si="89"/>
        <v/>
      </c>
      <c r="AK82" s="295" t="str">
        <f t="shared" ca="1" si="89"/>
        <v/>
      </c>
      <c r="AL82" s="295" t="str">
        <f t="shared" ca="1" si="89"/>
        <v/>
      </c>
      <c r="AM82" s="295" t="str">
        <f t="shared" ca="1" si="89"/>
        <v/>
      </c>
      <c r="AN82" s="295" t="str">
        <f t="shared" ca="1" si="89"/>
        <v/>
      </c>
      <c r="AO82" s="295" t="str">
        <f t="shared" ca="1" si="89"/>
        <v/>
      </c>
      <c r="AP82" s="295" t="str">
        <f t="shared" ca="1" si="89"/>
        <v/>
      </c>
      <c r="AQ82" s="295" t="str">
        <f t="shared" ca="1" si="89"/>
        <v/>
      </c>
      <c r="AR82" s="295" t="str">
        <f t="shared" ca="1" si="89"/>
        <v/>
      </c>
      <c r="AS82" s="295" t="str">
        <f t="shared" ca="1" si="89"/>
        <v/>
      </c>
      <c r="AT82" s="295" t="str">
        <f t="shared" ca="1" si="89"/>
        <v/>
      </c>
      <c r="AU82" s="295" t="str">
        <f t="shared" ca="1" si="89"/>
        <v/>
      </c>
      <c r="AV82" s="295" t="str">
        <f t="shared" ca="1" si="89"/>
        <v/>
      </c>
      <c r="AW82" s="295" t="str">
        <f t="shared" ca="1" si="89"/>
        <v/>
      </c>
      <c r="AX82" s="295" t="str">
        <f t="shared" ca="1" si="89"/>
        <v/>
      </c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  <c r="FM82" s="202"/>
      <c r="FN82" s="202"/>
      <c r="FO82" s="202"/>
      <c r="FP82" s="202"/>
      <c r="FQ82" s="202"/>
      <c r="FR82" s="202"/>
      <c r="FS82" s="202"/>
      <c r="FT82" s="202"/>
      <c r="FU82" s="202"/>
      <c r="FV82" s="202"/>
      <c r="FW82" s="202"/>
      <c r="FX82" s="202"/>
      <c r="FY82" s="202"/>
      <c r="FZ82" s="202"/>
      <c r="GA82" s="202"/>
      <c r="GB82" s="202"/>
      <c r="GC82" s="202"/>
      <c r="GD82" s="202"/>
      <c r="GE82" s="202"/>
      <c r="GF82" s="202"/>
      <c r="GG82" s="202"/>
      <c r="GH82" s="202"/>
      <c r="GI82" s="202"/>
      <c r="GJ82" s="202"/>
      <c r="GK82" s="202"/>
      <c r="GL82" s="202"/>
      <c r="GM82" s="202"/>
      <c r="GN82" s="202"/>
      <c r="GO82" s="202"/>
      <c r="GP82" s="202"/>
      <c r="GQ82" s="202"/>
      <c r="GR82" s="202"/>
      <c r="GS82" s="202"/>
      <c r="GT82" s="202"/>
      <c r="GU82" s="202"/>
      <c r="GV82" s="202"/>
      <c r="GW82" s="202"/>
      <c r="GX82" s="202"/>
      <c r="GY82" s="202"/>
      <c r="GZ82" s="202"/>
      <c r="HA82" s="202"/>
      <c r="HB82" s="202"/>
      <c r="HC82" s="202"/>
      <c r="HD82" s="202"/>
      <c r="HE82" s="202"/>
      <c r="HF82" s="202"/>
      <c r="HG82" s="202"/>
      <c r="HH82" s="202"/>
      <c r="HI82" s="202"/>
      <c r="HJ82" s="202"/>
      <c r="HK82" s="202"/>
      <c r="HL82" s="202"/>
      <c r="HM82" s="202"/>
      <c r="HN82" s="202"/>
      <c r="HO82" s="202"/>
      <c r="HP82" s="202"/>
      <c r="HQ82" s="202"/>
      <c r="HR82" s="202"/>
      <c r="HS82" s="202"/>
    </row>
    <row r="83" spans="1:227" s="242" customFormat="1" ht="10" customHeight="1" x14ac:dyDescent="0.35">
      <c r="A83" s="435"/>
      <c r="B83" s="317" t="str">
        <f t="shared" ca="1" si="16"/>
        <v/>
      </c>
      <c r="C83" s="295">
        <f t="shared" ca="1" si="17"/>
        <v>0</v>
      </c>
      <c r="D83" s="295">
        <f t="shared" ca="1" si="18"/>
        <v>0</v>
      </c>
      <c r="E83" s="295">
        <f t="shared" ca="1" si="19"/>
        <v>0</v>
      </c>
      <c r="F83" s="295">
        <f t="shared" ca="1" si="20"/>
        <v>0</v>
      </c>
      <c r="G83" s="402" t="str">
        <f t="shared" ca="1" si="21"/>
        <v/>
      </c>
      <c r="H83" s="402" t="str">
        <f t="shared" ca="1" si="22"/>
        <v/>
      </c>
      <c r="I83" s="295" t="str">
        <f t="shared" ca="1" si="23"/>
        <v/>
      </c>
      <c r="J83" s="295" t="str">
        <f t="shared" ca="1" si="24"/>
        <v/>
      </c>
      <c r="L83" s="295">
        <f t="shared" ca="1" si="25"/>
        <v>0</v>
      </c>
      <c r="M83" s="295">
        <f ca="1">IF($G83&gt;=N$46,0,IF($H83&lt;M$46,0,IFERROR($J83/(2*(COUNTIF($L83:L83,"&gt;0")*COUNTIF($L83:L83,"&gt;0")))+(M$46/1000),$J83)))</f>
        <v>0</v>
      </c>
      <c r="N83" s="295">
        <f ca="1">IF($G83&gt;=O$46,0,IF($H83&lt;N$46,0,IFERROR($J83/(2*(COUNTIF($L83:M83,"&gt;0")*COUNTIF($L83:M83,"&gt;0")))+(N$46/1000),$J83)))</f>
        <v>0</v>
      </c>
      <c r="O83" s="295">
        <f ca="1">IF($G83&gt;=P$46,0,IF($H83&lt;O$46,0,IFERROR($J83/(2*(COUNTIF($L83:N83,"&gt;0")*COUNTIF($L83:N83,"&gt;0")))+(O$46/1000),$J83)))</f>
        <v>0</v>
      </c>
      <c r="P83" s="295">
        <f ca="1">IF($G83&gt;=Q$46,0,IF($H83&lt;P$46,0,IFERROR($J83/(2*(COUNTIF($L83:O83,"&gt;0")*COUNTIF($L83:O83,"&gt;0")))+(P$46/1000),$J83)))</f>
        <v>0</v>
      </c>
      <c r="R83" s="295" t="str">
        <f t="shared" ca="1" si="26"/>
        <v/>
      </c>
      <c r="S83" s="295" t="str">
        <f t="shared" ca="1" si="27"/>
        <v/>
      </c>
      <c r="T83" s="295" t="str">
        <f t="shared" ca="1" si="28"/>
        <v/>
      </c>
      <c r="U83" s="295" t="str">
        <f t="shared" ca="1" si="29"/>
        <v/>
      </c>
      <c r="V83" s="295" t="str">
        <f t="shared" ca="1" si="30"/>
        <v/>
      </c>
      <c r="W83" s="263"/>
      <c r="X83" s="263"/>
      <c r="Y83" s="263"/>
      <c r="AA83" s="388"/>
      <c r="AB83" s="389"/>
      <c r="AC83" s="389"/>
      <c r="AD83" s="386" t="s">
        <v>347</v>
      </c>
      <c r="AE83" s="295" t="e">
        <f t="shared" ref="AE83:AX83" ca="1" si="90">IF(AE80&gt;0,IF(EXACT(OFFSET($AE64,0,AE80-1),""),NA(),IF(OFFSET($AE64,0,AE80-1)&gt;0,OFFSET($AE64,0,AE80-1),NA())),"")</f>
        <v>#N/A</v>
      </c>
      <c r="AF83" s="295">
        <f t="shared" ca="1" si="90"/>
        <v>6</v>
      </c>
      <c r="AG83" s="295">
        <f t="shared" ca="1" si="90"/>
        <v>10</v>
      </c>
      <c r="AH83" s="295" t="e">
        <f t="shared" ca="1" si="90"/>
        <v>#N/A</v>
      </c>
      <c r="AI83" s="295" t="e">
        <f t="shared" ca="1" si="90"/>
        <v>#N/A</v>
      </c>
      <c r="AJ83" s="295" t="str">
        <f t="shared" ca="1" si="90"/>
        <v/>
      </c>
      <c r="AK83" s="295" t="str">
        <f t="shared" ca="1" si="90"/>
        <v/>
      </c>
      <c r="AL83" s="295" t="str">
        <f t="shared" ca="1" si="90"/>
        <v/>
      </c>
      <c r="AM83" s="295" t="str">
        <f t="shared" ca="1" si="90"/>
        <v/>
      </c>
      <c r="AN83" s="295" t="str">
        <f t="shared" ca="1" si="90"/>
        <v/>
      </c>
      <c r="AO83" s="295" t="str">
        <f t="shared" ca="1" si="90"/>
        <v/>
      </c>
      <c r="AP83" s="295" t="str">
        <f t="shared" ca="1" si="90"/>
        <v/>
      </c>
      <c r="AQ83" s="295" t="str">
        <f t="shared" ca="1" si="90"/>
        <v/>
      </c>
      <c r="AR83" s="295" t="str">
        <f t="shared" ca="1" si="90"/>
        <v/>
      </c>
      <c r="AS83" s="295" t="str">
        <f t="shared" ca="1" si="90"/>
        <v/>
      </c>
      <c r="AT83" s="295" t="str">
        <f t="shared" ca="1" si="90"/>
        <v/>
      </c>
      <c r="AU83" s="295" t="str">
        <f t="shared" ca="1" si="90"/>
        <v/>
      </c>
      <c r="AV83" s="295" t="str">
        <f t="shared" ca="1" si="90"/>
        <v/>
      </c>
      <c r="AW83" s="295" t="str">
        <f t="shared" ca="1" si="90"/>
        <v/>
      </c>
      <c r="AX83" s="295" t="str">
        <f t="shared" ca="1" si="90"/>
        <v/>
      </c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  <c r="DK83" s="202"/>
      <c r="DL83" s="202"/>
      <c r="DM83" s="202"/>
      <c r="DN83" s="202"/>
      <c r="DO83" s="202"/>
      <c r="DP83" s="202"/>
      <c r="DQ83" s="202"/>
      <c r="DR83" s="202"/>
      <c r="DS83" s="202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  <c r="FM83" s="202"/>
      <c r="FN83" s="202"/>
      <c r="FO83" s="202"/>
      <c r="FP83" s="202"/>
      <c r="FQ83" s="202"/>
      <c r="FR83" s="202"/>
      <c r="FS83" s="202"/>
      <c r="FT83" s="202"/>
      <c r="FU83" s="202"/>
      <c r="FV83" s="202"/>
      <c r="FW83" s="202"/>
      <c r="FX83" s="202"/>
      <c r="FY83" s="202"/>
      <c r="FZ83" s="202"/>
      <c r="GA83" s="202"/>
      <c r="GB83" s="202"/>
      <c r="GC83" s="202"/>
      <c r="GD83" s="202"/>
      <c r="GE83" s="202"/>
      <c r="GF83" s="202"/>
      <c r="GG83" s="202"/>
      <c r="GH83" s="202"/>
      <c r="GI83" s="202"/>
      <c r="GJ83" s="202"/>
      <c r="GK83" s="202"/>
      <c r="GL83" s="202"/>
      <c r="GM83" s="202"/>
      <c r="GN83" s="202"/>
      <c r="GO83" s="202"/>
      <c r="GP83" s="202"/>
      <c r="GQ83" s="202"/>
      <c r="GR83" s="202"/>
      <c r="GS83" s="202"/>
      <c r="GT83" s="202"/>
      <c r="GU83" s="202"/>
      <c r="GV83" s="202"/>
      <c r="GW83" s="202"/>
      <c r="GX83" s="202"/>
      <c r="GY83" s="202"/>
      <c r="GZ83" s="202"/>
      <c r="HA83" s="202"/>
      <c r="HB83" s="202"/>
      <c r="HC83" s="202"/>
      <c r="HD83" s="202"/>
      <c r="HE83" s="202"/>
      <c r="HF83" s="202"/>
      <c r="HG83" s="202"/>
      <c r="HH83" s="202"/>
      <c r="HI83" s="202"/>
      <c r="HJ83" s="202"/>
      <c r="HK83" s="202"/>
      <c r="HL83" s="202"/>
      <c r="HM83" s="202"/>
      <c r="HN83" s="202"/>
      <c r="HO83" s="202"/>
      <c r="HP83" s="202"/>
      <c r="HQ83" s="202"/>
      <c r="HR83" s="202"/>
      <c r="HS83" s="202"/>
    </row>
    <row r="84" spans="1:227" s="242" customFormat="1" ht="10" customHeight="1" x14ac:dyDescent="0.35">
      <c r="A84" s="435"/>
      <c r="B84" s="317" t="str">
        <f t="shared" ca="1" si="16"/>
        <v/>
      </c>
      <c r="C84" s="295">
        <f t="shared" ca="1" si="17"/>
        <v>0</v>
      </c>
      <c r="D84" s="295">
        <f t="shared" ca="1" si="18"/>
        <v>0</v>
      </c>
      <c r="E84" s="295">
        <f t="shared" ca="1" si="19"/>
        <v>0</v>
      </c>
      <c r="F84" s="295">
        <f t="shared" ca="1" si="20"/>
        <v>0</v>
      </c>
      <c r="G84" s="402" t="str">
        <f t="shared" ca="1" si="21"/>
        <v/>
      </c>
      <c r="H84" s="402" t="str">
        <f t="shared" ca="1" si="22"/>
        <v/>
      </c>
      <c r="I84" s="295" t="str">
        <f t="shared" ca="1" si="23"/>
        <v/>
      </c>
      <c r="J84" s="295" t="str">
        <f t="shared" ca="1" si="24"/>
        <v/>
      </c>
      <c r="L84" s="295">
        <f t="shared" ca="1" si="25"/>
        <v>0</v>
      </c>
      <c r="M84" s="295">
        <f ca="1">IF($G84&gt;=N$46,0,IF($H84&lt;M$46,0,IFERROR($J84/(2*(COUNTIF($L84:L84,"&gt;0")*COUNTIF($L84:L84,"&gt;0")))+(M$46/1000),$J84)))</f>
        <v>0</v>
      </c>
      <c r="N84" s="295">
        <f ca="1">IF($G84&gt;=O$46,0,IF($H84&lt;N$46,0,IFERROR($J84/(2*(COUNTIF($L84:M84,"&gt;0")*COUNTIF($L84:M84,"&gt;0")))+(N$46/1000),$J84)))</f>
        <v>0</v>
      </c>
      <c r="O84" s="295">
        <f ca="1">IF($G84&gt;=P$46,0,IF($H84&lt;O$46,0,IFERROR($J84/(2*(COUNTIF($L84:N84,"&gt;0")*COUNTIF($L84:N84,"&gt;0")))+(O$46/1000),$J84)))</f>
        <v>0</v>
      </c>
      <c r="P84" s="295">
        <f ca="1">IF($G84&gt;=Q$46,0,IF($H84&lt;P$46,0,IFERROR($J84/(2*(COUNTIF($L84:O84,"&gt;0")*COUNTIF($L84:O84,"&gt;0")))+(P$46/1000),$J84)))</f>
        <v>0</v>
      </c>
      <c r="R84" s="295" t="str">
        <f t="shared" ca="1" si="26"/>
        <v/>
      </c>
      <c r="S84" s="295" t="str">
        <f t="shared" ca="1" si="27"/>
        <v/>
      </c>
      <c r="T84" s="295" t="str">
        <f t="shared" ca="1" si="28"/>
        <v/>
      </c>
      <c r="U84" s="295" t="str">
        <f t="shared" ca="1" si="29"/>
        <v/>
      </c>
      <c r="V84" s="295" t="str">
        <f t="shared" ca="1" si="30"/>
        <v/>
      </c>
      <c r="W84" s="263"/>
      <c r="X84" s="263"/>
      <c r="Y84" s="263"/>
      <c r="AA84" s="382"/>
      <c r="AB84" s="387"/>
      <c r="AC84" s="387"/>
      <c r="AD84" s="386" t="s">
        <v>320</v>
      </c>
      <c r="AE84" s="295" t="e">
        <f t="shared" ref="AE84:AX84" ca="1" si="91">IF(AE80&gt;0,OFFSET($AE65,0,AE80-1),"")</f>
        <v>#N/A</v>
      </c>
      <c r="AF84" s="295" t="e">
        <f t="shared" ca="1" si="91"/>
        <v>#N/A</v>
      </c>
      <c r="AG84" s="295" t="e">
        <f t="shared" ca="1" si="91"/>
        <v>#N/A</v>
      </c>
      <c r="AH84" s="295" t="e">
        <f t="shared" ca="1" si="91"/>
        <v>#N/A</v>
      </c>
      <c r="AI84" s="295" t="e">
        <f t="shared" ca="1" si="91"/>
        <v>#N/A</v>
      </c>
      <c r="AJ84" s="295" t="str">
        <f t="shared" ca="1" si="91"/>
        <v/>
      </c>
      <c r="AK84" s="295" t="str">
        <f t="shared" ca="1" si="91"/>
        <v/>
      </c>
      <c r="AL84" s="295" t="str">
        <f t="shared" ca="1" si="91"/>
        <v/>
      </c>
      <c r="AM84" s="295" t="str">
        <f t="shared" ca="1" si="91"/>
        <v/>
      </c>
      <c r="AN84" s="295" t="str">
        <f t="shared" ca="1" si="91"/>
        <v/>
      </c>
      <c r="AO84" s="295" t="str">
        <f t="shared" ca="1" si="91"/>
        <v/>
      </c>
      <c r="AP84" s="295" t="str">
        <f t="shared" ca="1" si="91"/>
        <v/>
      </c>
      <c r="AQ84" s="295" t="str">
        <f t="shared" ca="1" si="91"/>
        <v/>
      </c>
      <c r="AR84" s="295" t="str">
        <f t="shared" ca="1" si="91"/>
        <v/>
      </c>
      <c r="AS84" s="295" t="str">
        <f t="shared" ca="1" si="91"/>
        <v/>
      </c>
      <c r="AT84" s="295" t="str">
        <f t="shared" ca="1" si="91"/>
        <v/>
      </c>
      <c r="AU84" s="295" t="str">
        <f t="shared" ca="1" si="91"/>
        <v/>
      </c>
      <c r="AV84" s="295" t="str">
        <f t="shared" ca="1" si="91"/>
        <v/>
      </c>
      <c r="AW84" s="295" t="str">
        <f t="shared" ca="1" si="91"/>
        <v/>
      </c>
      <c r="AX84" s="295" t="str">
        <f t="shared" ca="1" si="91"/>
        <v/>
      </c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</row>
    <row r="85" spans="1:227" s="242" customFormat="1" ht="10" customHeight="1" x14ac:dyDescent="0.35">
      <c r="A85" s="435"/>
      <c r="B85" s="270" t="s">
        <v>377</v>
      </c>
      <c r="C85" s="270" t="s">
        <v>378</v>
      </c>
      <c r="D85" s="270" t="s">
        <v>379</v>
      </c>
      <c r="E85" s="270" t="s">
        <v>380</v>
      </c>
      <c r="F85" s="270" t="s">
        <v>381</v>
      </c>
      <c r="G85" s="270" t="s">
        <v>390</v>
      </c>
      <c r="H85" s="270" t="s">
        <v>389</v>
      </c>
      <c r="I85" s="243"/>
      <c r="J85" s="243"/>
      <c r="K85" s="243"/>
      <c r="L85" s="243"/>
      <c r="M85" s="263"/>
      <c r="N85" s="263"/>
      <c r="O85" s="270" t="s">
        <v>394</v>
      </c>
      <c r="P85" s="270" t="s">
        <v>401</v>
      </c>
      <c r="Q85" s="243"/>
      <c r="R85" s="243"/>
      <c r="T85" s="263"/>
      <c r="V85" s="263"/>
      <c r="W85" s="263"/>
      <c r="X85" s="263"/>
      <c r="Y85" s="263"/>
      <c r="AA85" s="382"/>
      <c r="AB85" s="387"/>
      <c r="AC85" s="387"/>
      <c r="AD85" s="386" t="s">
        <v>3</v>
      </c>
      <c r="AE85" s="295">
        <f t="shared" ref="AE85:AX85" ca="1" si="92">IF(AE80&gt;0,OFFSET($AE66,0,AE80-1),"")</f>
        <v>1</v>
      </c>
      <c r="AF85" s="295">
        <f t="shared" ca="1" si="92"/>
        <v>5</v>
      </c>
      <c r="AG85" s="295">
        <f t="shared" ca="1" si="92"/>
        <v>9</v>
      </c>
      <c r="AH85" s="295">
        <f t="shared" ca="1" si="92"/>
        <v>4</v>
      </c>
      <c r="AI85" s="295">
        <f t="shared" ca="1" si="92"/>
        <v>6</v>
      </c>
      <c r="AJ85" s="295" t="str">
        <f t="shared" ca="1" si="92"/>
        <v/>
      </c>
      <c r="AK85" s="295" t="str">
        <f t="shared" ca="1" si="92"/>
        <v/>
      </c>
      <c r="AL85" s="295" t="str">
        <f t="shared" ca="1" si="92"/>
        <v/>
      </c>
      <c r="AM85" s="295" t="str">
        <f t="shared" ca="1" si="92"/>
        <v/>
      </c>
      <c r="AN85" s="295" t="str">
        <f t="shared" ca="1" si="92"/>
        <v/>
      </c>
      <c r="AO85" s="295" t="str">
        <f t="shared" ca="1" si="92"/>
        <v/>
      </c>
      <c r="AP85" s="295" t="str">
        <f t="shared" ca="1" si="92"/>
        <v/>
      </c>
      <c r="AQ85" s="295" t="str">
        <f t="shared" ca="1" si="92"/>
        <v/>
      </c>
      <c r="AR85" s="295" t="str">
        <f t="shared" ca="1" si="92"/>
        <v/>
      </c>
      <c r="AS85" s="295" t="str">
        <f t="shared" ca="1" si="92"/>
        <v/>
      </c>
      <c r="AT85" s="295" t="str">
        <f t="shared" ca="1" si="92"/>
        <v/>
      </c>
      <c r="AU85" s="295" t="str">
        <f t="shared" ca="1" si="92"/>
        <v/>
      </c>
      <c r="AV85" s="295" t="str">
        <f t="shared" ca="1" si="92"/>
        <v/>
      </c>
      <c r="AW85" s="295" t="str">
        <f t="shared" ca="1" si="92"/>
        <v/>
      </c>
      <c r="AX85" s="295" t="str">
        <f t="shared" ca="1" si="92"/>
        <v/>
      </c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  <c r="FM85" s="202"/>
      <c r="FN85" s="202"/>
      <c r="FO85" s="202"/>
      <c r="FP85" s="202"/>
      <c r="FQ85" s="202"/>
      <c r="FR85" s="202"/>
      <c r="FS85" s="202"/>
      <c r="FT85" s="202"/>
      <c r="FU85" s="202"/>
      <c r="FV85" s="202"/>
      <c r="FW85" s="202"/>
      <c r="FX85" s="202"/>
      <c r="FY85" s="202"/>
      <c r="FZ85" s="202"/>
      <c r="GA85" s="202"/>
      <c r="GB85" s="202"/>
      <c r="GC85" s="202"/>
      <c r="GD85" s="202"/>
      <c r="GE85" s="202"/>
      <c r="GF85" s="202"/>
      <c r="GG85" s="202"/>
      <c r="GH85" s="202"/>
      <c r="GI85" s="202"/>
      <c r="GJ85" s="202"/>
      <c r="GK85" s="202"/>
      <c r="GL85" s="202"/>
      <c r="GM85" s="202"/>
      <c r="GN85" s="202"/>
      <c r="GO85" s="202"/>
      <c r="GP85" s="202"/>
      <c r="GQ85" s="202"/>
      <c r="GR85" s="202"/>
      <c r="GS85" s="202"/>
      <c r="GT85" s="202"/>
      <c r="GU85" s="202"/>
      <c r="GV85" s="202"/>
      <c r="GW85" s="202"/>
      <c r="GX85" s="202"/>
      <c r="GY85" s="202"/>
      <c r="GZ85" s="202"/>
      <c r="HA85" s="202"/>
      <c r="HB85" s="202"/>
      <c r="HC85" s="202"/>
      <c r="HD85" s="202"/>
      <c r="HE85" s="202"/>
      <c r="HF85" s="202"/>
      <c r="HG85" s="202"/>
      <c r="HH85" s="202"/>
      <c r="HI85" s="202"/>
      <c r="HJ85" s="202"/>
      <c r="HK85" s="202"/>
      <c r="HL85" s="202"/>
      <c r="HM85" s="202"/>
      <c r="HN85" s="202"/>
      <c r="HO85" s="202"/>
      <c r="HP85" s="202"/>
      <c r="HQ85" s="202"/>
      <c r="HR85" s="202"/>
      <c r="HS85" s="202"/>
    </row>
    <row r="86" spans="1:227" s="242" customFormat="1" ht="10" customHeight="1" x14ac:dyDescent="0.35">
      <c r="A86" s="433">
        <v>1</v>
      </c>
      <c r="B86" s="295" t="str">
        <f t="shared" ref="B86:B123" ca="1" si="93">IFERROR(""&amp;MATCH("("&amp;$A86&amp;")",R$47:R$84,0),"")</f>
        <v/>
      </c>
      <c r="C86" s="295" t="str">
        <f t="shared" ref="C86:C123" ca="1" si="94">IFERROR(""&amp;MATCH("("&amp;$A86&amp;")",S$47:S$84,0),"")</f>
        <v/>
      </c>
      <c r="D86" s="295" t="str">
        <f t="shared" ref="D86:D123" ca="1" si="95">IFERROR(""&amp;MATCH("("&amp;$A86&amp;")",T$47:T$84,0),"")</f>
        <v/>
      </c>
      <c r="E86" s="295" t="str">
        <f t="shared" ref="E86:E123" ca="1" si="96">IFERROR(""&amp;MATCH("("&amp;$A86&amp;")",U$47:U$84,0),"")</f>
        <v>1</v>
      </c>
      <c r="F86" s="295" t="str">
        <f t="shared" ref="F86:F123" ca="1" si="97">IFERROR(""&amp;MATCH("("&amp;$A86&amp;")",V$47:V$84,0),"")</f>
        <v/>
      </c>
      <c r="G86" s="295">
        <f t="shared" ref="G86:G123" ca="1" si="98">IFERROR(MATCH("?*",B86:F86,0),"")</f>
        <v>4</v>
      </c>
      <c r="H86" s="295">
        <f t="shared" ref="H86:H123" ca="1" si="99">IFERROR(VALUE(INDEX(B86:F86,G86)),"")</f>
        <v>1</v>
      </c>
      <c r="I86" s="312" t="str">
        <f t="shared" ref="I86:I123" ca="1" si="100">IFERROR(TRIM(INDEX(R$33:R$37,G86)&amp;" "&amp;INDEX(I$47:I$84,H86) &amp; " "&amp;INDEX(U$33:U$37,G86)),"")</f>
        <v>Advanced Creative</v>
      </c>
      <c r="J86" s="315"/>
      <c r="K86" s="315"/>
      <c r="L86" s="315"/>
      <c r="M86" s="315"/>
      <c r="N86" s="316"/>
      <c r="O86" s="295">
        <f t="shared" ref="O86:O123" ca="1" si="101">IFERROR(OFFSET($L$47,H86-1,G86-1),0)</f>
        <v>520.97500000000002</v>
      </c>
      <c r="P86" s="295" t="str">
        <f ca="1">IFERROR(IF(AND(O86&gt;=N$34,COUNTIF(P$85:P85,M$34)&lt;O$34),M$34,IF(AND(O86&gt;=N$35,COUNTIF(P$85:P85,M$35)&lt;O$35),M$35,"")),"")</f>
        <v>NOW</v>
      </c>
      <c r="T86" s="270" t="s">
        <v>395</v>
      </c>
      <c r="U86" s="270" t="s">
        <v>396</v>
      </c>
      <c r="V86" s="263"/>
      <c r="W86" s="263"/>
      <c r="X86" s="263"/>
      <c r="Y86" s="263"/>
      <c r="AA86" s="382"/>
      <c r="AB86" s="387"/>
      <c r="AC86" s="387"/>
      <c r="AD86" s="386" t="s">
        <v>4</v>
      </c>
      <c r="AE86" s="295">
        <f t="shared" ref="AE86:AX86" ca="1" si="102">IF(AE80&gt;0,OFFSET($AE67,0,AE80-1),"")</f>
        <v>3</v>
      </c>
      <c r="AF86" s="295">
        <f t="shared" ca="1" si="102"/>
        <v>7</v>
      </c>
      <c r="AG86" s="295">
        <f t="shared" ca="1" si="102"/>
        <v>10</v>
      </c>
      <c r="AH86" s="295">
        <f t="shared" ca="1" si="102"/>
        <v>6</v>
      </c>
      <c r="AI86" s="295">
        <f t="shared" ca="1" si="102"/>
        <v>6</v>
      </c>
      <c r="AJ86" s="295" t="str">
        <f t="shared" ca="1" si="102"/>
        <v/>
      </c>
      <c r="AK86" s="295" t="str">
        <f t="shared" ca="1" si="102"/>
        <v/>
      </c>
      <c r="AL86" s="295" t="str">
        <f t="shared" ca="1" si="102"/>
        <v/>
      </c>
      <c r="AM86" s="295" t="str">
        <f t="shared" ca="1" si="102"/>
        <v/>
      </c>
      <c r="AN86" s="295" t="str">
        <f t="shared" ca="1" si="102"/>
        <v/>
      </c>
      <c r="AO86" s="295" t="str">
        <f t="shared" ca="1" si="102"/>
        <v/>
      </c>
      <c r="AP86" s="295" t="str">
        <f t="shared" ca="1" si="102"/>
        <v/>
      </c>
      <c r="AQ86" s="295" t="str">
        <f t="shared" ca="1" si="102"/>
        <v/>
      </c>
      <c r="AR86" s="295" t="str">
        <f t="shared" ca="1" si="102"/>
        <v/>
      </c>
      <c r="AS86" s="295" t="str">
        <f t="shared" ca="1" si="102"/>
        <v/>
      </c>
      <c r="AT86" s="295" t="str">
        <f t="shared" ca="1" si="102"/>
        <v/>
      </c>
      <c r="AU86" s="295" t="str">
        <f t="shared" ca="1" si="102"/>
        <v/>
      </c>
      <c r="AV86" s="295" t="str">
        <f t="shared" ca="1" si="102"/>
        <v/>
      </c>
      <c r="AW86" s="295" t="str">
        <f t="shared" ca="1" si="102"/>
        <v/>
      </c>
      <c r="AX86" s="295" t="str">
        <f t="shared" ca="1" si="102"/>
        <v/>
      </c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  <c r="FM86" s="202"/>
      <c r="FN86" s="202"/>
      <c r="FO86" s="202"/>
      <c r="FP86" s="202"/>
      <c r="FQ86" s="202"/>
      <c r="FR86" s="202"/>
      <c r="FS86" s="202"/>
      <c r="FT86" s="202"/>
      <c r="FU86" s="202"/>
      <c r="FV86" s="202"/>
      <c r="FW86" s="202"/>
      <c r="FX86" s="202"/>
      <c r="FY86" s="202"/>
      <c r="FZ86" s="202"/>
      <c r="GA86" s="202"/>
      <c r="GB86" s="202"/>
      <c r="GC86" s="202"/>
      <c r="GD86" s="202"/>
      <c r="GE86" s="202"/>
      <c r="GF86" s="202"/>
      <c r="GG86" s="202"/>
      <c r="GH86" s="202"/>
      <c r="GI86" s="202"/>
      <c r="GJ86" s="202"/>
      <c r="GK86" s="202"/>
      <c r="GL86" s="202"/>
      <c r="GM86" s="202"/>
      <c r="GN86" s="202"/>
      <c r="GO86" s="202"/>
      <c r="GP86" s="202"/>
      <c r="GQ86" s="202"/>
      <c r="GR86" s="202"/>
      <c r="GS86" s="202"/>
      <c r="GT86" s="202"/>
      <c r="GU86" s="202"/>
      <c r="GV86" s="202"/>
      <c r="GW86" s="202"/>
      <c r="GX86" s="202"/>
      <c r="GY86" s="202"/>
      <c r="GZ86" s="202"/>
      <c r="HA86" s="202"/>
      <c r="HB86" s="202"/>
      <c r="HC86" s="202"/>
      <c r="HD86" s="202"/>
      <c r="HE86" s="202"/>
      <c r="HF86" s="202"/>
      <c r="HG86" s="202"/>
      <c r="HH86" s="202"/>
      <c r="HI86" s="202"/>
      <c r="HJ86" s="202"/>
      <c r="HK86" s="202"/>
      <c r="HL86" s="202"/>
      <c r="HM86" s="202"/>
      <c r="HN86" s="202"/>
      <c r="HO86" s="202"/>
      <c r="HP86" s="202"/>
      <c r="HQ86" s="202"/>
      <c r="HR86" s="202"/>
      <c r="HS86" s="202"/>
    </row>
    <row r="87" spans="1:227" s="242" customFormat="1" ht="10" customHeight="1" x14ac:dyDescent="0.35">
      <c r="A87" s="433">
        <v>2</v>
      </c>
      <c r="B87" s="295" t="str">
        <f t="shared" ca="1" si="93"/>
        <v/>
      </c>
      <c r="C87" s="295" t="str">
        <f t="shared" ca="1" si="94"/>
        <v/>
      </c>
      <c r="D87" s="295" t="str">
        <f t="shared" ca="1" si="95"/>
        <v/>
      </c>
      <c r="E87" s="295" t="str">
        <f t="shared" ca="1" si="96"/>
        <v/>
      </c>
      <c r="F87" s="295" t="str">
        <f t="shared" ca="1" si="97"/>
        <v>1</v>
      </c>
      <c r="G87" s="295">
        <f t="shared" ca="1" si="98"/>
        <v>5</v>
      </c>
      <c r="H87" s="295">
        <f t="shared" ca="1" si="99"/>
        <v>1</v>
      </c>
      <c r="I87" s="312" t="str">
        <f t="shared" ca="1" si="100"/>
        <v>Creative (expert)</v>
      </c>
      <c r="J87" s="315"/>
      <c r="K87" s="315"/>
      <c r="L87" s="315"/>
      <c r="M87" s="315"/>
      <c r="N87" s="316"/>
      <c r="O87" s="295">
        <f t="shared" ca="1" si="101"/>
        <v>260.49650000000003</v>
      </c>
      <c r="P87" s="295" t="str">
        <f ca="1">IFERROR(IF(AND(O87&gt;=N$34,COUNTIF(P$85:P86,M$34)&lt;O$34),M$34,IF(AND(O87&gt;=N$35,COUNTIF(P$85:P86,M$35)&lt;O$35),M$35,"")),"")</f>
        <v>NOW</v>
      </c>
      <c r="S87" s="295" t="s">
        <v>391</v>
      </c>
      <c r="T87" s="295">
        <f ca="1">IFERROR(MATCH(S87,P$86:P$123,0)-1,"")</f>
        <v>0</v>
      </c>
      <c r="U87" s="295">
        <f ca="1">IF(EXACT(T87,""),"",COUNTIF(P$86:P$123,S87))</f>
        <v>2</v>
      </c>
      <c r="X87" s="263"/>
      <c r="Y87" s="263"/>
      <c r="AA87" s="382"/>
      <c r="AB87" s="387"/>
      <c r="AC87" s="387"/>
      <c r="AD87" s="386" t="s">
        <v>321</v>
      </c>
      <c r="AE87" s="295">
        <f t="shared" ref="AE87:AX87" ca="1" si="103">IF(AE80&gt;0,OFFSET($AE68,0,AE80-1)-0.5,"")</f>
        <v>0.5</v>
      </c>
      <c r="AF87" s="295">
        <f t="shared" ca="1" si="103"/>
        <v>4.5</v>
      </c>
      <c r="AG87" s="295">
        <f t="shared" ca="1" si="103"/>
        <v>8.5</v>
      </c>
      <c r="AH87" s="295">
        <f t="shared" ca="1" si="103"/>
        <v>3.5</v>
      </c>
      <c r="AI87" s="295">
        <f t="shared" ca="1" si="103"/>
        <v>5.5</v>
      </c>
      <c r="AJ87" s="295" t="str">
        <f t="shared" ca="1" si="103"/>
        <v/>
      </c>
      <c r="AK87" s="295" t="str">
        <f t="shared" ca="1" si="103"/>
        <v/>
      </c>
      <c r="AL87" s="295" t="str">
        <f t="shared" ca="1" si="103"/>
        <v/>
      </c>
      <c r="AM87" s="295" t="str">
        <f t="shared" ca="1" si="103"/>
        <v/>
      </c>
      <c r="AN87" s="295" t="str">
        <f t="shared" ca="1" si="103"/>
        <v/>
      </c>
      <c r="AO87" s="295" t="str">
        <f t="shared" ca="1" si="103"/>
        <v/>
      </c>
      <c r="AP87" s="295" t="str">
        <f t="shared" ca="1" si="103"/>
        <v/>
      </c>
      <c r="AQ87" s="295" t="str">
        <f t="shared" ca="1" si="103"/>
        <v/>
      </c>
      <c r="AR87" s="295" t="str">
        <f t="shared" ca="1" si="103"/>
        <v/>
      </c>
      <c r="AS87" s="295" t="str">
        <f t="shared" ca="1" si="103"/>
        <v/>
      </c>
      <c r="AT87" s="295" t="str">
        <f t="shared" ca="1" si="103"/>
        <v/>
      </c>
      <c r="AU87" s="295" t="str">
        <f t="shared" ca="1" si="103"/>
        <v/>
      </c>
      <c r="AV87" s="295" t="str">
        <f t="shared" ca="1" si="103"/>
        <v/>
      </c>
      <c r="AW87" s="295" t="str">
        <f t="shared" ca="1" si="103"/>
        <v/>
      </c>
      <c r="AX87" s="295" t="str">
        <f t="shared" ca="1" si="103"/>
        <v/>
      </c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  <c r="EO87" s="202"/>
      <c r="EP87" s="202"/>
      <c r="EQ87" s="202"/>
      <c r="ER87" s="202"/>
      <c r="ES87" s="202"/>
      <c r="ET87" s="202"/>
      <c r="EU87" s="202"/>
      <c r="EV87" s="202"/>
      <c r="EW87" s="202"/>
      <c r="EX87" s="202"/>
      <c r="EY87" s="202"/>
      <c r="EZ87" s="202"/>
      <c r="FA87" s="202"/>
      <c r="FB87" s="202"/>
      <c r="FC87" s="202"/>
      <c r="FD87" s="202"/>
      <c r="FE87" s="202"/>
      <c r="FF87" s="202"/>
      <c r="FG87" s="202"/>
      <c r="FH87" s="202"/>
      <c r="FI87" s="202"/>
      <c r="FJ87" s="202"/>
      <c r="FK87" s="202"/>
      <c r="FL87" s="202"/>
      <c r="FM87" s="202"/>
      <c r="FN87" s="202"/>
      <c r="FO87" s="202"/>
      <c r="FP87" s="202"/>
      <c r="FQ87" s="202"/>
      <c r="FR87" s="202"/>
      <c r="FS87" s="202"/>
      <c r="FT87" s="202"/>
      <c r="FU87" s="202"/>
      <c r="FV87" s="202"/>
      <c r="FW87" s="202"/>
      <c r="FX87" s="202"/>
      <c r="FY87" s="202"/>
      <c r="FZ87" s="202"/>
      <c r="GA87" s="202"/>
      <c r="GB87" s="202"/>
      <c r="GC87" s="202"/>
      <c r="GD87" s="202"/>
      <c r="GE87" s="202"/>
      <c r="GF87" s="202"/>
      <c r="GG87" s="202"/>
      <c r="GH87" s="202"/>
      <c r="GI87" s="202"/>
      <c r="GJ87" s="202"/>
      <c r="GK87" s="202"/>
      <c r="GL87" s="202"/>
      <c r="GM87" s="202"/>
      <c r="GN87" s="202"/>
      <c r="GO87" s="202"/>
      <c r="GP87" s="202"/>
      <c r="GQ87" s="202"/>
      <c r="GR87" s="202"/>
      <c r="GS87" s="202"/>
      <c r="GT87" s="202"/>
      <c r="GU87" s="202"/>
      <c r="GV87" s="202"/>
      <c r="GW87" s="202"/>
      <c r="GX87" s="202"/>
      <c r="GY87" s="202"/>
      <c r="GZ87" s="202"/>
      <c r="HA87" s="202"/>
      <c r="HB87" s="202"/>
      <c r="HC87" s="202"/>
      <c r="HD87" s="202"/>
      <c r="HE87" s="202"/>
      <c r="HF87" s="202"/>
      <c r="HG87" s="202"/>
      <c r="HH87" s="202"/>
      <c r="HI87" s="202"/>
      <c r="HJ87" s="202"/>
      <c r="HK87" s="202"/>
      <c r="HL87" s="202"/>
      <c r="HM87" s="202"/>
      <c r="HN87" s="202"/>
      <c r="HO87" s="202"/>
      <c r="HP87" s="202"/>
      <c r="HQ87" s="202"/>
      <c r="HR87" s="202"/>
      <c r="HS87" s="202"/>
    </row>
    <row r="88" spans="1:227" s="242" customFormat="1" ht="10" customHeight="1" x14ac:dyDescent="0.35">
      <c r="A88" s="433">
        <v>3</v>
      </c>
      <c r="B88" s="295" t="str">
        <f t="shared" ca="1" si="93"/>
        <v/>
      </c>
      <c r="C88" s="295" t="str">
        <f t="shared" ca="1" si="94"/>
        <v/>
      </c>
      <c r="D88" s="295" t="str">
        <f t="shared" ca="1" si="95"/>
        <v>7</v>
      </c>
      <c r="E88" s="295" t="str">
        <f t="shared" ca="1" si="96"/>
        <v/>
      </c>
      <c r="F88" s="295" t="str">
        <f t="shared" ca="1" si="97"/>
        <v/>
      </c>
      <c r="G88" s="295">
        <f t="shared" ca="1" si="98"/>
        <v>3</v>
      </c>
      <c r="H88" s="295">
        <f t="shared" ca="1" si="99"/>
        <v>7</v>
      </c>
      <c r="I88" s="312" t="str">
        <f t="shared" ca="1" si="100"/>
        <v>Construction (intermediate)</v>
      </c>
      <c r="J88" s="315"/>
      <c r="K88" s="315"/>
      <c r="L88" s="315"/>
      <c r="M88" s="315"/>
      <c r="N88" s="316"/>
      <c r="O88" s="295">
        <f t="shared" ca="1" si="101"/>
        <v>71.825000000000003</v>
      </c>
      <c r="P88" s="295" t="str">
        <f ca="1">IFERROR(IF(AND(O88&gt;=N$34,COUNTIF(P$85:P87,M$34)&lt;O$34),M$34,IF(AND(O88&gt;=N$35,COUNTIF(P$85:P87,M$35)&lt;O$35),M$35,"")),"")</f>
        <v>NEXT</v>
      </c>
      <c r="S88" s="295" t="s">
        <v>392</v>
      </c>
      <c r="T88" s="295">
        <f ca="1">IFERROR(MATCH(S88,P$86:P$123,0)-1,"")</f>
        <v>2</v>
      </c>
      <c r="U88" s="295">
        <f ca="1">IF(EXACT(T88,""),"",COUNTIF(P$86:P$123,S88))</f>
        <v>3</v>
      </c>
      <c r="W88" s="263"/>
      <c r="X88" s="263"/>
      <c r="Y88" s="263"/>
      <c r="AA88" s="382"/>
      <c r="AB88" s="387"/>
      <c r="AC88" s="387"/>
      <c r="AD88" s="386" t="s">
        <v>322</v>
      </c>
      <c r="AE88" s="295">
        <f t="shared" ref="AE88:AX88" ca="1" si="104">IF(AE80&gt;0,OFFSET($AE69,0,AE80-1),"")</f>
        <v>1</v>
      </c>
      <c r="AF88" s="295">
        <f t="shared" ca="1" si="104"/>
        <v>5</v>
      </c>
      <c r="AG88" s="295">
        <f t="shared" ca="1" si="104"/>
        <v>9</v>
      </c>
      <c r="AH88" s="295">
        <f t="shared" ca="1" si="104"/>
        <v>4</v>
      </c>
      <c r="AI88" s="295">
        <f t="shared" ca="1" si="104"/>
        <v>6</v>
      </c>
      <c r="AJ88" s="295" t="str">
        <f t="shared" ca="1" si="104"/>
        <v/>
      </c>
      <c r="AK88" s="295" t="str">
        <f t="shared" ca="1" si="104"/>
        <v/>
      </c>
      <c r="AL88" s="295" t="str">
        <f t="shared" ca="1" si="104"/>
        <v/>
      </c>
      <c r="AM88" s="295" t="str">
        <f t="shared" ca="1" si="104"/>
        <v/>
      </c>
      <c r="AN88" s="295" t="str">
        <f t="shared" ca="1" si="104"/>
        <v/>
      </c>
      <c r="AO88" s="295" t="str">
        <f t="shared" ca="1" si="104"/>
        <v/>
      </c>
      <c r="AP88" s="295" t="str">
        <f t="shared" ca="1" si="104"/>
        <v/>
      </c>
      <c r="AQ88" s="295" t="str">
        <f t="shared" ca="1" si="104"/>
        <v/>
      </c>
      <c r="AR88" s="295" t="str">
        <f t="shared" ca="1" si="104"/>
        <v/>
      </c>
      <c r="AS88" s="295" t="str">
        <f t="shared" ca="1" si="104"/>
        <v/>
      </c>
      <c r="AT88" s="295" t="str">
        <f t="shared" ca="1" si="104"/>
        <v/>
      </c>
      <c r="AU88" s="295" t="str">
        <f t="shared" ca="1" si="104"/>
        <v/>
      </c>
      <c r="AV88" s="295" t="str">
        <f t="shared" ca="1" si="104"/>
        <v/>
      </c>
      <c r="AW88" s="295" t="str">
        <f t="shared" ca="1" si="104"/>
        <v/>
      </c>
      <c r="AX88" s="295" t="str">
        <f t="shared" ca="1" si="104"/>
        <v/>
      </c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  <c r="FM88" s="202"/>
      <c r="FN88" s="202"/>
      <c r="FO88" s="202"/>
      <c r="FP88" s="202"/>
      <c r="FQ88" s="202"/>
      <c r="FR88" s="202"/>
      <c r="FS88" s="202"/>
      <c r="FT88" s="202"/>
      <c r="FU88" s="202"/>
      <c r="FV88" s="202"/>
      <c r="FW88" s="202"/>
      <c r="FX88" s="202"/>
      <c r="FY88" s="202"/>
      <c r="FZ88" s="202"/>
      <c r="GA88" s="202"/>
      <c r="GB88" s="202"/>
      <c r="GC88" s="202"/>
      <c r="GD88" s="202"/>
      <c r="GE88" s="202"/>
      <c r="GF88" s="202"/>
      <c r="GG88" s="202"/>
      <c r="GH88" s="202"/>
      <c r="GI88" s="202"/>
      <c r="GJ88" s="202"/>
      <c r="GK88" s="202"/>
      <c r="GL88" s="202"/>
      <c r="GM88" s="202"/>
      <c r="GN88" s="202"/>
      <c r="GO88" s="202"/>
      <c r="GP88" s="202"/>
      <c r="GQ88" s="202"/>
      <c r="GR88" s="202"/>
      <c r="GS88" s="202"/>
      <c r="GT88" s="202"/>
      <c r="GU88" s="202"/>
      <c r="GV88" s="202"/>
      <c r="GW88" s="202"/>
      <c r="GX88" s="202"/>
      <c r="GY88" s="202"/>
      <c r="GZ88" s="202"/>
      <c r="HA88" s="202"/>
      <c r="HB88" s="202"/>
      <c r="HC88" s="202"/>
      <c r="HD88" s="202"/>
      <c r="HE88" s="202"/>
      <c r="HF88" s="202"/>
      <c r="HG88" s="202"/>
      <c r="HH88" s="202"/>
      <c r="HI88" s="202"/>
      <c r="HJ88" s="202"/>
      <c r="HK88" s="202"/>
      <c r="HL88" s="202"/>
      <c r="HM88" s="202"/>
      <c r="HN88" s="202"/>
      <c r="HO88" s="202"/>
      <c r="HP88" s="202"/>
      <c r="HQ88" s="202"/>
      <c r="HR88" s="202"/>
      <c r="HS88" s="202"/>
    </row>
    <row r="89" spans="1:227" s="265" customFormat="1" ht="10" customHeight="1" x14ac:dyDescent="0.35">
      <c r="A89" s="433">
        <v>4</v>
      </c>
      <c r="B89" s="295" t="str">
        <f t="shared" ca="1" si="93"/>
        <v/>
      </c>
      <c r="C89" s="295" t="str">
        <f t="shared" ca="1" si="94"/>
        <v/>
      </c>
      <c r="D89" s="295" t="str">
        <f t="shared" ca="1" si="95"/>
        <v/>
      </c>
      <c r="E89" s="295" t="str">
        <f t="shared" ca="1" si="96"/>
        <v/>
      </c>
      <c r="F89" s="295" t="str">
        <f t="shared" ca="1" si="97"/>
        <v>8</v>
      </c>
      <c r="G89" s="295">
        <f t="shared" ca="1" si="98"/>
        <v>5</v>
      </c>
      <c r="H89" s="295">
        <f t="shared" ca="1" si="99"/>
        <v>8</v>
      </c>
      <c r="I89" s="312" t="str">
        <f t="shared" ca="1" si="100"/>
        <v>Crime (expert)</v>
      </c>
      <c r="J89" s="315"/>
      <c r="K89" s="315"/>
      <c r="L89" s="315"/>
      <c r="M89" s="315"/>
      <c r="N89" s="316"/>
      <c r="O89" s="295">
        <f t="shared" ca="1" si="101"/>
        <v>70.8</v>
      </c>
      <c r="P89" s="295" t="str">
        <f ca="1">IFERROR(IF(AND(O89&gt;=N$34,COUNTIF(P$85:P88,M$34)&lt;O$34),M$34,IF(AND(O89&gt;=N$35,COUNTIF(P$85:P88,M$35)&lt;O$35),M$35,"")),"")</f>
        <v>NEXT</v>
      </c>
      <c r="Q89" s="242"/>
      <c r="R89" s="242"/>
      <c r="S89" s="242"/>
      <c r="T89" s="242"/>
      <c r="U89" s="242"/>
      <c r="V89" s="242"/>
      <c r="W89" s="242"/>
      <c r="X89" s="242"/>
      <c r="Y89" s="242"/>
      <c r="AA89" s="382"/>
      <c r="AB89" s="387"/>
      <c r="AC89" s="387"/>
      <c r="AD89" s="386" t="s">
        <v>323</v>
      </c>
      <c r="AE89" s="295">
        <f t="shared" ref="AE89:AX89" ca="1" si="105">IF(AE80&gt;0,OFFSET($AE70,0,AE80-1)-OFFSET($AE68,0,AE80-1)+1,"")</f>
        <v>1</v>
      </c>
      <c r="AF89" s="295">
        <f t="shared" ca="1" si="105"/>
        <v>1</v>
      </c>
      <c r="AG89" s="295">
        <f t="shared" ca="1" si="105"/>
        <v>1</v>
      </c>
      <c r="AH89" s="295">
        <f t="shared" ca="1" si="105"/>
        <v>1</v>
      </c>
      <c r="AI89" s="295">
        <f t="shared" ca="1" si="105"/>
        <v>1</v>
      </c>
      <c r="AJ89" s="295" t="str">
        <f t="shared" ca="1" si="105"/>
        <v/>
      </c>
      <c r="AK89" s="295" t="str">
        <f t="shared" ca="1" si="105"/>
        <v/>
      </c>
      <c r="AL89" s="295" t="str">
        <f t="shared" ca="1" si="105"/>
        <v/>
      </c>
      <c r="AM89" s="295" t="str">
        <f t="shared" ca="1" si="105"/>
        <v/>
      </c>
      <c r="AN89" s="295" t="str">
        <f t="shared" ca="1" si="105"/>
        <v/>
      </c>
      <c r="AO89" s="295" t="str">
        <f t="shared" ca="1" si="105"/>
        <v/>
      </c>
      <c r="AP89" s="295" t="str">
        <f t="shared" ca="1" si="105"/>
        <v/>
      </c>
      <c r="AQ89" s="295" t="str">
        <f t="shared" ca="1" si="105"/>
        <v/>
      </c>
      <c r="AR89" s="295" t="str">
        <f t="shared" ca="1" si="105"/>
        <v/>
      </c>
      <c r="AS89" s="295" t="str">
        <f t="shared" ca="1" si="105"/>
        <v/>
      </c>
      <c r="AT89" s="295" t="str">
        <f t="shared" ca="1" si="105"/>
        <v/>
      </c>
      <c r="AU89" s="295" t="str">
        <f t="shared" ca="1" si="105"/>
        <v/>
      </c>
      <c r="AV89" s="295" t="str">
        <f t="shared" ca="1" si="105"/>
        <v/>
      </c>
      <c r="AW89" s="295" t="str">
        <f t="shared" ca="1" si="105"/>
        <v/>
      </c>
      <c r="AX89" s="295" t="str">
        <f t="shared" ca="1" si="105"/>
        <v/>
      </c>
      <c r="AY89" s="202"/>
      <c r="AZ89" s="202"/>
    </row>
    <row r="90" spans="1:227" s="266" customFormat="1" ht="10" customHeight="1" x14ac:dyDescent="0.35">
      <c r="A90" s="433">
        <v>5</v>
      </c>
      <c r="B90" s="295" t="str">
        <f t="shared" ca="1" si="93"/>
        <v>10</v>
      </c>
      <c r="C90" s="295" t="str">
        <f t="shared" ca="1" si="94"/>
        <v/>
      </c>
      <c r="D90" s="295" t="str">
        <f t="shared" ca="1" si="95"/>
        <v/>
      </c>
      <c r="E90" s="295" t="str">
        <f t="shared" ca="1" si="96"/>
        <v/>
      </c>
      <c r="F90" s="295" t="str">
        <f t="shared" ca="1" si="97"/>
        <v/>
      </c>
      <c r="G90" s="295">
        <f t="shared" ca="1" si="98"/>
        <v>1</v>
      </c>
      <c r="H90" s="295">
        <f t="shared" ca="1" si="99"/>
        <v>10</v>
      </c>
      <c r="I90" s="312" t="str">
        <f t="shared" ca="1" si="100"/>
        <v>(Intro to) Shooting</v>
      </c>
      <c r="J90" s="315"/>
      <c r="K90" s="315"/>
      <c r="L90" s="315"/>
      <c r="M90" s="315"/>
      <c r="N90" s="316"/>
      <c r="O90" s="295">
        <f t="shared" ca="1" si="101"/>
        <v>57.75</v>
      </c>
      <c r="P90" s="295" t="str">
        <f ca="1">IFERROR(IF(AND(O90&gt;=N$34,COUNTIF(P$85:P89,M$34)&lt;O$34),M$34,IF(AND(O90&gt;=N$35,COUNTIF(P$85:P89,M$35)&lt;O$35),M$35,"")),"")</f>
        <v>NEXT</v>
      </c>
      <c r="Q90" s="242"/>
      <c r="R90" s="242"/>
      <c r="S90" s="242"/>
      <c r="T90" s="242"/>
      <c r="U90" s="242"/>
      <c r="V90" s="242"/>
      <c r="W90" s="242"/>
      <c r="X90" s="242"/>
      <c r="Y90" s="242"/>
      <c r="AA90" s="264" t="str">
        <f>IF(AC92&gt;0,"WARNING: You must extend this table by "&amp;AC92&amp;" more columns to include all skills available","")</f>
        <v/>
      </c>
      <c r="AB90" s="246"/>
      <c r="AC90" s="246"/>
      <c r="AD90" s="246"/>
      <c r="AE90" s="523"/>
      <c r="AF90" s="523"/>
      <c r="AG90" s="523"/>
      <c r="AH90" s="523"/>
      <c r="AI90" s="523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2"/>
      <c r="AZ90" s="202"/>
    </row>
    <row r="91" spans="1:227" s="265" customFormat="1" ht="10" customHeight="1" x14ac:dyDescent="0.35">
      <c r="A91" s="433">
        <v>6</v>
      </c>
      <c r="B91" s="295" t="str">
        <f t="shared" ca="1" si="93"/>
        <v>17</v>
      </c>
      <c r="C91" s="295" t="str">
        <f t="shared" ca="1" si="94"/>
        <v/>
      </c>
      <c r="D91" s="295" t="str">
        <f t="shared" ca="1" si="95"/>
        <v/>
      </c>
      <c r="E91" s="295" t="str">
        <f t="shared" ca="1" si="96"/>
        <v/>
      </c>
      <c r="F91" s="295" t="str">
        <f t="shared" ca="1" si="97"/>
        <v/>
      </c>
      <c r="G91" s="295">
        <f t="shared" ca="1" si="98"/>
        <v>1</v>
      </c>
      <c r="H91" s="295">
        <f t="shared" ca="1" si="99"/>
        <v>17</v>
      </c>
      <c r="I91" s="312" t="str">
        <f t="shared" ca="1" si="100"/>
        <v>(Intro to) Pink</v>
      </c>
      <c r="J91" s="315"/>
      <c r="K91" s="315"/>
      <c r="L91" s="315"/>
      <c r="M91" s="315"/>
      <c r="N91" s="316"/>
      <c r="O91" s="295">
        <f t="shared" ca="1" si="101"/>
        <v>47.575000000000003</v>
      </c>
      <c r="P91" s="295" t="str">
        <f ca="1">IFERROR(IF(AND(O91&gt;=N$34,COUNTIF(P$85:P90,M$34)&lt;O$34),M$34,IF(AND(O91&gt;=N$35,COUNTIF(P$85:P90,M$35)&lt;O$35),M$35,"")),"")</f>
        <v/>
      </c>
      <c r="Q91" s="242"/>
      <c r="R91" s="242"/>
      <c r="S91" s="242"/>
      <c r="T91" s="242"/>
      <c r="U91" s="242"/>
      <c r="V91" s="242"/>
      <c r="W91" s="242"/>
      <c r="X91" s="242"/>
      <c r="Y91" s="242"/>
      <c r="AA91" s="369" t="s">
        <v>9</v>
      </c>
      <c r="AB91" s="521" t="str">
        <f>'Self-Assessment'!B18</f>
        <v>Favourite Colours</v>
      </c>
      <c r="AC91" s="521"/>
      <c r="AD91" s="521"/>
      <c r="AE91" s="343">
        <v>1</v>
      </c>
      <c r="AF91" s="343">
        <v>2</v>
      </c>
      <c r="AG91" s="343">
        <v>3</v>
      </c>
      <c r="AH91" s="343">
        <v>4</v>
      </c>
      <c r="AI91" s="343">
        <v>5</v>
      </c>
      <c r="AJ91" s="343">
        <v>6</v>
      </c>
      <c r="AK91" s="343">
        <v>7</v>
      </c>
      <c r="AL91" s="343">
        <v>8</v>
      </c>
      <c r="AM91" s="343">
        <v>9</v>
      </c>
      <c r="AN91" s="343">
        <v>10</v>
      </c>
      <c r="AO91" s="343">
        <v>11</v>
      </c>
      <c r="AP91" s="343">
        <v>12</v>
      </c>
      <c r="AQ91" s="343">
        <v>13</v>
      </c>
      <c r="AR91" s="343">
        <v>14</v>
      </c>
      <c r="AS91" s="343">
        <v>15</v>
      </c>
      <c r="AT91" s="343">
        <v>16</v>
      </c>
      <c r="AU91" s="343">
        <v>17</v>
      </c>
      <c r="AV91" s="343">
        <v>18</v>
      </c>
      <c r="AW91" s="343">
        <v>19</v>
      </c>
      <c r="AX91" s="343">
        <v>20</v>
      </c>
      <c r="AY91" s="202"/>
      <c r="AZ91" s="202"/>
    </row>
    <row r="92" spans="1:227" s="265" customFormat="1" ht="10" customHeight="1" x14ac:dyDescent="0.35">
      <c r="A92" s="433">
        <v>7</v>
      </c>
      <c r="B92" s="295" t="str">
        <f t="shared" ca="1" si="93"/>
        <v>2</v>
      </c>
      <c r="C92" s="295" t="str">
        <f t="shared" ca="1" si="94"/>
        <v/>
      </c>
      <c r="D92" s="295" t="str">
        <f t="shared" ca="1" si="95"/>
        <v/>
      </c>
      <c r="E92" s="295" t="str">
        <f t="shared" ca="1" si="96"/>
        <v/>
      </c>
      <c r="F92" s="295" t="str">
        <f t="shared" ca="1" si="97"/>
        <v/>
      </c>
      <c r="G92" s="295">
        <f t="shared" ca="1" si="98"/>
        <v>1</v>
      </c>
      <c r="H92" s="295">
        <f t="shared" ca="1" si="99"/>
        <v>2</v>
      </c>
      <c r="I92" s="312" t="str">
        <f t="shared" ca="1" si="100"/>
        <v>(Intro to) Hairy</v>
      </c>
      <c r="J92" s="315"/>
      <c r="K92" s="315"/>
      <c r="L92" s="315"/>
      <c r="M92" s="315"/>
      <c r="N92" s="316"/>
      <c r="O92" s="295">
        <f t="shared" ca="1" si="101"/>
        <v>44.95</v>
      </c>
      <c r="P92" s="295" t="str">
        <f ca="1">IFERROR(IF(AND(O92&gt;=N$34,COUNTIF(P$85:P91,M$34)&lt;O$34),M$34,IF(AND(O92&gt;=N$35,COUNTIF(P$85:P91,M$35)&lt;O$35),M$35,"")),"")</f>
        <v/>
      </c>
      <c r="Q92" s="242"/>
      <c r="R92" s="242"/>
      <c r="S92" s="242"/>
      <c r="T92" s="242"/>
      <c r="U92" s="242"/>
      <c r="V92" s="242"/>
      <c r="W92" s="242"/>
      <c r="X92" s="242"/>
      <c r="Y92" s="242"/>
      <c r="AA92" s="370" t="s">
        <v>340</v>
      </c>
      <c r="AB92" s="371">
        <f>COUNTA(LST_SkillsC_Key)</f>
        <v>10</v>
      </c>
      <c r="AC92" s="371">
        <f>AB92-MAX(AE91:AY91)</f>
        <v>-10</v>
      </c>
      <c r="AD92" s="372">
        <v>0</v>
      </c>
      <c r="AE92" s="344" t="str">
        <f ca="1">IF(COUNTIF(AE94:AE102,"&gt;0")&gt;0,COUNTIF($AD92:AD92,"&gt;0")+1,"")</f>
        <v/>
      </c>
      <c r="AF92" s="344" t="str">
        <f ca="1">IF(COUNTIF(AF94:AF102,"&gt;0")&gt;0,COUNTIF($AD92:AE92,"&gt;0")+1,"")</f>
        <v/>
      </c>
      <c r="AG92" s="344" t="str">
        <f ca="1">IF(COUNTIF(AG94:AG102,"&gt;0")&gt;0,COUNTIF($AD92:AF92,"&gt;0")+1,"")</f>
        <v/>
      </c>
      <c r="AH92" s="344">
        <f ca="1">IF(COUNTIF(AH94:AH102,"&gt;0")&gt;0,COUNTIF($AD92:AG92,"&gt;0")+1,"")</f>
        <v>1</v>
      </c>
      <c r="AI92" s="344" t="str">
        <f ca="1">IF(COUNTIF(AI94:AI102,"&gt;0")&gt;0,COUNTIF($AD92:AH92,"&gt;0")+1,"")</f>
        <v/>
      </c>
      <c r="AJ92" s="344" t="str">
        <f ca="1">IF(COUNTIF(AJ94:AJ102,"&gt;0")&gt;0,COUNTIF($AD92:AI92,"&gt;0")+1,"")</f>
        <v/>
      </c>
      <c r="AK92" s="344">
        <f ca="1">IF(COUNTIF(AK94:AK102,"&gt;0")&gt;0,COUNTIF($AD92:AJ92,"&gt;0")+1,"")</f>
        <v>2</v>
      </c>
      <c r="AL92" s="344">
        <f ca="1">IF(COUNTIF(AL94:AL102,"&gt;0")&gt;0,COUNTIF($AD92:AK92,"&gt;0")+1,"")</f>
        <v>3</v>
      </c>
      <c r="AM92" s="344" t="str">
        <f ca="1">IF(COUNTIF(AM94:AM102,"&gt;0")&gt;0,COUNTIF($AD92:AL92,"&gt;0")+1,"")</f>
        <v/>
      </c>
      <c r="AN92" s="344">
        <f ca="1">IF(COUNTIF(AN94:AN102,"&gt;0")&gt;0,COUNTIF($AD92:AM92,"&gt;0")+1,"")</f>
        <v>4</v>
      </c>
      <c r="AO92" s="344" t="str">
        <f ca="1">IF(COUNTIF(AO94:AO102,"&gt;0")&gt;0,COUNTIF($AD92:AN92,"&gt;0")+1,"")</f>
        <v/>
      </c>
      <c r="AP92" s="344" t="str">
        <f ca="1">IF(COUNTIF(AP94:AP102,"&gt;0")&gt;0,COUNTIF($AD92:AO92,"&gt;0")+1,"")</f>
        <v/>
      </c>
      <c r="AQ92" s="344" t="str">
        <f ca="1">IF(COUNTIF(AQ94:AQ102,"&gt;0")&gt;0,COUNTIF($AD92:AP92,"&gt;0")+1,"")</f>
        <v/>
      </c>
      <c r="AR92" s="344" t="str">
        <f ca="1">IF(COUNTIF(AR94:AR102,"&gt;0")&gt;0,COUNTIF($AD92:AQ92,"&gt;0")+1,"")</f>
        <v/>
      </c>
      <c r="AS92" s="344" t="str">
        <f ca="1">IF(COUNTIF(AS94:AS102,"&gt;0")&gt;0,COUNTIF($AD92:AR92,"&gt;0")+1,"")</f>
        <v/>
      </c>
      <c r="AT92" s="344" t="str">
        <f ca="1">IF(COUNTIF(AT94:AT102,"&gt;0")&gt;0,COUNTIF($AD92:AS92,"&gt;0")+1,"")</f>
        <v/>
      </c>
      <c r="AU92" s="344" t="str">
        <f ca="1">IF(COUNTIF(AU94:AU102,"&gt;0")&gt;0,COUNTIF($AD92:AT92,"&gt;0")+1,"")</f>
        <v/>
      </c>
      <c r="AV92" s="344" t="str">
        <f ca="1">IF(COUNTIF(AV94:AV102,"&gt;0")&gt;0,COUNTIF($AD92:AU92,"&gt;0")+1,"")</f>
        <v/>
      </c>
      <c r="AW92" s="344" t="str">
        <f ca="1">IF(COUNTIF(AW94:AW102,"&gt;0")&gt;0,COUNTIF($AD92:AV92,"&gt;0")+1,"")</f>
        <v/>
      </c>
      <c r="AX92" s="344" t="str">
        <f ca="1">IF(COUNTIF(AX94:AX102,"&gt;0")&gt;0,COUNTIF($AD92:AW92,"&gt;0")+1,"")</f>
        <v/>
      </c>
      <c r="AY92" s="202"/>
      <c r="AZ92" s="202"/>
    </row>
    <row r="93" spans="1:227" s="265" customFormat="1" ht="10" customHeight="1" x14ac:dyDescent="0.35">
      <c r="A93" s="433">
        <v>8</v>
      </c>
      <c r="B93" s="295" t="str">
        <f t="shared" ca="1" si="93"/>
        <v>3</v>
      </c>
      <c r="C93" s="295" t="str">
        <f t="shared" ca="1" si="94"/>
        <v/>
      </c>
      <c r="D93" s="295" t="str">
        <f t="shared" ca="1" si="95"/>
        <v/>
      </c>
      <c r="E93" s="295" t="str">
        <f t="shared" ca="1" si="96"/>
        <v/>
      </c>
      <c r="F93" s="295" t="str">
        <f t="shared" ca="1" si="97"/>
        <v/>
      </c>
      <c r="G93" s="295">
        <f t="shared" ca="1" si="98"/>
        <v>1</v>
      </c>
      <c r="H93" s="295">
        <f t="shared" ca="1" si="99"/>
        <v>3</v>
      </c>
      <c r="I93" s="312" t="str">
        <f t="shared" ca="1" si="100"/>
        <v>(Intro to) Honest</v>
      </c>
      <c r="J93" s="315"/>
      <c r="K93" s="315"/>
      <c r="L93" s="315"/>
      <c r="M93" s="315"/>
      <c r="N93" s="316"/>
      <c r="O93" s="295">
        <f t="shared" ca="1" si="101"/>
        <v>44.924999999999997</v>
      </c>
      <c r="P93" s="295" t="str">
        <f ca="1">IFERROR(IF(AND(O93&gt;=N$34,COUNTIF(P$85:P92,M$34)&lt;O$34),M$34,IF(AND(O93&gt;=N$35,COUNTIF(P$85:P92,M$35)&lt;O$35),M$35,"")),"")</f>
        <v/>
      </c>
      <c r="AA93" s="391"/>
      <c r="AB93" s="392"/>
      <c r="AC93" s="392"/>
      <c r="AD93" s="393" t="s">
        <v>324</v>
      </c>
      <c r="AE93" s="345" t="str">
        <f t="shared" ref="AE93:AX93" si="106">IFERROR(IF(EXACT(AD93,""),"","C:"&amp;INDEX(LST_SkillsC_Key,AE91+1)),"")</f>
        <v>C:00F</v>
      </c>
      <c r="AF93" s="345" t="str">
        <f t="shared" si="106"/>
        <v>C:642</v>
      </c>
      <c r="AG93" s="345" t="str">
        <f t="shared" si="106"/>
        <v>C:0F0</v>
      </c>
      <c r="AH93" s="345" t="str">
        <f t="shared" si="106"/>
        <v>C:111</v>
      </c>
      <c r="AI93" s="345" t="str">
        <f t="shared" si="106"/>
        <v>C:FA0</v>
      </c>
      <c r="AJ93" s="345" t="str">
        <f t="shared" si="106"/>
        <v>C:FCC</v>
      </c>
      <c r="AK93" s="345" t="str">
        <f t="shared" si="106"/>
        <v>C:F0F</v>
      </c>
      <c r="AL93" s="345" t="str">
        <f t="shared" si="106"/>
        <v>C:F00</v>
      </c>
      <c r="AM93" s="345" t="str">
        <f t="shared" si="106"/>
        <v>C:FFF</v>
      </c>
      <c r="AN93" s="345" t="str">
        <f t="shared" si="106"/>
        <v>C:FF0</v>
      </c>
      <c r="AO93" s="345" t="str">
        <f t="shared" si="106"/>
        <v/>
      </c>
      <c r="AP93" s="345" t="str">
        <f t="shared" si="106"/>
        <v/>
      </c>
      <c r="AQ93" s="345" t="str">
        <f t="shared" si="106"/>
        <v/>
      </c>
      <c r="AR93" s="345" t="str">
        <f t="shared" si="106"/>
        <v/>
      </c>
      <c r="AS93" s="345" t="str">
        <f t="shared" si="106"/>
        <v/>
      </c>
      <c r="AT93" s="345" t="str">
        <f t="shared" si="106"/>
        <v/>
      </c>
      <c r="AU93" s="345" t="str">
        <f t="shared" si="106"/>
        <v/>
      </c>
      <c r="AV93" s="345" t="str">
        <f t="shared" si="106"/>
        <v/>
      </c>
      <c r="AW93" s="345" t="str">
        <f t="shared" si="106"/>
        <v/>
      </c>
      <c r="AX93" s="345" t="str">
        <f t="shared" si="106"/>
        <v/>
      </c>
      <c r="AY93" s="202"/>
      <c r="AZ93" s="202"/>
    </row>
    <row r="94" spans="1:227" s="265" customFormat="1" ht="10" customHeight="1" x14ac:dyDescent="0.35">
      <c r="A94" s="433">
        <v>9</v>
      </c>
      <c r="B94" s="295" t="str">
        <f t="shared" ca="1" si="93"/>
        <v>4</v>
      </c>
      <c r="C94" s="295" t="str">
        <f t="shared" ca="1" si="94"/>
        <v/>
      </c>
      <c r="D94" s="295" t="str">
        <f t="shared" ca="1" si="95"/>
        <v/>
      </c>
      <c r="E94" s="295" t="str">
        <f t="shared" ca="1" si="96"/>
        <v/>
      </c>
      <c r="F94" s="295" t="str">
        <f t="shared" ca="1" si="97"/>
        <v/>
      </c>
      <c r="G94" s="295">
        <f t="shared" ca="1" si="98"/>
        <v>1</v>
      </c>
      <c r="H94" s="295">
        <f t="shared" ca="1" si="99"/>
        <v>4</v>
      </c>
      <c r="I94" s="312" t="str">
        <f t="shared" ca="1" si="100"/>
        <v>(Intro to) Strong</v>
      </c>
      <c r="J94" s="315"/>
      <c r="K94" s="315"/>
      <c r="L94" s="315"/>
      <c r="M94" s="315"/>
      <c r="N94" s="316"/>
      <c r="O94" s="295">
        <f t="shared" ca="1" si="101"/>
        <v>44.9</v>
      </c>
      <c r="P94" s="295" t="str">
        <f ca="1">IFERROR(IF(AND(O94&gt;=N$34,COUNTIF(P$85:P93,M$34)&lt;O$34),M$34,IF(AND(O94&gt;=N$35,COUNTIF(P$85:P93,M$35)&lt;O$35),M$35,"")),"")</f>
        <v/>
      </c>
      <c r="Q94" s="266"/>
      <c r="R94" s="266"/>
      <c r="S94" s="266"/>
      <c r="T94" s="266"/>
      <c r="U94" s="266"/>
      <c r="V94" s="266"/>
      <c r="W94" s="266"/>
      <c r="X94" s="266"/>
      <c r="Y94" s="266"/>
      <c r="AA94" s="391"/>
      <c r="AB94" s="394"/>
      <c r="AC94" s="394"/>
      <c r="AD94" s="395" t="s">
        <v>316</v>
      </c>
      <c r="AE94" s="295">
        <f ca="1">IF(EXACT(AE93,""),"",IFERROR(OFFSET('Skill Requirements'!$B$5,$AK$2,MATCH(AE93,'Skill Requirements'!$4:$4,0)-2),""))</f>
        <v>0</v>
      </c>
      <c r="AF94" s="295">
        <f ca="1">IF(EXACT(AF93,""),"",IFERROR(OFFSET('Skill Requirements'!$B$5,$AK$2,MATCH(AF93,'Skill Requirements'!$4:$4,0)-2),""))</f>
        <v>0</v>
      </c>
      <c r="AG94" s="295">
        <f ca="1">IF(EXACT(AG93,""),"",IFERROR(OFFSET('Skill Requirements'!$B$5,$AK$2,MATCH(AG93,'Skill Requirements'!$4:$4,0)-2),""))</f>
        <v>0</v>
      </c>
      <c r="AH94" s="295">
        <f ca="1">IF(EXACT(AH93,""),"",IFERROR(OFFSET('Skill Requirements'!$B$5,$AK$2,MATCH(AH93,'Skill Requirements'!$4:$4,0)-2),""))</f>
        <v>0</v>
      </c>
      <c r="AI94" s="295" t="str">
        <f ca="1">IF(EXACT(AI93,""),"",IFERROR(OFFSET('Skill Requirements'!$B$5,$AK$2,MATCH(AI93,'Skill Requirements'!$4:$4,0)-2),""))</f>
        <v/>
      </c>
      <c r="AJ94" s="295" t="str">
        <f ca="1">IF(EXACT(AJ93,""),"",IFERROR(OFFSET('Skill Requirements'!$B$5,$AK$2,MATCH(AJ93,'Skill Requirements'!$4:$4,0)-2),""))</f>
        <v/>
      </c>
      <c r="AK94" s="295" t="str">
        <f ca="1">IF(EXACT(AK93,""),"",IFERROR(OFFSET('Skill Requirements'!$B$5,$AK$2,MATCH(AK93,'Skill Requirements'!$4:$4,0)-2),""))</f>
        <v/>
      </c>
      <c r="AL94" s="295" t="str">
        <f ca="1">IF(EXACT(AL93,""),"",IFERROR(OFFSET('Skill Requirements'!$B$5,$AK$2,MATCH(AL93,'Skill Requirements'!$4:$4,0)-2),""))</f>
        <v/>
      </c>
      <c r="AM94" s="295">
        <f ca="1">IF(EXACT(AM93,""),"",IFERROR(OFFSET('Skill Requirements'!$B$5,$AK$2,MATCH(AM93,'Skill Requirements'!$4:$4,0)-2),""))</f>
        <v>0</v>
      </c>
      <c r="AN94" s="295" t="str">
        <f ca="1">IF(EXACT(AN93,""),"",IFERROR(OFFSET('Skill Requirements'!$B$5,$AK$2,MATCH(AN93,'Skill Requirements'!$4:$4,0)-2),""))</f>
        <v/>
      </c>
      <c r="AO94" s="295" t="str">
        <f ca="1">IF(EXACT(AO93,""),"",IFERROR(OFFSET('Skill Requirements'!$B$5,$AK$2,MATCH(AO93,'Skill Requirements'!$4:$4,0)-2),""))</f>
        <v/>
      </c>
      <c r="AP94" s="295" t="str">
        <f ca="1">IF(EXACT(AP93,""),"",IFERROR(OFFSET('Skill Requirements'!$B$5,$AK$2,MATCH(AP93,'Skill Requirements'!$4:$4,0)-2),""))</f>
        <v/>
      </c>
      <c r="AQ94" s="295" t="str">
        <f ca="1">IF(EXACT(AQ93,""),"",IFERROR(OFFSET('Skill Requirements'!$B$5,$AK$2,MATCH(AQ93,'Skill Requirements'!$4:$4,0)-2),""))</f>
        <v/>
      </c>
      <c r="AR94" s="295" t="str">
        <f ca="1">IF(EXACT(AR93,""),"",IFERROR(OFFSET('Skill Requirements'!$B$5,$AK$2,MATCH(AR93,'Skill Requirements'!$4:$4,0)-2),""))</f>
        <v/>
      </c>
      <c r="AS94" s="295" t="str">
        <f ca="1">IF(EXACT(AS93,""),"",IFERROR(OFFSET('Skill Requirements'!$B$5,$AK$2,MATCH(AS93,'Skill Requirements'!$4:$4,0)-2),""))</f>
        <v/>
      </c>
      <c r="AT94" s="295" t="str">
        <f ca="1">IF(EXACT(AT93,""),"",IFERROR(OFFSET('Skill Requirements'!$B$5,$AK$2,MATCH(AT93,'Skill Requirements'!$4:$4,0)-2),""))</f>
        <v/>
      </c>
      <c r="AU94" s="295" t="str">
        <f ca="1">IF(EXACT(AU93,""),"",IFERROR(OFFSET('Skill Requirements'!$B$5,$AK$2,MATCH(AU93,'Skill Requirements'!$4:$4,0)-2),""))</f>
        <v/>
      </c>
      <c r="AV94" s="295" t="str">
        <f ca="1">IF(EXACT(AV93,""),"",IFERROR(OFFSET('Skill Requirements'!$B$5,$AK$2,MATCH(AV93,'Skill Requirements'!$4:$4,0)-2),""))</f>
        <v/>
      </c>
      <c r="AW94" s="295" t="str">
        <f ca="1">IF(EXACT(AW93,""),"",IFERROR(OFFSET('Skill Requirements'!$B$5,$AK$2,MATCH(AW93,'Skill Requirements'!$4:$4,0)-2),""))</f>
        <v/>
      </c>
      <c r="AX94" s="295" t="str">
        <f ca="1">IF(EXACT(AX93,""),"",IFERROR(OFFSET('Skill Requirements'!$B$5,$AK$2,MATCH(AX93,'Skill Requirements'!$4:$4,0)-2),""))</f>
        <v/>
      </c>
      <c r="AY94" s="202"/>
      <c r="AZ94" s="202"/>
    </row>
    <row r="95" spans="1:227" s="265" customFormat="1" ht="10" customHeight="1" x14ac:dyDescent="0.35">
      <c r="A95" s="433">
        <v>10</v>
      </c>
      <c r="B95" s="295" t="str">
        <f t="shared" ca="1" si="93"/>
        <v>13</v>
      </c>
      <c r="C95" s="295" t="str">
        <f t="shared" ca="1" si="94"/>
        <v/>
      </c>
      <c r="D95" s="295" t="str">
        <f t="shared" ca="1" si="95"/>
        <v/>
      </c>
      <c r="E95" s="295" t="str">
        <f t="shared" ca="1" si="96"/>
        <v/>
      </c>
      <c r="F95" s="295" t="str">
        <f t="shared" ca="1" si="97"/>
        <v/>
      </c>
      <c r="G95" s="295">
        <f t="shared" ca="1" si="98"/>
        <v>1</v>
      </c>
      <c r="H95" s="295">
        <f t="shared" ca="1" si="99"/>
        <v>13</v>
      </c>
      <c r="I95" s="312" t="str">
        <f t="shared" ca="1" si="100"/>
        <v>(Intro to) Brown</v>
      </c>
      <c r="J95" s="315"/>
      <c r="K95" s="315"/>
      <c r="L95" s="315"/>
      <c r="M95" s="315"/>
      <c r="N95" s="316"/>
      <c r="O95" s="295">
        <f t="shared" ca="1" si="101"/>
        <v>44.674999999999997</v>
      </c>
      <c r="P95" s="295" t="str">
        <f ca="1">IFERROR(IF(AND(O95&gt;=N$34,COUNTIF(P$85:P94,M$34)&lt;O$34),M$34,IF(AND(O95&gt;=N$35,COUNTIF(P$85:P94,M$35)&lt;O$35),M$35,"")),"")</f>
        <v/>
      </c>
      <c r="AA95" s="396"/>
      <c r="AB95" s="397"/>
      <c r="AC95" s="397"/>
      <c r="AD95" s="395" t="s">
        <v>346</v>
      </c>
      <c r="AE95" s="295" t="str">
        <f ca="1">IF(EXACT(AE93,""),"",IF(AND(0&lt;AE94,AE94&lt;=AE98),AE94,""))</f>
        <v/>
      </c>
      <c r="AF95" s="295" t="str">
        <f t="shared" ref="AF95" ca="1" si="107">IF(EXACT(AF93,""),"",IF(AND(0&lt;AF94,AF94&lt;=AF98),AF94,""))</f>
        <v/>
      </c>
      <c r="AG95" s="295" t="str">
        <f t="shared" ref="AG95" ca="1" si="108">IF(EXACT(AG93,""),"",IF(AND(0&lt;AG94,AG94&lt;=AG98),AG94,""))</f>
        <v/>
      </c>
      <c r="AH95" s="295" t="str">
        <f t="shared" ref="AH95" ca="1" si="109">IF(EXACT(AH93,""),"",IF(AND(0&lt;AH94,AH94&lt;=AH98),AH94,""))</f>
        <v/>
      </c>
      <c r="AI95" s="295" t="str">
        <f t="shared" ref="AI95" ca="1" si="110">IF(EXACT(AI93,""),"",IF(AND(0&lt;AI94,AI94&lt;=AI98),AI94,""))</f>
        <v/>
      </c>
      <c r="AJ95" s="295" t="str">
        <f t="shared" ref="AJ95" ca="1" si="111">IF(EXACT(AJ93,""),"",IF(AND(0&lt;AJ94,AJ94&lt;=AJ98),AJ94,""))</f>
        <v/>
      </c>
      <c r="AK95" s="295" t="str">
        <f t="shared" ref="AK95" ca="1" si="112">IF(EXACT(AK93,""),"",IF(AND(0&lt;AK94,AK94&lt;=AK98),AK94,""))</f>
        <v/>
      </c>
      <c r="AL95" s="295" t="str">
        <f t="shared" ref="AL95" ca="1" si="113">IF(EXACT(AL93,""),"",IF(AND(0&lt;AL94,AL94&lt;=AL98),AL94,""))</f>
        <v/>
      </c>
      <c r="AM95" s="295" t="str">
        <f t="shared" ref="AM95" ca="1" si="114">IF(EXACT(AM93,""),"",IF(AND(0&lt;AM94,AM94&lt;=AM98),AM94,""))</f>
        <v/>
      </c>
      <c r="AN95" s="295" t="str">
        <f t="shared" ref="AN95" ca="1" si="115">IF(EXACT(AN93,""),"",IF(AND(0&lt;AN94,AN94&lt;=AN98),AN94,""))</f>
        <v/>
      </c>
      <c r="AO95" s="295" t="str">
        <f t="shared" ref="AO95" si="116">IF(EXACT(AO93,""),"",IF(AND(0&lt;AO94,AO94&lt;=AO98),AO94,""))</f>
        <v/>
      </c>
      <c r="AP95" s="295" t="str">
        <f t="shared" ref="AP95" si="117">IF(EXACT(AP93,""),"",IF(AND(0&lt;AP94,AP94&lt;=AP98),AP94,""))</f>
        <v/>
      </c>
      <c r="AQ95" s="295" t="str">
        <f t="shared" ref="AQ95" si="118">IF(EXACT(AQ93,""),"",IF(AND(0&lt;AQ94,AQ94&lt;=AQ98),AQ94,""))</f>
        <v/>
      </c>
      <c r="AR95" s="295" t="str">
        <f t="shared" ref="AR95" si="119">IF(EXACT(AR93,""),"",IF(AND(0&lt;AR94,AR94&lt;=AR98),AR94,""))</f>
        <v/>
      </c>
      <c r="AS95" s="295" t="str">
        <f t="shared" ref="AS95" si="120">IF(EXACT(AS93,""),"",IF(AND(0&lt;AS94,AS94&lt;=AS98),AS94,""))</f>
        <v/>
      </c>
      <c r="AT95" s="295" t="str">
        <f t="shared" ref="AT95" si="121">IF(EXACT(AT93,""),"",IF(AND(0&lt;AT94,AT94&lt;=AT98),AT94,""))</f>
        <v/>
      </c>
      <c r="AU95" s="295" t="str">
        <f t="shared" ref="AU95" si="122">IF(EXACT(AU93,""),"",IF(AND(0&lt;AU94,AU94&lt;=AU98),AU94,""))</f>
        <v/>
      </c>
      <c r="AV95" s="295" t="str">
        <f t="shared" ref="AV95" si="123">IF(EXACT(AV93,""),"",IF(AND(0&lt;AV94,AV94&lt;=AV98),AV94,""))</f>
        <v/>
      </c>
      <c r="AW95" s="295" t="str">
        <f t="shared" ref="AW95" si="124">IF(EXACT(AW93,""),"",IF(AND(0&lt;AW94,AW94&lt;=AW98),AW94,""))</f>
        <v/>
      </c>
      <c r="AX95" s="295" t="str">
        <f t="shared" ref="AX95" si="125">IF(EXACT(AX93,""),"",IF(AND(0&lt;AX94,AX94&lt;=AX98),AX94,""))</f>
        <v/>
      </c>
      <c r="AY95" s="202"/>
      <c r="AZ95" s="202"/>
    </row>
    <row r="96" spans="1:227" s="242" customFormat="1" ht="10" customHeight="1" x14ac:dyDescent="0.35">
      <c r="A96" s="433">
        <v>11</v>
      </c>
      <c r="B96" s="295" t="str">
        <f t="shared" ca="1" si="93"/>
        <v/>
      </c>
      <c r="C96" s="295" t="str">
        <f t="shared" ca="1" si="94"/>
        <v/>
      </c>
      <c r="D96" s="295" t="str">
        <f t="shared" ca="1" si="95"/>
        <v>15</v>
      </c>
      <c r="E96" s="295" t="str">
        <f t="shared" ca="1" si="96"/>
        <v/>
      </c>
      <c r="F96" s="295" t="str">
        <f t="shared" ca="1" si="97"/>
        <v/>
      </c>
      <c r="G96" s="295">
        <f t="shared" ca="1" si="98"/>
        <v>3</v>
      </c>
      <c r="H96" s="295">
        <f t="shared" ca="1" si="99"/>
        <v>15</v>
      </c>
      <c r="I96" s="312" t="str">
        <f t="shared" ca="1" si="100"/>
        <v>Noir (intermediate)</v>
      </c>
      <c r="J96" s="315"/>
      <c r="K96" s="315"/>
      <c r="L96" s="315"/>
      <c r="M96" s="315"/>
      <c r="N96" s="316"/>
      <c r="O96" s="295">
        <f t="shared" ca="1" si="101"/>
        <v>44.625</v>
      </c>
      <c r="P96" s="295" t="str">
        <f ca="1">IFERROR(IF(AND(O96&gt;=N$34,COUNTIF(P$85:P95,M$34)&lt;O$34),M$34,IF(AND(O96&gt;=N$35,COUNTIF(P$85:P95,M$35)&lt;O$35),M$35,"")),"")</f>
        <v/>
      </c>
      <c r="Q96" s="265"/>
      <c r="R96" s="265"/>
      <c r="S96" s="265"/>
      <c r="T96" s="265"/>
      <c r="U96" s="265"/>
      <c r="V96" s="265"/>
      <c r="W96" s="263"/>
      <c r="X96" s="263"/>
      <c r="Y96" s="263"/>
      <c r="AA96" s="396"/>
      <c r="AB96" s="397"/>
      <c r="AC96" s="397"/>
      <c r="AD96" s="395" t="s">
        <v>347</v>
      </c>
      <c r="AE96" s="295" t="str">
        <f ca="1">IF(EXACT(AE93,""),"",IF(AE94&gt;AE98,AE94,""))</f>
        <v/>
      </c>
      <c r="AF96" s="295" t="str">
        <f t="shared" ref="AF96:AX96" ca="1" si="126">IF(EXACT(AF93,""),"",IF(AF94&gt;AF98,AF94,""))</f>
        <v/>
      </c>
      <c r="AG96" s="295" t="str">
        <f t="shared" ca="1" si="126"/>
        <v/>
      </c>
      <c r="AH96" s="295" t="str">
        <f t="shared" ca="1" si="126"/>
        <v/>
      </c>
      <c r="AI96" s="295" t="str">
        <f t="shared" ca="1" si="126"/>
        <v/>
      </c>
      <c r="AJ96" s="295" t="str">
        <f t="shared" ca="1" si="126"/>
        <v/>
      </c>
      <c r="AK96" s="295" t="str">
        <f t="shared" ca="1" si="126"/>
        <v/>
      </c>
      <c r="AL96" s="295" t="str">
        <f t="shared" ca="1" si="126"/>
        <v/>
      </c>
      <c r="AM96" s="295" t="str">
        <f t="shared" ca="1" si="126"/>
        <v/>
      </c>
      <c r="AN96" s="295" t="str">
        <f t="shared" ca="1" si="126"/>
        <v/>
      </c>
      <c r="AO96" s="295" t="str">
        <f t="shared" si="126"/>
        <v/>
      </c>
      <c r="AP96" s="295" t="str">
        <f t="shared" si="126"/>
        <v/>
      </c>
      <c r="AQ96" s="295" t="str">
        <f t="shared" si="126"/>
        <v/>
      </c>
      <c r="AR96" s="295" t="str">
        <f t="shared" si="126"/>
        <v/>
      </c>
      <c r="AS96" s="295" t="str">
        <f t="shared" si="126"/>
        <v/>
      </c>
      <c r="AT96" s="295" t="str">
        <f t="shared" si="126"/>
        <v/>
      </c>
      <c r="AU96" s="295" t="str">
        <f t="shared" si="126"/>
        <v/>
      </c>
      <c r="AV96" s="295" t="str">
        <f t="shared" si="126"/>
        <v/>
      </c>
      <c r="AW96" s="295" t="str">
        <f t="shared" si="126"/>
        <v/>
      </c>
      <c r="AX96" s="295" t="str">
        <f t="shared" si="126"/>
        <v/>
      </c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  <c r="DK96" s="202"/>
      <c r="DL96" s="202"/>
      <c r="DM96" s="202"/>
      <c r="DN96" s="202"/>
      <c r="DO96" s="202"/>
      <c r="DP96" s="202"/>
      <c r="DQ96" s="202"/>
      <c r="DR96" s="202"/>
      <c r="DS96" s="202"/>
      <c r="DT96" s="202"/>
      <c r="DU96" s="202"/>
      <c r="DV96" s="202"/>
      <c r="DW96" s="202"/>
      <c r="DX96" s="202"/>
      <c r="DY96" s="202"/>
      <c r="DZ96" s="202"/>
      <c r="EA96" s="202"/>
      <c r="EB96" s="202"/>
      <c r="EC96" s="202"/>
      <c r="ED96" s="202"/>
      <c r="EE96" s="202"/>
      <c r="EF96" s="202"/>
      <c r="EG96" s="202"/>
      <c r="EH96" s="202"/>
      <c r="EI96" s="202"/>
      <c r="EJ96" s="202"/>
      <c r="EK96" s="202"/>
      <c r="EL96" s="202"/>
      <c r="EM96" s="202"/>
      <c r="EN96" s="202"/>
      <c r="EO96" s="202"/>
      <c r="EP96" s="202"/>
      <c r="EQ96" s="202"/>
      <c r="ER96" s="202"/>
      <c r="ES96" s="202"/>
      <c r="ET96" s="202"/>
      <c r="EU96" s="202"/>
      <c r="EV96" s="202"/>
      <c r="EW96" s="202"/>
      <c r="EX96" s="202"/>
      <c r="EY96" s="202"/>
      <c r="EZ96" s="202"/>
      <c r="FA96" s="202"/>
      <c r="FB96" s="202"/>
      <c r="FC96" s="202"/>
      <c r="FD96" s="202"/>
      <c r="FE96" s="202"/>
      <c r="FF96" s="202"/>
      <c r="FG96" s="202"/>
      <c r="FH96" s="202"/>
      <c r="FI96" s="202"/>
      <c r="FJ96" s="202"/>
      <c r="FK96" s="202"/>
      <c r="FL96" s="202"/>
      <c r="FM96" s="202"/>
      <c r="FN96" s="202"/>
      <c r="FO96" s="202"/>
      <c r="FP96" s="202"/>
      <c r="FQ96" s="202"/>
      <c r="FR96" s="202"/>
      <c r="FS96" s="202"/>
      <c r="FT96" s="202"/>
      <c r="FU96" s="202"/>
      <c r="FV96" s="202"/>
      <c r="FW96" s="202"/>
      <c r="FX96" s="202"/>
      <c r="FY96" s="202"/>
      <c r="FZ96" s="202"/>
      <c r="GA96" s="202"/>
      <c r="GB96" s="202"/>
      <c r="GC96" s="202"/>
      <c r="GD96" s="202"/>
      <c r="GE96" s="202"/>
      <c r="GF96" s="202"/>
      <c r="GG96" s="202"/>
      <c r="GH96" s="202"/>
      <c r="GI96" s="202"/>
      <c r="GJ96" s="202"/>
      <c r="GK96" s="202"/>
      <c r="GL96" s="202"/>
      <c r="GM96" s="202"/>
      <c r="GN96" s="202"/>
      <c r="GO96" s="202"/>
      <c r="GP96" s="202"/>
      <c r="GQ96" s="202"/>
      <c r="GR96" s="202"/>
      <c r="GS96" s="202"/>
      <c r="GT96" s="202"/>
      <c r="GU96" s="202"/>
      <c r="GV96" s="202"/>
      <c r="GW96" s="202"/>
      <c r="GX96" s="202"/>
      <c r="GY96" s="202"/>
      <c r="GZ96" s="202"/>
      <c r="HA96" s="202"/>
      <c r="HB96" s="202"/>
      <c r="HC96" s="202"/>
      <c r="HD96" s="202"/>
      <c r="HE96" s="202"/>
      <c r="HF96" s="202"/>
      <c r="HG96" s="202"/>
      <c r="HH96" s="202"/>
      <c r="HI96" s="202"/>
      <c r="HJ96" s="202"/>
      <c r="HK96" s="202"/>
      <c r="HL96" s="202"/>
      <c r="HM96" s="202"/>
      <c r="HN96" s="202"/>
      <c r="HO96" s="202"/>
      <c r="HP96" s="202"/>
      <c r="HQ96" s="202"/>
      <c r="HR96" s="202"/>
      <c r="HS96" s="202"/>
    </row>
    <row r="97" spans="1:227" s="242" customFormat="1" ht="10" customHeight="1" x14ac:dyDescent="0.35">
      <c r="A97" s="433">
        <v>12</v>
      </c>
      <c r="B97" s="295" t="str">
        <f t="shared" ca="1" si="93"/>
        <v>16</v>
      </c>
      <c r="C97" s="295" t="str">
        <f t="shared" ca="1" si="94"/>
        <v/>
      </c>
      <c r="D97" s="295" t="str">
        <f t="shared" ca="1" si="95"/>
        <v/>
      </c>
      <c r="E97" s="295" t="str">
        <f t="shared" ca="1" si="96"/>
        <v/>
      </c>
      <c r="F97" s="295" t="str">
        <f t="shared" ca="1" si="97"/>
        <v/>
      </c>
      <c r="G97" s="295">
        <f t="shared" ca="1" si="98"/>
        <v>1</v>
      </c>
      <c r="H97" s="295">
        <f t="shared" ca="1" si="99"/>
        <v>16</v>
      </c>
      <c r="I97" s="312" t="str">
        <f t="shared" ca="1" si="100"/>
        <v>(Intro to) Orange</v>
      </c>
      <c r="J97" s="315"/>
      <c r="K97" s="315"/>
      <c r="L97" s="315"/>
      <c r="M97" s="315"/>
      <c r="N97" s="316"/>
      <c r="O97" s="295">
        <f t="shared" ca="1" si="101"/>
        <v>44.6</v>
      </c>
      <c r="P97" s="295" t="str">
        <f ca="1">IFERROR(IF(AND(O97&gt;=N$34,COUNTIF(P$85:P96,M$34)&lt;O$34),M$34,IF(AND(O97&gt;=N$35,COUNTIF(P$85:P96,M$35)&lt;O$35),M$35,"")),"")</f>
        <v/>
      </c>
      <c r="Q97" s="265"/>
      <c r="R97" s="265"/>
      <c r="S97" s="265"/>
      <c r="T97" s="265"/>
      <c r="U97" s="265"/>
      <c r="V97" s="263"/>
      <c r="W97" s="263"/>
      <c r="X97" s="263"/>
      <c r="Y97" s="263"/>
      <c r="AA97" s="391"/>
      <c r="AB97" s="394"/>
      <c r="AC97" s="394"/>
      <c r="AD97" s="395" t="s">
        <v>320</v>
      </c>
      <c r="AE97" s="295" t="e">
        <f>IF(EXACT(AE93,""),"",IFERROR(INDEX('Skills Record'!$G:$G,MATCH($AB$2&amp;"|"&amp;AE93&amp;"|",'Skills Record'!$O:$O,0)),NA()))</f>
        <v>#N/A</v>
      </c>
      <c r="AF97" s="295" t="e">
        <f>IF(EXACT(AF93,""),"",IFERROR(INDEX('Skills Record'!$G:$G,MATCH($AB$2&amp;"|"&amp;AF93&amp;"|",'Skills Record'!$O:$O,0)),NA()))</f>
        <v>#N/A</v>
      </c>
      <c r="AG97" s="295" t="e">
        <f>IF(EXACT(AG93,""),"",IFERROR(INDEX('Skills Record'!$G:$G,MATCH($AB$2&amp;"|"&amp;AG93&amp;"|",'Skills Record'!$O:$O,0)),NA()))</f>
        <v>#N/A</v>
      </c>
      <c r="AH97" s="295" t="e">
        <f>IF(EXACT(AH93,""),"",IFERROR(INDEX('Skills Record'!$G:$G,MATCH($AB$2&amp;"|"&amp;AH93&amp;"|",'Skills Record'!$O:$O,0)),NA()))</f>
        <v>#N/A</v>
      </c>
      <c r="AI97" s="295" t="e">
        <f>IF(EXACT(AI93,""),"",IFERROR(INDEX('Skills Record'!$G:$G,MATCH($AB$2&amp;"|"&amp;AI93&amp;"|",'Skills Record'!$O:$O,0)),NA()))</f>
        <v>#N/A</v>
      </c>
      <c r="AJ97" s="295" t="e">
        <f>IF(EXACT(AJ93,""),"",IFERROR(INDEX('Skills Record'!$G:$G,MATCH($AB$2&amp;"|"&amp;AJ93&amp;"|",'Skills Record'!$O:$O,0)),NA()))</f>
        <v>#N/A</v>
      </c>
      <c r="AK97" s="295" t="e">
        <f>IF(EXACT(AK93,""),"",IFERROR(INDEX('Skills Record'!$G:$G,MATCH($AB$2&amp;"|"&amp;AK93&amp;"|",'Skills Record'!$O:$O,0)),NA()))</f>
        <v>#N/A</v>
      </c>
      <c r="AL97" s="295" t="e">
        <f>IF(EXACT(AL93,""),"",IFERROR(INDEX('Skills Record'!$G:$G,MATCH($AB$2&amp;"|"&amp;AL93&amp;"|",'Skills Record'!$O:$O,0)),NA()))</f>
        <v>#N/A</v>
      </c>
      <c r="AM97" s="295" t="e">
        <f>IF(EXACT(AM93,""),"",IFERROR(INDEX('Skills Record'!$G:$G,MATCH($AB$2&amp;"|"&amp;AM93&amp;"|",'Skills Record'!$O:$O,0)),NA()))</f>
        <v>#N/A</v>
      </c>
      <c r="AN97" s="295" t="e">
        <f>IF(EXACT(AN93,""),"",IFERROR(INDEX('Skills Record'!$G:$G,MATCH($AB$2&amp;"|"&amp;AN93&amp;"|",'Skills Record'!$O:$O,0)),NA()))</f>
        <v>#N/A</v>
      </c>
      <c r="AO97" s="295" t="str">
        <f>IF(EXACT(AO93,""),"",IFERROR(INDEX('Skills Record'!$G:$G,MATCH($AB$2&amp;"|"&amp;AO93&amp;"|",'Skills Record'!$O:$O,0)),NA()))</f>
        <v/>
      </c>
      <c r="AP97" s="295" t="str">
        <f>IF(EXACT(AP93,""),"",IFERROR(INDEX('Skills Record'!$G:$G,MATCH($AB$2&amp;"|"&amp;AP93&amp;"|",'Skills Record'!$O:$O,0)),NA()))</f>
        <v/>
      </c>
      <c r="AQ97" s="295" t="str">
        <f>IF(EXACT(AQ93,""),"",IFERROR(INDEX('Skills Record'!$G:$G,MATCH($AB$2&amp;"|"&amp;AQ93&amp;"|",'Skills Record'!$O:$O,0)),NA()))</f>
        <v/>
      </c>
      <c r="AR97" s="295" t="str">
        <f>IF(EXACT(AR93,""),"",IFERROR(INDEX('Skills Record'!$G:$G,MATCH($AB$2&amp;"|"&amp;AR93&amp;"|",'Skills Record'!$O:$O,0)),NA()))</f>
        <v/>
      </c>
      <c r="AS97" s="295" t="str">
        <f>IF(EXACT(AS93,""),"",IFERROR(INDEX('Skills Record'!$G:$G,MATCH($AB$2&amp;"|"&amp;AS93&amp;"|",'Skills Record'!$O:$O,0)),NA()))</f>
        <v/>
      </c>
      <c r="AT97" s="295" t="str">
        <f>IF(EXACT(AT93,""),"",IFERROR(INDEX('Skills Record'!$G:$G,MATCH($AB$2&amp;"|"&amp;AT93&amp;"|",'Skills Record'!$O:$O,0)),NA()))</f>
        <v/>
      </c>
      <c r="AU97" s="295" t="str">
        <f>IF(EXACT(AU93,""),"",IFERROR(INDEX('Skills Record'!$G:$G,MATCH($AB$2&amp;"|"&amp;AU93&amp;"|",'Skills Record'!$O:$O,0)),NA()))</f>
        <v/>
      </c>
      <c r="AV97" s="295" t="str">
        <f>IF(EXACT(AV93,""),"",IFERROR(INDEX('Skills Record'!$G:$G,MATCH($AB$2&amp;"|"&amp;AV93&amp;"|",'Skills Record'!$O:$O,0)),NA()))</f>
        <v/>
      </c>
      <c r="AW97" s="295" t="str">
        <f>IF(EXACT(AW93,""),"",IFERROR(INDEX('Skills Record'!$G:$G,MATCH($AB$2&amp;"|"&amp;AW93&amp;"|",'Skills Record'!$O:$O,0)),NA()))</f>
        <v/>
      </c>
      <c r="AX97" s="295" t="str">
        <f>IF(EXACT(AX93,""),"",IFERROR(INDEX('Skills Record'!$G:$G,MATCH($AB$2&amp;"|"&amp;AX93&amp;"|",'Skills Record'!$O:$O,0)),NA()))</f>
        <v/>
      </c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  <c r="EO97" s="202"/>
      <c r="EP97" s="202"/>
      <c r="EQ97" s="202"/>
      <c r="ER97" s="202"/>
      <c r="ES97" s="202"/>
      <c r="ET97" s="202"/>
      <c r="EU97" s="202"/>
      <c r="EV97" s="202"/>
      <c r="EW97" s="202"/>
      <c r="EX97" s="202"/>
      <c r="EY97" s="202"/>
      <c r="EZ97" s="202"/>
      <c r="FA97" s="202"/>
      <c r="FB97" s="202"/>
      <c r="FC97" s="202"/>
      <c r="FD97" s="202"/>
      <c r="FE97" s="202"/>
      <c r="FF97" s="202"/>
      <c r="FG97" s="202"/>
      <c r="FH97" s="202"/>
      <c r="FI97" s="202"/>
      <c r="FJ97" s="202"/>
      <c r="FK97" s="202"/>
      <c r="FL97" s="202"/>
      <c r="FM97" s="202"/>
      <c r="FN97" s="202"/>
      <c r="FO97" s="202"/>
      <c r="FP97" s="202"/>
      <c r="FQ97" s="202"/>
      <c r="FR97" s="202"/>
      <c r="FS97" s="202"/>
      <c r="FT97" s="202"/>
      <c r="FU97" s="202"/>
      <c r="FV97" s="202"/>
      <c r="FW97" s="202"/>
      <c r="FX97" s="202"/>
      <c r="FY97" s="202"/>
      <c r="FZ97" s="202"/>
      <c r="GA97" s="202"/>
      <c r="GB97" s="202"/>
      <c r="GC97" s="202"/>
      <c r="GD97" s="202"/>
      <c r="GE97" s="202"/>
      <c r="GF97" s="202"/>
      <c r="GG97" s="202"/>
      <c r="GH97" s="202"/>
      <c r="GI97" s="202"/>
      <c r="GJ97" s="202"/>
      <c r="GK97" s="202"/>
      <c r="GL97" s="202"/>
      <c r="GM97" s="202"/>
      <c r="GN97" s="202"/>
      <c r="GO97" s="202"/>
      <c r="GP97" s="202"/>
      <c r="GQ97" s="202"/>
      <c r="GR97" s="202"/>
      <c r="GS97" s="202"/>
      <c r="GT97" s="202"/>
      <c r="GU97" s="202"/>
      <c r="GV97" s="202"/>
      <c r="GW97" s="202"/>
      <c r="GX97" s="202"/>
      <c r="GY97" s="202"/>
      <c r="GZ97" s="202"/>
      <c r="HA97" s="202"/>
      <c r="HB97" s="202"/>
      <c r="HC97" s="202"/>
      <c r="HD97" s="202"/>
      <c r="HE97" s="202"/>
      <c r="HF97" s="202"/>
      <c r="HG97" s="202"/>
      <c r="HH97" s="202"/>
      <c r="HI97" s="202"/>
      <c r="HJ97" s="202"/>
      <c r="HK97" s="202"/>
      <c r="HL97" s="202"/>
      <c r="HM97" s="202"/>
      <c r="HN97" s="202"/>
      <c r="HO97" s="202"/>
      <c r="HP97" s="202"/>
      <c r="HQ97" s="202"/>
      <c r="HR97" s="202"/>
      <c r="HS97" s="202"/>
    </row>
    <row r="98" spans="1:227" s="242" customFormat="1" ht="10" customHeight="1" x14ac:dyDescent="0.35">
      <c r="A98" s="433">
        <v>13</v>
      </c>
      <c r="B98" s="295" t="str">
        <f t="shared" ca="1" si="93"/>
        <v/>
      </c>
      <c r="C98" s="295" t="str">
        <f t="shared" ca="1" si="94"/>
        <v>6</v>
      </c>
      <c r="D98" s="295" t="str">
        <f t="shared" ca="1" si="95"/>
        <v/>
      </c>
      <c r="E98" s="295" t="str">
        <f t="shared" ca="1" si="96"/>
        <v/>
      </c>
      <c r="F98" s="295" t="str">
        <f t="shared" ca="1" si="97"/>
        <v/>
      </c>
      <c r="G98" s="295">
        <f t="shared" ca="1" si="98"/>
        <v>2</v>
      </c>
      <c r="H98" s="295">
        <f t="shared" ca="1" si="99"/>
        <v>6</v>
      </c>
      <c r="I98" s="312" t="str">
        <f t="shared" ca="1" si="100"/>
        <v>Beginner Bushcraft</v>
      </c>
      <c r="J98" s="315"/>
      <c r="K98" s="315"/>
      <c r="L98" s="315"/>
      <c r="M98" s="315"/>
      <c r="N98" s="316"/>
      <c r="O98" s="295">
        <f t="shared" ca="1" si="101"/>
        <v>42.85</v>
      </c>
      <c r="P98" s="295" t="str">
        <f ca="1">IFERROR(IF(AND(O98&gt;=N$34,COUNTIF(P$85:P97,M$34)&lt;O$34),M$34,IF(AND(O98&gt;=N$35,COUNTIF(P$85:P97,M$35)&lt;O$35),M$35,"")),"")</f>
        <v/>
      </c>
      <c r="Q98" s="265"/>
      <c r="R98" s="265"/>
      <c r="S98" s="265"/>
      <c r="T98" s="265"/>
      <c r="U98" s="265"/>
      <c r="V98" s="263"/>
      <c r="W98" s="263"/>
      <c r="X98" s="263"/>
      <c r="Y98" s="263"/>
      <c r="AA98" s="391"/>
      <c r="AB98" s="394"/>
      <c r="AC98" s="394"/>
      <c r="AD98" s="395" t="s">
        <v>3</v>
      </c>
      <c r="AE98" s="295">
        <f>IF(EXACT(AE93,""),"",IFERROR(INDEX('Skills Record'!$G:$G,MATCH($AB$2&amp;"|"&amp;AE93&amp;"|",'Skills Record'!$L:$L,0)),0))</f>
        <v>0</v>
      </c>
      <c r="AF98" s="295">
        <f>IF(EXACT(AF93,""),"",IFERROR(INDEX('Skills Record'!$G:$G,MATCH($AB$2&amp;"|"&amp;AF93&amp;"|",'Skills Record'!$L:$L,0)),0))</f>
        <v>0</v>
      </c>
      <c r="AG98" s="295">
        <f>IF(EXACT(AG93,""),"",IFERROR(INDEX('Skills Record'!$G:$G,MATCH($AB$2&amp;"|"&amp;AG93&amp;"|",'Skills Record'!$L:$L,0)),0))</f>
        <v>0</v>
      </c>
      <c r="AH98" s="295">
        <f>IF(EXACT(AH93,""),"",IFERROR(INDEX('Skills Record'!$G:$G,MATCH($AB$2&amp;"|"&amp;AH93&amp;"|",'Skills Record'!$L:$L,0)),0))</f>
        <v>5</v>
      </c>
      <c r="AI98" s="295">
        <f>IF(EXACT(AI93,""),"",IFERROR(INDEX('Skills Record'!$G:$G,MATCH($AB$2&amp;"|"&amp;AI93&amp;"|",'Skills Record'!$L:$L,0)),0))</f>
        <v>0</v>
      </c>
      <c r="AJ98" s="295">
        <f>IF(EXACT(AJ93,""),"",IFERROR(INDEX('Skills Record'!$G:$G,MATCH($AB$2&amp;"|"&amp;AJ93&amp;"|",'Skills Record'!$L:$L,0)),0))</f>
        <v>0</v>
      </c>
      <c r="AK98" s="295">
        <f>IF(EXACT(AK93,""),"",IFERROR(INDEX('Skills Record'!$G:$G,MATCH($AB$2&amp;"|"&amp;AK93&amp;"|",'Skills Record'!$L:$L,0)),0))</f>
        <v>10</v>
      </c>
      <c r="AL98" s="295">
        <f>IF(EXACT(AL93,""),"",IFERROR(INDEX('Skills Record'!$G:$G,MATCH($AB$2&amp;"|"&amp;AL93&amp;"|",'Skills Record'!$L:$L,0)),0))</f>
        <v>1</v>
      </c>
      <c r="AM98" s="295">
        <f>IF(EXACT(AM93,""),"",IFERROR(INDEX('Skills Record'!$G:$G,MATCH($AB$2&amp;"|"&amp;AM93&amp;"|",'Skills Record'!$L:$L,0)),0))</f>
        <v>0</v>
      </c>
      <c r="AN98" s="295">
        <f>IF(EXACT(AN93,""),"",IFERROR(INDEX('Skills Record'!$G:$G,MATCH($AB$2&amp;"|"&amp;AN93&amp;"|",'Skills Record'!$L:$L,0)),0))</f>
        <v>3</v>
      </c>
      <c r="AO98" s="295" t="str">
        <f>IF(EXACT(AO93,""),"",IFERROR(INDEX('Skills Record'!$G:$G,MATCH($AB$2&amp;"|"&amp;AO93&amp;"|",'Skills Record'!$L:$L,0)),0))</f>
        <v/>
      </c>
      <c r="AP98" s="295" t="str">
        <f>IF(EXACT(AP93,""),"",IFERROR(INDEX('Skills Record'!$G:$G,MATCH($AB$2&amp;"|"&amp;AP93&amp;"|",'Skills Record'!$L:$L,0)),0))</f>
        <v/>
      </c>
      <c r="AQ98" s="295" t="str">
        <f>IF(EXACT(AQ93,""),"",IFERROR(INDEX('Skills Record'!$G:$G,MATCH($AB$2&amp;"|"&amp;AQ93&amp;"|",'Skills Record'!$L:$L,0)),0))</f>
        <v/>
      </c>
      <c r="AR98" s="295" t="str">
        <f>IF(EXACT(AR93,""),"",IFERROR(INDEX('Skills Record'!$G:$G,MATCH($AB$2&amp;"|"&amp;AR93&amp;"|",'Skills Record'!$L:$L,0)),0))</f>
        <v/>
      </c>
      <c r="AS98" s="295" t="str">
        <f>IF(EXACT(AS93,""),"",IFERROR(INDEX('Skills Record'!$G:$G,MATCH($AB$2&amp;"|"&amp;AS93&amp;"|",'Skills Record'!$L:$L,0)),0))</f>
        <v/>
      </c>
      <c r="AT98" s="295" t="str">
        <f>IF(EXACT(AT93,""),"",IFERROR(INDEX('Skills Record'!$G:$G,MATCH($AB$2&amp;"|"&amp;AT93&amp;"|",'Skills Record'!$L:$L,0)),0))</f>
        <v/>
      </c>
      <c r="AU98" s="295" t="str">
        <f>IF(EXACT(AU93,""),"",IFERROR(INDEX('Skills Record'!$G:$G,MATCH($AB$2&amp;"|"&amp;AU93&amp;"|",'Skills Record'!$L:$L,0)),0))</f>
        <v/>
      </c>
      <c r="AV98" s="295" t="str">
        <f>IF(EXACT(AV93,""),"",IFERROR(INDEX('Skills Record'!$G:$G,MATCH($AB$2&amp;"|"&amp;AV93&amp;"|",'Skills Record'!$L:$L,0)),0))</f>
        <v/>
      </c>
      <c r="AW98" s="295" t="str">
        <f>IF(EXACT(AW93,""),"",IFERROR(INDEX('Skills Record'!$G:$G,MATCH($AB$2&amp;"|"&amp;AW93&amp;"|",'Skills Record'!$L:$L,0)),0))</f>
        <v/>
      </c>
      <c r="AX98" s="295" t="str">
        <f>IF(EXACT(AX93,""),"",IFERROR(INDEX('Skills Record'!$G:$G,MATCH($AB$2&amp;"|"&amp;AX93&amp;"|",'Skills Record'!$L:$L,0)),0))</f>
        <v/>
      </c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02"/>
      <c r="DR98" s="202"/>
      <c r="DS98" s="202"/>
      <c r="DT98" s="202"/>
      <c r="DU98" s="202"/>
      <c r="DV98" s="202"/>
      <c r="DW98" s="202"/>
      <c r="DX98" s="202"/>
      <c r="DY98" s="202"/>
      <c r="DZ98" s="202"/>
      <c r="EA98" s="202"/>
      <c r="EB98" s="202"/>
      <c r="EC98" s="202"/>
      <c r="ED98" s="202"/>
      <c r="EE98" s="202"/>
      <c r="EF98" s="202"/>
      <c r="EG98" s="202"/>
      <c r="EH98" s="202"/>
      <c r="EI98" s="202"/>
      <c r="EJ98" s="202"/>
      <c r="EK98" s="202"/>
      <c r="EL98" s="202"/>
      <c r="EM98" s="202"/>
      <c r="EN98" s="202"/>
      <c r="EO98" s="202"/>
      <c r="EP98" s="202"/>
      <c r="EQ98" s="202"/>
      <c r="ER98" s="202"/>
      <c r="ES98" s="202"/>
      <c r="ET98" s="202"/>
      <c r="EU98" s="202"/>
      <c r="EV98" s="202"/>
      <c r="EW98" s="202"/>
      <c r="EX98" s="202"/>
      <c r="EY98" s="202"/>
      <c r="EZ98" s="202"/>
      <c r="FA98" s="202"/>
      <c r="FB98" s="202"/>
      <c r="FC98" s="202"/>
      <c r="FD98" s="202"/>
      <c r="FE98" s="202"/>
      <c r="FF98" s="202"/>
      <c r="FG98" s="202"/>
      <c r="FH98" s="202"/>
      <c r="FI98" s="202"/>
      <c r="FJ98" s="202"/>
      <c r="FK98" s="202"/>
      <c r="FL98" s="202"/>
      <c r="FM98" s="202"/>
      <c r="FN98" s="202"/>
      <c r="FO98" s="202"/>
      <c r="FP98" s="202"/>
      <c r="FQ98" s="202"/>
      <c r="FR98" s="202"/>
      <c r="FS98" s="202"/>
      <c r="FT98" s="202"/>
      <c r="FU98" s="202"/>
      <c r="FV98" s="202"/>
      <c r="FW98" s="202"/>
      <c r="FX98" s="202"/>
      <c r="FY98" s="202"/>
      <c r="FZ98" s="202"/>
      <c r="GA98" s="202"/>
      <c r="GB98" s="202"/>
      <c r="GC98" s="202"/>
      <c r="GD98" s="202"/>
      <c r="GE98" s="202"/>
      <c r="GF98" s="202"/>
      <c r="GG98" s="202"/>
      <c r="GH98" s="202"/>
      <c r="GI98" s="202"/>
      <c r="GJ98" s="202"/>
      <c r="GK98" s="202"/>
      <c r="GL98" s="202"/>
      <c r="GM98" s="202"/>
      <c r="GN98" s="202"/>
      <c r="GO98" s="202"/>
      <c r="GP98" s="202"/>
      <c r="GQ98" s="202"/>
      <c r="GR98" s="202"/>
      <c r="GS98" s="202"/>
      <c r="GT98" s="202"/>
      <c r="GU98" s="202"/>
      <c r="GV98" s="202"/>
      <c r="GW98" s="202"/>
      <c r="GX98" s="202"/>
      <c r="GY98" s="202"/>
      <c r="GZ98" s="202"/>
      <c r="HA98" s="202"/>
      <c r="HB98" s="202"/>
      <c r="HC98" s="202"/>
      <c r="HD98" s="202"/>
      <c r="HE98" s="202"/>
      <c r="HF98" s="202"/>
      <c r="HG98" s="202"/>
      <c r="HH98" s="202"/>
      <c r="HI98" s="202"/>
      <c r="HJ98" s="202"/>
      <c r="HK98" s="202"/>
      <c r="HL98" s="202"/>
      <c r="HM98" s="202"/>
      <c r="HN98" s="202"/>
      <c r="HO98" s="202"/>
      <c r="HP98" s="202"/>
      <c r="HQ98" s="202"/>
      <c r="HR98" s="202"/>
      <c r="HS98" s="202"/>
    </row>
    <row r="99" spans="1:227" s="242" customFormat="1" ht="10" customHeight="1" x14ac:dyDescent="0.35">
      <c r="A99" s="433">
        <v>14</v>
      </c>
      <c r="B99" s="295" t="str">
        <f t="shared" ca="1" si="93"/>
        <v/>
      </c>
      <c r="C99" s="295" t="str">
        <f t="shared" ca="1" si="94"/>
        <v/>
      </c>
      <c r="D99" s="295" t="str">
        <f t="shared" ca="1" si="95"/>
        <v/>
      </c>
      <c r="E99" s="295" t="str">
        <f t="shared" ca="1" si="96"/>
        <v>5</v>
      </c>
      <c r="F99" s="295" t="str">
        <f t="shared" ca="1" si="97"/>
        <v/>
      </c>
      <c r="G99" s="295">
        <f t="shared" ca="1" si="98"/>
        <v>4</v>
      </c>
      <c r="H99" s="295">
        <f t="shared" ca="1" si="99"/>
        <v>5</v>
      </c>
      <c r="I99" s="312" t="str">
        <f t="shared" ca="1" si="100"/>
        <v>Advanced Vain</v>
      </c>
      <c r="J99" s="315"/>
      <c r="K99" s="315"/>
      <c r="L99" s="315"/>
      <c r="M99" s="315"/>
      <c r="N99" s="316"/>
      <c r="O99" s="295">
        <f t="shared" ca="1" si="101"/>
        <v>41.875</v>
      </c>
      <c r="P99" s="295" t="str">
        <f ca="1">IFERROR(IF(AND(O99&gt;=N$34,COUNTIF(P$85:P98,M$34)&lt;O$34),M$34,IF(AND(O99&gt;=N$35,COUNTIF(P$85:P98,M$35)&lt;O$35),M$35,"")),"")</f>
        <v/>
      </c>
      <c r="Q99" s="265"/>
      <c r="R99" s="265"/>
      <c r="S99" s="265"/>
      <c r="T99" s="265"/>
      <c r="U99" s="265"/>
      <c r="V99" s="263"/>
      <c r="W99" s="263"/>
      <c r="X99" s="263"/>
      <c r="Y99" s="263"/>
      <c r="AA99" s="391"/>
      <c r="AB99" s="394"/>
      <c r="AC99" s="394"/>
      <c r="AD99" s="395" t="s">
        <v>4</v>
      </c>
      <c r="AE99" s="295">
        <f>IF(EXACT(AE93,""),"",IFERROR(INDEX('Skills Record'!$H:$H,MATCH($AB$2&amp;"|"&amp;AE93&amp;"|",'Skills Record'!$L:$L,0)),0))</f>
        <v>0</v>
      </c>
      <c r="AF99" s="295">
        <f>IF(EXACT(AF93,""),"",IFERROR(INDEX('Skills Record'!$H:$H,MATCH($AB$2&amp;"|"&amp;AF93&amp;"|",'Skills Record'!$L:$L,0)),0))</f>
        <v>0</v>
      </c>
      <c r="AG99" s="295">
        <f>IF(EXACT(AG93,""),"",IFERROR(INDEX('Skills Record'!$H:$H,MATCH($AB$2&amp;"|"&amp;AG93&amp;"|",'Skills Record'!$L:$L,0)),0))</f>
        <v>0</v>
      </c>
      <c r="AH99" s="295">
        <f>IF(EXACT(AH93,""),"",IFERROR(INDEX('Skills Record'!$H:$H,MATCH($AB$2&amp;"|"&amp;AH93&amp;"|",'Skills Record'!$L:$L,0)),0))</f>
        <v>8</v>
      </c>
      <c r="AI99" s="295">
        <f>IF(EXACT(AI93,""),"",IFERROR(INDEX('Skills Record'!$H:$H,MATCH($AB$2&amp;"|"&amp;AI93&amp;"|",'Skills Record'!$L:$L,0)),0))</f>
        <v>0</v>
      </c>
      <c r="AJ99" s="295">
        <f>IF(EXACT(AJ93,""),"",IFERROR(INDEX('Skills Record'!$H:$H,MATCH($AB$2&amp;"|"&amp;AJ93&amp;"|",'Skills Record'!$L:$L,0)),0))</f>
        <v>0</v>
      </c>
      <c r="AK99" s="295">
        <f>IF(EXACT(AK93,""),"",IFERROR(INDEX('Skills Record'!$H:$H,MATCH($AB$2&amp;"|"&amp;AK93&amp;"|",'Skills Record'!$L:$L,0)),0))</f>
        <v>10</v>
      </c>
      <c r="AL99" s="295">
        <f>IF(EXACT(AL93,""),"",IFERROR(INDEX('Skills Record'!$H:$H,MATCH($AB$2&amp;"|"&amp;AL93&amp;"|",'Skills Record'!$L:$L,0)),0))</f>
        <v>1</v>
      </c>
      <c r="AM99" s="295">
        <f>IF(EXACT(AM93,""),"",IFERROR(INDEX('Skills Record'!$H:$H,MATCH($AB$2&amp;"|"&amp;AM93&amp;"|",'Skills Record'!$L:$L,0)),0))</f>
        <v>0</v>
      </c>
      <c r="AN99" s="295">
        <f>IF(EXACT(AN93,""),"",IFERROR(INDEX('Skills Record'!$H:$H,MATCH($AB$2&amp;"|"&amp;AN93&amp;"|",'Skills Record'!$L:$L,0)),0))</f>
        <v>3</v>
      </c>
      <c r="AO99" s="295" t="str">
        <f>IF(EXACT(AO93,""),"",IFERROR(INDEX('Skills Record'!$H:$H,MATCH($AB$2&amp;"|"&amp;AO93&amp;"|",'Skills Record'!$L:$L,0)),0))</f>
        <v/>
      </c>
      <c r="AP99" s="295" t="str">
        <f>IF(EXACT(AP93,""),"",IFERROR(INDEX('Skills Record'!$H:$H,MATCH($AB$2&amp;"|"&amp;AP93&amp;"|",'Skills Record'!$L:$L,0)),0))</f>
        <v/>
      </c>
      <c r="AQ99" s="295" t="str">
        <f>IF(EXACT(AQ93,""),"",IFERROR(INDEX('Skills Record'!$H:$H,MATCH($AB$2&amp;"|"&amp;AQ93&amp;"|",'Skills Record'!$L:$L,0)),0))</f>
        <v/>
      </c>
      <c r="AR99" s="295" t="str">
        <f>IF(EXACT(AR93,""),"",IFERROR(INDEX('Skills Record'!$H:$H,MATCH($AB$2&amp;"|"&amp;AR93&amp;"|",'Skills Record'!$L:$L,0)),0))</f>
        <v/>
      </c>
      <c r="AS99" s="295" t="str">
        <f>IF(EXACT(AS93,""),"",IFERROR(INDEX('Skills Record'!$H:$H,MATCH($AB$2&amp;"|"&amp;AS93&amp;"|",'Skills Record'!$L:$L,0)),0))</f>
        <v/>
      </c>
      <c r="AT99" s="295" t="str">
        <f>IF(EXACT(AT93,""),"",IFERROR(INDEX('Skills Record'!$H:$H,MATCH($AB$2&amp;"|"&amp;AT93&amp;"|",'Skills Record'!$L:$L,0)),0))</f>
        <v/>
      </c>
      <c r="AU99" s="295" t="str">
        <f>IF(EXACT(AU93,""),"",IFERROR(INDEX('Skills Record'!$H:$H,MATCH($AB$2&amp;"|"&amp;AU93&amp;"|",'Skills Record'!$L:$L,0)),0))</f>
        <v/>
      </c>
      <c r="AV99" s="295" t="str">
        <f>IF(EXACT(AV93,""),"",IFERROR(INDEX('Skills Record'!$H:$H,MATCH($AB$2&amp;"|"&amp;AV93&amp;"|",'Skills Record'!$L:$L,0)),0))</f>
        <v/>
      </c>
      <c r="AW99" s="295" t="str">
        <f>IF(EXACT(AW93,""),"",IFERROR(INDEX('Skills Record'!$H:$H,MATCH($AB$2&amp;"|"&amp;AW93&amp;"|",'Skills Record'!$L:$L,0)),0))</f>
        <v/>
      </c>
      <c r="AX99" s="295" t="str">
        <f>IF(EXACT(AX93,""),"",IFERROR(INDEX('Skills Record'!$H:$H,MATCH($AB$2&amp;"|"&amp;AX93&amp;"|",'Skills Record'!$L:$L,0)),0))</f>
        <v/>
      </c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  <c r="EO99" s="202"/>
      <c r="EP99" s="202"/>
      <c r="EQ99" s="202"/>
      <c r="ER99" s="202"/>
      <c r="ES99" s="202"/>
      <c r="ET99" s="202"/>
      <c r="EU99" s="202"/>
      <c r="EV99" s="202"/>
      <c r="EW99" s="202"/>
      <c r="EX99" s="202"/>
      <c r="EY99" s="202"/>
      <c r="EZ99" s="202"/>
      <c r="FA99" s="202"/>
      <c r="FB99" s="202"/>
      <c r="FC99" s="202"/>
      <c r="FD99" s="202"/>
      <c r="FE99" s="202"/>
      <c r="FF99" s="202"/>
      <c r="FG99" s="202"/>
      <c r="FH99" s="202"/>
      <c r="FI99" s="202"/>
      <c r="FJ99" s="202"/>
      <c r="FK99" s="202"/>
      <c r="FL99" s="202"/>
      <c r="FM99" s="202"/>
      <c r="FN99" s="202"/>
      <c r="FO99" s="202"/>
      <c r="FP99" s="202"/>
      <c r="FQ99" s="202"/>
      <c r="FR99" s="202"/>
      <c r="FS99" s="202"/>
      <c r="FT99" s="202"/>
      <c r="FU99" s="202"/>
      <c r="FV99" s="202"/>
      <c r="FW99" s="202"/>
      <c r="FX99" s="202"/>
      <c r="FY99" s="202"/>
      <c r="FZ99" s="202"/>
      <c r="GA99" s="202"/>
      <c r="GB99" s="202"/>
      <c r="GC99" s="202"/>
      <c r="GD99" s="202"/>
      <c r="GE99" s="202"/>
      <c r="GF99" s="202"/>
      <c r="GG99" s="202"/>
      <c r="GH99" s="202"/>
      <c r="GI99" s="202"/>
      <c r="GJ99" s="202"/>
      <c r="GK99" s="202"/>
      <c r="GL99" s="202"/>
      <c r="GM99" s="202"/>
      <c r="GN99" s="202"/>
      <c r="GO99" s="202"/>
      <c r="GP99" s="202"/>
      <c r="GQ99" s="202"/>
      <c r="GR99" s="202"/>
      <c r="GS99" s="202"/>
      <c r="GT99" s="202"/>
      <c r="GU99" s="202"/>
      <c r="GV99" s="202"/>
      <c r="GW99" s="202"/>
      <c r="GX99" s="202"/>
      <c r="GY99" s="202"/>
      <c r="GZ99" s="202"/>
      <c r="HA99" s="202"/>
      <c r="HB99" s="202"/>
      <c r="HC99" s="202"/>
      <c r="HD99" s="202"/>
      <c r="HE99" s="202"/>
      <c r="HF99" s="202"/>
      <c r="HG99" s="202"/>
      <c r="HH99" s="202"/>
      <c r="HI99" s="202"/>
      <c r="HJ99" s="202"/>
      <c r="HK99" s="202"/>
      <c r="HL99" s="202"/>
      <c r="HM99" s="202"/>
      <c r="HN99" s="202"/>
      <c r="HO99" s="202"/>
      <c r="HP99" s="202"/>
      <c r="HQ99" s="202"/>
      <c r="HR99" s="202"/>
      <c r="HS99" s="202"/>
    </row>
    <row r="100" spans="1:227" s="242" customFormat="1" ht="10" customHeight="1" x14ac:dyDescent="0.35">
      <c r="A100" s="433">
        <v>15</v>
      </c>
      <c r="B100" s="295" t="str">
        <f t="shared" ca="1" si="93"/>
        <v/>
      </c>
      <c r="C100" s="295" t="str">
        <f t="shared" ca="1" si="94"/>
        <v/>
      </c>
      <c r="D100" s="295" t="str">
        <f t="shared" ca="1" si="95"/>
        <v>9</v>
      </c>
      <c r="E100" s="295" t="str">
        <f t="shared" ca="1" si="96"/>
        <v/>
      </c>
      <c r="F100" s="295" t="str">
        <f t="shared" ca="1" si="97"/>
        <v/>
      </c>
      <c r="G100" s="295">
        <f t="shared" ca="1" si="98"/>
        <v>3</v>
      </c>
      <c r="H100" s="295">
        <f t="shared" ca="1" si="99"/>
        <v>9</v>
      </c>
      <c r="I100" s="312" t="str">
        <f t="shared" ca="1" si="100"/>
        <v>Driving (intermediate)</v>
      </c>
      <c r="J100" s="315"/>
      <c r="K100" s="315"/>
      <c r="L100" s="315"/>
      <c r="M100" s="315"/>
      <c r="N100" s="316"/>
      <c r="O100" s="295">
        <f t="shared" ca="1" si="101"/>
        <v>41.774999999999999</v>
      </c>
      <c r="P100" s="295" t="str">
        <f ca="1">IFERROR(IF(AND(O100&gt;=N$34,COUNTIF(P$85:P99,M$34)&lt;O$34),M$34,IF(AND(O100&gt;=N$35,COUNTIF(P$85:P99,M$35)&lt;O$35),M$35,"")),"")</f>
        <v/>
      </c>
      <c r="V100" s="263"/>
      <c r="W100" s="263"/>
      <c r="X100" s="263"/>
      <c r="Y100" s="263"/>
      <c r="AA100" s="391"/>
      <c r="AB100" s="394"/>
      <c r="AC100" s="394"/>
      <c r="AD100" s="395" t="s">
        <v>321</v>
      </c>
      <c r="AE100" s="295">
        <f>IF(EXACT(AE93,""),"",IFERROR(_xlfn.AGGREGATE(15,6,'Skills Record'!$G:$G/(('Skills Record'!$C:$C=$AN$2)*(RIGHT('Skills Record'!$L:$L,LEN(AE93)+2)="|"&amp;AE93&amp;"|")),1),""))</f>
        <v>0</v>
      </c>
      <c r="AF100" s="295">
        <f>IF(EXACT(AF93,""),"",IFERROR(_xlfn.AGGREGATE(15,6,'Skills Record'!$G:$G/(('Skills Record'!$C:$C=$AN$2)*(RIGHT('Skills Record'!$L:$L,LEN(AF93)+2)="|"&amp;AF93&amp;"|")),1),""))</f>
        <v>0</v>
      </c>
      <c r="AG100" s="295">
        <f>IF(EXACT(AG93,""),"",IFERROR(_xlfn.AGGREGATE(15,6,'Skills Record'!$G:$G/(('Skills Record'!$C:$C=$AN$2)*(RIGHT('Skills Record'!$L:$L,LEN(AG93)+2)="|"&amp;AG93&amp;"|")),1),""))</f>
        <v>0</v>
      </c>
      <c r="AH100" s="295">
        <f>IF(EXACT(AH93,""),"",IFERROR(_xlfn.AGGREGATE(15,6,'Skills Record'!$G:$G/(('Skills Record'!$C:$C=$AN$2)*(RIGHT('Skills Record'!$L:$L,LEN(AH93)+2)="|"&amp;AH93&amp;"|")),1),""))</f>
        <v>5</v>
      </c>
      <c r="AI100" s="295" t="str">
        <f>IF(EXACT(AI93,""),"",IFERROR(_xlfn.AGGREGATE(15,6,'Skills Record'!$G:$G/(('Skills Record'!$C:$C=$AN$2)*(RIGHT('Skills Record'!$L:$L,LEN(AI93)+2)="|"&amp;AI93&amp;"|")),1),""))</f>
        <v/>
      </c>
      <c r="AJ100" s="295" t="str">
        <f>IF(EXACT(AJ93,""),"",IFERROR(_xlfn.AGGREGATE(15,6,'Skills Record'!$G:$G/(('Skills Record'!$C:$C=$AN$2)*(RIGHT('Skills Record'!$L:$L,LEN(AJ93)+2)="|"&amp;AJ93&amp;"|")),1),""))</f>
        <v/>
      </c>
      <c r="AK100" s="295">
        <f>IF(EXACT(AK93,""),"",IFERROR(_xlfn.AGGREGATE(15,6,'Skills Record'!$G:$G/(('Skills Record'!$C:$C=$AN$2)*(RIGHT('Skills Record'!$L:$L,LEN(AK93)+2)="|"&amp;AK93&amp;"|")),1),""))</f>
        <v>10</v>
      </c>
      <c r="AL100" s="295">
        <f>IF(EXACT(AL93,""),"",IFERROR(_xlfn.AGGREGATE(15,6,'Skills Record'!$G:$G/(('Skills Record'!$C:$C=$AN$2)*(RIGHT('Skills Record'!$L:$L,LEN(AL93)+2)="|"&amp;AL93&amp;"|")),1),""))</f>
        <v>1</v>
      </c>
      <c r="AM100" s="295">
        <f>IF(EXACT(AM93,""),"",IFERROR(_xlfn.AGGREGATE(15,6,'Skills Record'!$G:$G/(('Skills Record'!$C:$C=$AN$2)*(RIGHT('Skills Record'!$L:$L,LEN(AM93)+2)="|"&amp;AM93&amp;"|")),1),""))</f>
        <v>0</v>
      </c>
      <c r="AN100" s="295">
        <f>IF(EXACT(AN93,""),"",IFERROR(_xlfn.AGGREGATE(15,6,'Skills Record'!$G:$G/(('Skills Record'!$C:$C=$AN$2)*(RIGHT('Skills Record'!$L:$L,LEN(AN93)+2)="|"&amp;AN93&amp;"|")),1),""))</f>
        <v>3</v>
      </c>
      <c r="AO100" s="295" t="str">
        <f>IF(EXACT(AO93,""),"",IFERROR(_xlfn.AGGREGATE(15,6,'Skills Record'!$G:$G/(('Skills Record'!$C:$C=$AN$2)*(RIGHT('Skills Record'!$L:$L,LEN(AO93)+2)="|"&amp;AO93&amp;"|")),1),""))</f>
        <v/>
      </c>
      <c r="AP100" s="295" t="str">
        <f>IF(EXACT(AP93,""),"",IFERROR(_xlfn.AGGREGATE(15,6,'Skills Record'!$G:$G/(('Skills Record'!$C:$C=$AN$2)*(RIGHT('Skills Record'!$L:$L,LEN(AP93)+2)="|"&amp;AP93&amp;"|")),1),""))</f>
        <v/>
      </c>
      <c r="AQ100" s="295" t="str">
        <f>IF(EXACT(AQ93,""),"",IFERROR(_xlfn.AGGREGATE(15,6,'Skills Record'!$G:$G/(('Skills Record'!$C:$C=$AN$2)*(RIGHT('Skills Record'!$L:$L,LEN(AQ93)+2)="|"&amp;AQ93&amp;"|")),1),""))</f>
        <v/>
      </c>
      <c r="AR100" s="295" t="str">
        <f>IF(EXACT(AR93,""),"",IFERROR(_xlfn.AGGREGATE(15,6,'Skills Record'!$G:$G/(('Skills Record'!$C:$C=$AN$2)*(RIGHT('Skills Record'!$L:$L,LEN(AR93)+2)="|"&amp;AR93&amp;"|")),1),""))</f>
        <v/>
      </c>
      <c r="AS100" s="295" t="str">
        <f>IF(EXACT(AS93,""),"",IFERROR(_xlfn.AGGREGATE(15,6,'Skills Record'!$G:$G/(('Skills Record'!$C:$C=$AN$2)*(RIGHT('Skills Record'!$L:$L,LEN(AS93)+2)="|"&amp;AS93&amp;"|")),1),""))</f>
        <v/>
      </c>
      <c r="AT100" s="295" t="str">
        <f>IF(EXACT(AT93,""),"",IFERROR(_xlfn.AGGREGATE(15,6,'Skills Record'!$G:$G/(('Skills Record'!$C:$C=$AN$2)*(RIGHT('Skills Record'!$L:$L,LEN(AT93)+2)="|"&amp;AT93&amp;"|")),1),""))</f>
        <v/>
      </c>
      <c r="AU100" s="295" t="str">
        <f>IF(EXACT(AU93,""),"",IFERROR(_xlfn.AGGREGATE(15,6,'Skills Record'!$G:$G/(('Skills Record'!$C:$C=$AN$2)*(RIGHT('Skills Record'!$L:$L,LEN(AU93)+2)="|"&amp;AU93&amp;"|")),1),""))</f>
        <v/>
      </c>
      <c r="AV100" s="295" t="str">
        <f>IF(EXACT(AV93,""),"",IFERROR(_xlfn.AGGREGATE(15,6,'Skills Record'!$G:$G/(('Skills Record'!$C:$C=$AN$2)*(RIGHT('Skills Record'!$L:$L,LEN(AV93)+2)="|"&amp;AV93&amp;"|")),1),""))</f>
        <v/>
      </c>
      <c r="AW100" s="295" t="str">
        <f>IF(EXACT(AW93,""),"",IFERROR(_xlfn.AGGREGATE(15,6,'Skills Record'!$G:$G/(('Skills Record'!$C:$C=$AN$2)*(RIGHT('Skills Record'!$L:$L,LEN(AW93)+2)="|"&amp;AW93&amp;"|")),1),""))</f>
        <v/>
      </c>
      <c r="AX100" s="295" t="str">
        <f>IF(EXACT(AX93,""),"",IFERROR(_xlfn.AGGREGATE(15,6,'Skills Record'!$G:$G/(('Skills Record'!$C:$C=$AN$2)*(RIGHT('Skills Record'!$L:$L,LEN(AX93)+2)="|"&amp;AX93&amp;"|")),1),""))</f>
        <v/>
      </c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  <c r="FM100" s="202"/>
      <c r="FN100" s="202"/>
      <c r="FO100" s="202"/>
      <c r="FP100" s="202"/>
      <c r="FQ100" s="202"/>
      <c r="FR100" s="202"/>
      <c r="FS100" s="202"/>
      <c r="FT100" s="202"/>
      <c r="FU100" s="202"/>
      <c r="FV100" s="202"/>
      <c r="FW100" s="202"/>
      <c r="FX100" s="202"/>
      <c r="FY100" s="202"/>
      <c r="FZ100" s="202"/>
      <c r="GA100" s="202"/>
      <c r="GB100" s="202"/>
      <c r="GC100" s="202"/>
      <c r="GD100" s="202"/>
      <c r="GE100" s="202"/>
      <c r="GF100" s="202"/>
      <c r="GG100" s="202"/>
      <c r="GH100" s="202"/>
      <c r="GI100" s="202"/>
      <c r="GJ100" s="202"/>
      <c r="GK100" s="202"/>
      <c r="GL100" s="202"/>
      <c r="GM100" s="202"/>
      <c r="GN100" s="202"/>
      <c r="GO100" s="202"/>
      <c r="GP100" s="202"/>
      <c r="GQ100" s="202"/>
      <c r="GR100" s="202"/>
      <c r="GS100" s="202"/>
      <c r="GT100" s="202"/>
      <c r="GU100" s="202"/>
      <c r="GV100" s="202"/>
      <c r="GW100" s="202"/>
      <c r="GX100" s="202"/>
      <c r="GY100" s="202"/>
      <c r="GZ100" s="202"/>
      <c r="HA100" s="202"/>
      <c r="HB100" s="202"/>
      <c r="HC100" s="202"/>
      <c r="HD100" s="202"/>
      <c r="HE100" s="202"/>
      <c r="HF100" s="202"/>
      <c r="HG100" s="202"/>
      <c r="HH100" s="202"/>
      <c r="HI100" s="202"/>
      <c r="HJ100" s="202"/>
      <c r="HK100" s="202"/>
      <c r="HL100" s="202"/>
      <c r="HM100" s="202"/>
      <c r="HN100" s="202"/>
      <c r="HO100" s="202"/>
      <c r="HP100" s="202"/>
      <c r="HQ100" s="202"/>
      <c r="HR100" s="202"/>
      <c r="HS100" s="202"/>
    </row>
    <row r="101" spans="1:227" s="242" customFormat="1" ht="10" customHeight="1" x14ac:dyDescent="0.35">
      <c r="A101" s="433">
        <v>16</v>
      </c>
      <c r="B101" s="295" t="str">
        <f t="shared" ca="1" si="93"/>
        <v>11</v>
      </c>
      <c r="C101" s="295" t="str">
        <f t="shared" ca="1" si="94"/>
        <v/>
      </c>
      <c r="D101" s="295" t="str">
        <f t="shared" ca="1" si="95"/>
        <v/>
      </c>
      <c r="E101" s="295" t="str">
        <f t="shared" ca="1" si="96"/>
        <v/>
      </c>
      <c r="F101" s="295" t="str">
        <f t="shared" ca="1" si="97"/>
        <v/>
      </c>
      <c r="G101" s="295">
        <f t="shared" ca="1" si="98"/>
        <v>1</v>
      </c>
      <c r="H101" s="295">
        <f t="shared" ca="1" si="99"/>
        <v>11</v>
      </c>
      <c r="I101" s="312" t="str">
        <f t="shared" ca="1" si="100"/>
        <v>(Intro to) Animal Welfare</v>
      </c>
      <c r="J101" s="315"/>
      <c r="K101" s="315"/>
      <c r="L101" s="315"/>
      <c r="M101" s="315"/>
      <c r="N101" s="316"/>
      <c r="O101" s="295">
        <f t="shared" ca="1" si="101"/>
        <v>41.725000000000001</v>
      </c>
      <c r="P101" s="295" t="str">
        <f ca="1">IFERROR(IF(AND(O101&gt;=N$34,COUNTIF(P$85:P100,M$34)&lt;O$34),M$34,IF(AND(O101&gt;=N$35,COUNTIF(P$85:P100,M$35)&lt;O$35),M$35,"")),"")</f>
        <v/>
      </c>
      <c r="V101" s="263"/>
      <c r="W101" s="263"/>
      <c r="X101" s="263"/>
      <c r="Y101" s="263"/>
      <c r="AA101" s="391"/>
      <c r="AB101" s="394"/>
      <c r="AC101" s="394"/>
      <c r="AD101" s="395" t="s">
        <v>322</v>
      </c>
      <c r="AE101" s="295">
        <f>IF(EXACT(AE93,""),"",IFERROR(AVERAGEIFS('Skills Record'!$G:$G,'Skills Record'!$L:$L,"*|"&amp;AE93&amp;"|",'Skills Record'!$C:$C,$AN$2),""))</f>
        <v>0</v>
      </c>
      <c r="AF101" s="295">
        <f>IF(EXACT(AF93,""),"",IFERROR(AVERAGEIFS('Skills Record'!$G:$G,'Skills Record'!$L:$L,"*|"&amp;AF93&amp;"|",'Skills Record'!$C:$C,$AN$2),""))</f>
        <v>0</v>
      </c>
      <c r="AG101" s="295">
        <f>IF(EXACT(AG93,""),"",IFERROR(AVERAGEIFS('Skills Record'!$G:$G,'Skills Record'!$L:$L,"*|"&amp;AG93&amp;"|",'Skills Record'!$C:$C,$AN$2),""))</f>
        <v>0</v>
      </c>
      <c r="AH101" s="295">
        <f>IF(EXACT(AH93,""),"",IFERROR(AVERAGEIFS('Skills Record'!$G:$G,'Skills Record'!$L:$L,"*|"&amp;AH93&amp;"|",'Skills Record'!$C:$C,$AN$2),""))</f>
        <v>5</v>
      </c>
      <c r="AI101" s="295" t="str">
        <f>IF(EXACT(AI93,""),"",IFERROR(AVERAGEIFS('Skills Record'!$G:$G,'Skills Record'!$L:$L,"*|"&amp;AI93&amp;"|",'Skills Record'!$C:$C,$AN$2),""))</f>
        <v/>
      </c>
      <c r="AJ101" s="295" t="str">
        <f>IF(EXACT(AJ93,""),"",IFERROR(AVERAGEIFS('Skills Record'!$G:$G,'Skills Record'!$L:$L,"*|"&amp;AJ93&amp;"|",'Skills Record'!$C:$C,$AN$2),""))</f>
        <v/>
      </c>
      <c r="AK101" s="295">
        <f>IF(EXACT(AK93,""),"",IFERROR(AVERAGEIFS('Skills Record'!$G:$G,'Skills Record'!$L:$L,"*|"&amp;AK93&amp;"|",'Skills Record'!$C:$C,$AN$2),""))</f>
        <v>10</v>
      </c>
      <c r="AL101" s="295">
        <f>IF(EXACT(AL93,""),"",IFERROR(AVERAGEIFS('Skills Record'!$G:$G,'Skills Record'!$L:$L,"*|"&amp;AL93&amp;"|",'Skills Record'!$C:$C,$AN$2),""))</f>
        <v>1</v>
      </c>
      <c r="AM101" s="295">
        <f>IF(EXACT(AM93,""),"",IFERROR(AVERAGEIFS('Skills Record'!$G:$G,'Skills Record'!$L:$L,"*|"&amp;AM93&amp;"|",'Skills Record'!$C:$C,$AN$2),""))</f>
        <v>0</v>
      </c>
      <c r="AN101" s="295">
        <f>IF(EXACT(AN93,""),"",IFERROR(AVERAGEIFS('Skills Record'!$G:$G,'Skills Record'!$L:$L,"*|"&amp;AN93&amp;"|",'Skills Record'!$C:$C,$AN$2),""))</f>
        <v>3</v>
      </c>
      <c r="AO101" s="295" t="str">
        <f>IF(EXACT(AO93,""),"",IFERROR(AVERAGEIFS('Skills Record'!$G:$G,'Skills Record'!$L:$L,"*|"&amp;AO93&amp;"|",'Skills Record'!$C:$C,$AN$2),""))</f>
        <v/>
      </c>
      <c r="AP101" s="295" t="str">
        <f>IF(EXACT(AP93,""),"",IFERROR(AVERAGEIFS('Skills Record'!$G:$G,'Skills Record'!$L:$L,"*|"&amp;AP93&amp;"|",'Skills Record'!$C:$C,$AN$2),""))</f>
        <v/>
      </c>
      <c r="AQ101" s="295" t="str">
        <f>IF(EXACT(AQ93,""),"",IFERROR(AVERAGEIFS('Skills Record'!$G:$G,'Skills Record'!$L:$L,"*|"&amp;AQ93&amp;"|",'Skills Record'!$C:$C,$AN$2),""))</f>
        <v/>
      </c>
      <c r="AR101" s="295" t="str">
        <f>IF(EXACT(AR93,""),"",IFERROR(AVERAGEIFS('Skills Record'!$G:$G,'Skills Record'!$L:$L,"*|"&amp;AR93&amp;"|",'Skills Record'!$C:$C,$AN$2),""))</f>
        <v/>
      </c>
      <c r="AS101" s="295" t="str">
        <f>IF(EXACT(AS93,""),"",IFERROR(AVERAGEIFS('Skills Record'!$G:$G,'Skills Record'!$L:$L,"*|"&amp;AS93&amp;"|",'Skills Record'!$C:$C,$AN$2),""))</f>
        <v/>
      </c>
      <c r="AT101" s="295" t="str">
        <f>IF(EXACT(AT93,""),"",IFERROR(AVERAGEIFS('Skills Record'!$G:$G,'Skills Record'!$L:$L,"*|"&amp;AT93&amp;"|",'Skills Record'!$C:$C,$AN$2),""))</f>
        <v/>
      </c>
      <c r="AU101" s="295" t="str">
        <f>IF(EXACT(AU93,""),"",IFERROR(AVERAGEIFS('Skills Record'!$G:$G,'Skills Record'!$L:$L,"*|"&amp;AU93&amp;"|",'Skills Record'!$C:$C,$AN$2),""))</f>
        <v/>
      </c>
      <c r="AV101" s="295" t="str">
        <f>IF(EXACT(AV93,""),"",IFERROR(AVERAGEIFS('Skills Record'!$G:$G,'Skills Record'!$L:$L,"*|"&amp;AV93&amp;"|",'Skills Record'!$C:$C,$AN$2),""))</f>
        <v/>
      </c>
      <c r="AW101" s="295" t="str">
        <f>IF(EXACT(AW93,""),"",IFERROR(AVERAGEIFS('Skills Record'!$G:$G,'Skills Record'!$L:$L,"*|"&amp;AW93&amp;"|",'Skills Record'!$C:$C,$AN$2),""))</f>
        <v/>
      </c>
      <c r="AX101" s="295" t="str">
        <f>IF(EXACT(AX93,""),"",IFERROR(AVERAGEIFS('Skills Record'!$G:$G,'Skills Record'!$L:$L,"*|"&amp;AX93&amp;"|",'Skills Record'!$C:$C,$AN$2),""))</f>
        <v/>
      </c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  <c r="EO101" s="202"/>
      <c r="EP101" s="202"/>
      <c r="EQ101" s="202"/>
      <c r="ER101" s="202"/>
      <c r="ES101" s="202"/>
      <c r="ET101" s="202"/>
      <c r="EU101" s="202"/>
      <c r="EV101" s="202"/>
      <c r="EW101" s="202"/>
      <c r="EX101" s="202"/>
      <c r="EY101" s="202"/>
      <c r="EZ101" s="202"/>
      <c r="FA101" s="202"/>
      <c r="FB101" s="202"/>
      <c r="FC101" s="202"/>
      <c r="FD101" s="202"/>
      <c r="FE101" s="202"/>
      <c r="FF101" s="202"/>
      <c r="FG101" s="202"/>
      <c r="FH101" s="202"/>
      <c r="FI101" s="202"/>
      <c r="FJ101" s="202"/>
      <c r="FK101" s="202"/>
      <c r="FL101" s="202"/>
      <c r="FM101" s="202"/>
      <c r="FN101" s="202"/>
      <c r="FO101" s="202"/>
      <c r="FP101" s="202"/>
      <c r="FQ101" s="202"/>
      <c r="FR101" s="202"/>
      <c r="FS101" s="202"/>
      <c r="FT101" s="202"/>
      <c r="FU101" s="202"/>
      <c r="FV101" s="202"/>
      <c r="FW101" s="202"/>
      <c r="FX101" s="202"/>
      <c r="FY101" s="202"/>
      <c r="FZ101" s="202"/>
      <c r="GA101" s="202"/>
      <c r="GB101" s="202"/>
      <c r="GC101" s="202"/>
      <c r="GD101" s="202"/>
      <c r="GE101" s="202"/>
      <c r="GF101" s="202"/>
      <c r="GG101" s="202"/>
      <c r="GH101" s="202"/>
      <c r="GI101" s="202"/>
      <c r="GJ101" s="202"/>
      <c r="GK101" s="202"/>
      <c r="GL101" s="202"/>
      <c r="GM101" s="202"/>
      <c r="GN101" s="202"/>
      <c r="GO101" s="202"/>
      <c r="GP101" s="202"/>
      <c r="GQ101" s="202"/>
      <c r="GR101" s="202"/>
      <c r="GS101" s="202"/>
      <c r="GT101" s="202"/>
      <c r="GU101" s="202"/>
      <c r="GV101" s="202"/>
      <c r="GW101" s="202"/>
      <c r="GX101" s="202"/>
      <c r="GY101" s="202"/>
      <c r="GZ101" s="202"/>
      <c r="HA101" s="202"/>
      <c r="HB101" s="202"/>
      <c r="HC101" s="202"/>
      <c r="HD101" s="202"/>
      <c r="HE101" s="202"/>
      <c r="HF101" s="202"/>
      <c r="HG101" s="202"/>
      <c r="HH101" s="202"/>
      <c r="HI101" s="202"/>
      <c r="HJ101" s="202"/>
      <c r="HK101" s="202"/>
      <c r="HL101" s="202"/>
      <c r="HM101" s="202"/>
      <c r="HN101" s="202"/>
      <c r="HO101" s="202"/>
      <c r="HP101" s="202"/>
      <c r="HQ101" s="202"/>
      <c r="HR101" s="202"/>
      <c r="HS101" s="202"/>
    </row>
    <row r="102" spans="1:227" s="242" customFormat="1" ht="10" customHeight="1" x14ac:dyDescent="0.35">
      <c r="A102" s="433">
        <v>17</v>
      </c>
      <c r="B102" s="295" t="str">
        <f t="shared" ca="1" si="93"/>
        <v>14</v>
      </c>
      <c r="C102" s="295" t="str">
        <f t="shared" ca="1" si="94"/>
        <v/>
      </c>
      <c r="D102" s="295" t="str">
        <f t="shared" ca="1" si="95"/>
        <v/>
      </c>
      <c r="E102" s="295" t="str">
        <f t="shared" ca="1" si="96"/>
        <v/>
      </c>
      <c r="F102" s="295" t="str">
        <f t="shared" ca="1" si="97"/>
        <v/>
      </c>
      <c r="G102" s="295">
        <f t="shared" ca="1" si="98"/>
        <v>1</v>
      </c>
      <c r="H102" s="295">
        <f t="shared" ca="1" si="99"/>
        <v>14</v>
      </c>
      <c r="I102" s="312" t="str">
        <f t="shared" ca="1" si="100"/>
        <v>(Intro to) Green</v>
      </c>
      <c r="J102" s="315"/>
      <c r="K102" s="315"/>
      <c r="L102" s="315"/>
      <c r="M102" s="315"/>
      <c r="N102" s="316"/>
      <c r="O102" s="295">
        <f t="shared" ca="1" si="101"/>
        <v>41.65</v>
      </c>
      <c r="P102" s="295" t="str">
        <f ca="1">IFERROR(IF(AND(O102&gt;=N$34,COUNTIF(P$85:P101,M$34)&lt;O$34),M$34,IF(AND(O102&gt;=N$35,COUNTIF(P$85:P101,M$35)&lt;O$35),M$35,"")),"")</f>
        <v/>
      </c>
      <c r="V102" s="263"/>
      <c r="W102" s="263"/>
      <c r="X102" s="263"/>
      <c r="Y102" s="263"/>
      <c r="AA102" s="391"/>
      <c r="AB102" s="394"/>
      <c r="AC102" s="394"/>
      <c r="AD102" s="395" t="s">
        <v>323</v>
      </c>
      <c r="AE102" s="295">
        <f>IF(EXACT(AE93,""),"",IFERROR(_xlfn.AGGREGATE(14,6,'Skills Record'!$G:$G/(('Skills Record'!$C:$C=$AN$2)*(RIGHT('Skills Record'!$L:$L,LEN(AE93)+2)="|"&amp;AE93&amp;"|")),1),""))</f>
        <v>0</v>
      </c>
      <c r="AF102" s="295">
        <f>IF(EXACT(AF93,""),"",IFERROR(_xlfn.AGGREGATE(14,6,'Skills Record'!$G:$G/(('Skills Record'!$C:$C=$AN$2)*(RIGHT('Skills Record'!$L:$L,LEN(AF93)+2)="|"&amp;AF93&amp;"|")),1),""))</f>
        <v>0</v>
      </c>
      <c r="AG102" s="295">
        <f>IF(EXACT(AG93,""),"",IFERROR(_xlfn.AGGREGATE(14,6,'Skills Record'!$G:$G/(('Skills Record'!$C:$C=$AN$2)*(RIGHT('Skills Record'!$L:$L,LEN(AG93)+2)="|"&amp;AG93&amp;"|")),1),""))</f>
        <v>0</v>
      </c>
      <c r="AH102" s="295">
        <f>IF(EXACT(AH93,""),"",IFERROR(_xlfn.AGGREGATE(14,6,'Skills Record'!$G:$G/(('Skills Record'!$C:$C=$AN$2)*(RIGHT('Skills Record'!$L:$L,LEN(AH93)+2)="|"&amp;AH93&amp;"|")),1),""))</f>
        <v>5</v>
      </c>
      <c r="AI102" s="295" t="str">
        <f>IF(EXACT(AI93,""),"",IFERROR(_xlfn.AGGREGATE(14,6,'Skills Record'!$G:$G/(('Skills Record'!$C:$C=$AN$2)*(RIGHT('Skills Record'!$L:$L,LEN(AI93)+2)="|"&amp;AI93&amp;"|")),1),""))</f>
        <v/>
      </c>
      <c r="AJ102" s="295" t="str">
        <f>IF(EXACT(AJ93,""),"",IFERROR(_xlfn.AGGREGATE(14,6,'Skills Record'!$G:$G/(('Skills Record'!$C:$C=$AN$2)*(RIGHT('Skills Record'!$L:$L,LEN(AJ93)+2)="|"&amp;AJ93&amp;"|")),1),""))</f>
        <v/>
      </c>
      <c r="AK102" s="295">
        <f>IF(EXACT(AK93,""),"",IFERROR(_xlfn.AGGREGATE(14,6,'Skills Record'!$G:$G/(('Skills Record'!$C:$C=$AN$2)*(RIGHT('Skills Record'!$L:$L,LEN(AK93)+2)="|"&amp;AK93&amp;"|")),1),""))</f>
        <v>10</v>
      </c>
      <c r="AL102" s="295">
        <f>IF(EXACT(AL93,""),"",IFERROR(_xlfn.AGGREGATE(14,6,'Skills Record'!$G:$G/(('Skills Record'!$C:$C=$AN$2)*(RIGHT('Skills Record'!$L:$L,LEN(AL93)+2)="|"&amp;AL93&amp;"|")),1),""))</f>
        <v>1</v>
      </c>
      <c r="AM102" s="295">
        <f>IF(EXACT(AM93,""),"",IFERROR(_xlfn.AGGREGATE(14,6,'Skills Record'!$G:$G/(('Skills Record'!$C:$C=$AN$2)*(RIGHT('Skills Record'!$L:$L,LEN(AM93)+2)="|"&amp;AM93&amp;"|")),1),""))</f>
        <v>0</v>
      </c>
      <c r="AN102" s="295">
        <f>IF(EXACT(AN93,""),"",IFERROR(_xlfn.AGGREGATE(14,6,'Skills Record'!$G:$G/(('Skills Record'!$C:$C=$AN$2)*(RIGHT('Skills Record'!$L:$L,LEN(AN93)+2)="|"&amp;AN93&amp;"|")),1),""))</f>
        <v>3</v>
      </c>
      <c r="AO102" s="295" t="str">
        <f>IF(EXACT(AO93,""),"",IFERROR(_xlfn.AGGREGATE(14,6,'Skills Record'!$G:$G/(('Skills Record'!$C:$C=$AN$2)*(RIGHT('Skills Record'!$L:$L,LEN(AO93)+2)="|"&amp;AO93&amp;"|")),1),""))</f>
        <v/>
      </c>
      <c r="AP102" s="295" t="str">
        <f>IF(EXACT(AP93,""),"",IFERROR(_xlfn.AGGREGATE(14,6,'Skills Record'!$G:$G/(('Skills Record'!$C:$C=$AN$2)*(RIGHT('Skills Record'!$L:$L,LEN(AP93)+2)="|"&amp;AP93&amp;"|")),1),""))</f>
        <v/>
      </c>
      <c r="AQ102" s="295" t="str">
        <f>IF(EXACT(AQ93,""),"",IFERROR(_xlfn.AGGREGATE(14,6,'Skills Record'!$G:$G/(('Skills Record'!$C:$C=$AN$2)*(RIGHT('Skills Record'!$L:$L,LEN(AQ93)+2)="|"&amp;AQ93&amp;"|")),1),""))</f>
        <v/>
      </c>
      <c r="AR102" s="295" t="str">
        <f>IF(EXACT(AR93,""),"",IFERROR(_xlfn.AGGREGATE(14,6,'Skills Record'!$G:$G/(('Skills Record'!$C:$C=$AN$2)*(RIGHT('Skills Record'!$L:$L,LEN(AR93)+2)="|"&amp;AR93&amp;"|")),1),""))</f>
        <v/>
      </c>
      <c r="AS102" s="295" t="str">
        <f>IF(EXACT(AS93,""),"",IFERROR(_xlfn.AGGREGATE(14,6,'Skills Record'!$G:$G/(('Skills Record'!$C:$C=$AN$2)*(RIGHT('Skills Record'!$L:$L,LEN(AS93)+2)="|"&amp;AS93&amp;"|")),1),""))</f>
        <v/>
      </c>
      <c r="AT102" s="295" t="str">
        <f>IF(EXACT(AT93,""),"",IFERROR(_xlfn.AGGREGATE(14,6,'Skills Record'!$G:$G/(('Skills Record'!$C:$C=$AN$2)*(RIGHT('Skills Record'!$L:$L,LEN(AT93)+2)="|"&amp;AT93&amp;"|")),1),""))</f>
        <v/>
      </c>
      <c r="AU102" s="295" t="str">
        <f>IF(EXACT(AU93,""),"",IFERROR(_xlfn.AGGREGATE(14,6,'Skills Record'!$G:$G/(('Skills Record'!$C:$C=$AN$2)*(RIGHT('Skills Record'!$L:$L,LEN(AU93)+2)="|"&amp;AU93&amp;"|")),1),""))</f>
        <v/>
      </c>
      <c r="AV102" s="295" t="str">
        <f>IF(EXACT(AV93,""),"",IFERROR(_xlfn.AGGREGATE(14,6,'Skills Record'!$G:$G/(('Skills Record'!$C:$C=$AN$2)*(RIGHT('Skills Record'!$L:$L,LEN(AV93)+2)="|"&amp;AV93&amp;"|")),1),""))</f>
        <v/>
      </c>
      <c r="AW102" s="295" t="str">
        <f>IF(EXACT(AW93,""),"",IFERROR(_xlfn.AGGREGATE(14,6,'Skills Record'!$G:$G/(('Skills Record'!$C:$C=$AN$2)*(RIGHT('Skills Record'!$L:$L,LEN(AW93)+2)="|"&amp;AW93&amp;"|")),1),""))</f>
        <v/>
      </c>
      <c r="AX102" s="295" t="str">
        <f>IF(EXACT(AX93,""),"",IFERROR(_xlfn.AGGREGATE(14,6,'Skills Record'!$G:$G/(('Skills Record'!$C:$C=$AN$2)*(RIGHT('Skills Record'!$L:$L,LEN(AX93)+2)="|"&amp;AX93&amp;"|")),1),""))</f>
        <v/>
      </c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202"/>
      <c r="DR102" s="202"/>
      <c r="DS102" s="202"/>
      <c r="DT102" s="202"/>
      <c r="DU102" s="202"/>
      <c r="DV102" s="202"/>
      <c r="DW102" s="202"/>
      <c r="DX102" s="202"/>
      <c r="DY102" s="202"/>
      <c r="DZ102" s="202"/>
      <c r="EA102" s="202"/>
      <c r="EB102" s="202"/>
      <c r="EC102" s="202"/>
      <c r="ED102" s="202"/>
      <c r="EE102" s="202"/>
      <c r="EF102" s="202"/>
      <c r="EG102" s="202"/>
      <c r="EH102" s="202"/>
      <c r="EI102" s="202"/>
      <c r="EJ102" s="202"/>
      <c r="EK102" s="202"/>
      <c r="EL102" s="202"/>
      <c r="EM102" s="202"/>
      <c r="EN102" s="202"/>
      <c r="EO102" s="202"/>
      <c r="EP102" s="202"/>
      <c r="EQ102" s="202"/>
      <c r="ER102" s="202"/>
      <c r="ES102" s="202"/>
      <c r="ET102" s="202"/>
      <c r="EU102" s="202"/>
      <c r="EV102" s="202"/>
      <c r="EW102" s="202"/>
      <c r="EX102" s="202"/>
      <c r="EY102" s="202"/>
      <c r="EZ102" s="202"/>
      <c r="FA102" s="202"/>
      <c r="FB102" s="202"/>
      <c r="FC102" s="202"/>
      <c r="FD102" s="202"/>
      <c r="FE102" s="202"/>
      <c r="FF102" s="202"/>
      <c r="FG102" s="202"/>
      <c r="FH102" s="202"/>
      <c r="FI102" s="202"/>
      <c r="FJ102" s="202"/>
      <c r="FK102" s="202"/>
      <c r="FL102" s="202"/>
      <c r="FM102" s="202"/>
      <c r="FN102" s="202"/>
      <c r="FO102" s="202"/>
      <c r="FP102" s="202"/>
      <c r="FQ102" s="202"/>
      <c r="FR102" s="202"/>
      <c r="FS102" s="202"/>
      <c r="FT102" s="202"/>
      <c r="FU102" s="202"/>
      <c r="FV102" s="202"/>
      <c r="FW102" s="202"/>
      <c r="FX102" s="202"/>
      <c r="FY102" s="202"/>
      <c r="FZ102" s="202"/>
      <c r="GA102" s="202"/>
      <c r="GB102" s="202"/>
      <c r="GC102" s="202"/>
      <c r="GD102" s="202"/>
      <c r="GE102" s="202"/>
      <c r="GF102" s="202"/>
      <c r="GG102" s="202"/>
      <c r="GH102" s="202"/>
      <c r="GI102" s="202"/>
      <c r="GJ102" s="202"/>
      <c r="GK102" s="202"/>
      <c r="GL102" s="202"/>
      <c r="GM102" s="202"/>
      <c r="GN102" s="202"/>
      <c r="GO102" s="202"/>
      <c r="GP102" s="202"/>
      <c r="GQ102" s="202"/>
      <c r="GR102" s="202"/>
      <c r="GS102" s="202"/>
      <c r="GT102" s="202"/>
      <c r="GU102" s="202"/>
      <c r="GV102" s="202"/>
      <c r="GW102" s="202"/>
      <c r="GX102" s="202"/>
      <c r="GY102" s="202"/>
      <c r="GZ102" s="202"/>
      <c r="HA102" s="202"/>
      <c r="HB102" s="202"/>
      <c r="HC102" s="202"/>
      <c r="HD102" s="202"/>
      <c r="HE102" s="202"/>
      <c r="HF102" s="202"/>
      <c r="HG102" s="202"/>
      <c r="HH102" s="202"/>
      <c r="HI102" s="202"/>
      <c r="HJ102" s="202"/>
      <c r="HK102" s="202"/>
      <c r="HL102" s="202"/>
      <c r="HM102" s="202"/>
      <c r="HN102" s="202"/>
      <c r="HO102" s="202"/>
      <c r="HP102" s="202"/>
      <c r="HQ102" s="202"/>
      <c r="HR102" s="202"/>
      <c r="HS102" s="202"/>
    </row>
    <row r="103" spans="1:227" s="242" customFormat="1" ht="10" customHeight="1" x14ac:dyDescent="0.35">
      <c r="A103" s="433">
        <v>18</v>
      </c>
      <c r="B103" s="295" t="str">
        <f t="shared" ca="1" si="93"/>
        <v/>
      </c>
      <c r="C103" s="295" t="str">
        <f t="shared" ca="1" si="94"/>
        <v>18</v>
      </c>
      <c r="D103" s="295" t="str">
        <f t="shared" ca="1" si="95"/>
        <v/>
      </c>
      <c r="E103" s="295" t="str">
        <f t="shared" ca="1" si="96"/>
        <v/>
      </c>
      <c r="F103" s="295" t="str">
        <f t="shared" ca="1" si="97"/>
        <v/>
      </c>
      <c r="G103" s="295">
        <f t="shared" ca="1" si="98"/>
        <v>2</v>
      </c>
      <c r="H103" s="295">
        <f t="shared" ca="1" si="99"/>
        <v>18</v>
      </c>
      <c r="I103" s="312" t="str">
        <f t="shared" ca="1" si="100"/>
        <v>Beginner Red</v>
      </c>
      <c r="J103" s="315"/>
      <c r="K103" s="315"/>
      <c r="L103" s="315"/>
      <c r="M103" s="315"/>
      <c r="N103" s="316"/>
      <c r="O103" s="295">
        <f t="shared" ca="1" si="101"/>
        <v>41.55</v>
      </c>
      <c r="P103" s="295" t="str">
        <f ca="1">IFERROR(IF(AND(O103&gt;=N$34,COUNTIF(P$85:P102,M$34)&lt;O$34),M$34,IF(AND(O103&gt;=N$35,COUNTIF(P$85:P102,M$35)&lt;O$35),M$35,"")),"")</f>
        <v/>
      </c>
      <c r="V103" s="263"/>
      <c r="W103" s="263"/>
      <c r="X103" s="263"/>
      <c r="Y103" s="263"/>
      <c r="AA103" s="382"/>
      <c r="AB103" s="387"/>
      <c r="AC103" s="387"/>
      <c r="AD103" s="386" t="s">
        <v>365</v>
      </c>
      <c r="AE103" s="337">
        <f>IF(EXACT(AE93,""),"",IFERROR(AVERAGEIFS('Skills Record'!$G:$G,'Skills Record'!$L:$L,"*|"&amp;AE93&amp;"|"),""))</f>
        <v>0.83333333333333337</v>
      </c>
      <c r="AF103" s="337">
        <f>IF(EXACT(AF93,""),"",IFERROR(AVERAGEIFS('Skills Record'!$G:$G,'Skills Record'!$L:$L,"*|"&amp;AF93&amp;"|"),""))</f>
        <v>2.1666666666666665</v>
      </c>
      <c r="AG103" s="337">
        <f>IF(EXACT(AG93,""),"",IFERROR(AVERAGEIFS('Skills Record'!$G:$G,'Skills Record'!$L:$L,"*|"&amp;AG93&amp;"|"),""))</f>
        <v>1.0833333333333333</v>
      </c>
      <c r="AH103" s="337">
        <f>IF(EXACT(AH93,""),"",IFERROR(AVERAGEIFS('Skills Record'!$G:$G,'Skills Record'!$L:$L,"*|"&amp;AH93&amp;"|"),""))</f>
        <v>4.541666666666667</v>
      </c>
      <c r="AI103" s="337">
        <f>IF(EXACT(AI93,""),"",IFERROR(AVERAGEIFS('Skills Record'!$G:$G,'Skills Record'!$L:$L,"*|"&amp;AI93&amp;"|"),""))</f>
        <v>2.5625</v>
      </c>
      <c r="AJ103" s="337">
        <f>IF(EXACT(AJ93,""),"",IFERROR(AVERAGEIFS('Skills Record'!$G:$G,'Skills Record'!$L:$L,"*|"&amp;AJ93&amp;"|"),""))</f>
        <v>3.1666666666666665</v>
      </c>
      <c r="AK103" s="337">
        <f>IF(EXACT(AK93,""),"",IFERROR(AVERAGEIFS('Skills Record'!$G:$G,'Skills Record'!$L:$L,"*|"&amp;AK93&amp;"|"),""))</f>
        <v>6</v>
      </c>
      <c r="AL103" s="337">
        <f>IF(EXACT(AL93,""),"",IFERROR(AVERAGEIFS('Skills Record'!$G:$G,'Skills Record'!$L:$L,"*|"&amp;AL93&amp;"|"),""))</f>
        <v>2.7142857142857144</v>
      </c>
      <c r="AM103" s="337">
        <f>IF(EXACT(AM93,""),"",IFERROR(AVERAGEIFS('Skills Record'!$G:$G,'Skills Record'!$L:$L,"*|"&amp;AM93&amp;"|"),""))</f>
        <v>1.5416666666666667</v>
      </c>
      <c r="AN103" s="337">
        <f>IF(EXACT(AN93,""),"",IFERROR(AVERAGEIFS('Skills Record'!$G:$G,'Skills Record'!$L:$L,"*|"&amp;AN93&amp;"|"),""))</f>
        <v>3.4</v>
      </c>
      <c r="AO103" s="337" t="str">
        <f>IF(EXACT(AO93,""),"",IFERROR(AVERAGEIFS('Skills Record'!$G:$G,'Skills Record'!$L:$L,"*|"&amp;AO93&amp;"|"),""))</f>
        <v/>
      </c>
      <c r="AP103" s="337" t="str">
        <f>IF(EXACT(AP93,""),"",IFERROR(AVERAGEIFS('Skills Record'!$G:$G,'Skills Record'!$L:$L,"*|"&amp;AP93&amp;"|"),""))</f>
        <v/>
      </c>
      <c r="AQ103" s="337" t="str">
        <f>IF(EXACT(AQ93,""),"",IFERROR(AVERAGEIFS('Skills Record'!$G:$G,'Skills Record'!$L:$L,"*|"&amp;AQ93&amp;"|"),""))</f>
        <v/>
      </c>
      <c r="AR103" s="337" t="str">
        <f>IF(EXACT(AR93,""),"",IFERROR(AVERAGEIFS('Skills Record'!$G:$G,'Skills Record'!$L:$L,"*|"&amp;AR93&amp;"|"),""))</f>
        <v/>
      </c>
      <c r="AS103" s="337" t="str">
        <f>IF(EXACT(AS93,""),"",IFERROR(AVERAGEIFS('Skills Record'!$G:$G,'Skills Record'!$L:$L,"*|"&amp;AS93&amp;"|"),""))</f>
        <v/>
      </c>
      <c r="AT103" s="337" t="str">
        <f>IF(EXACT(AT93,""),"",IFERROR(AVERAGEIFS('Skills Record'!$G:$G,'Skills Record'!$L:$L,"*|"&amp;AT93&amp;"|"),""))</f>
        <v/>
      </c>
      <c r="AU103" s="337" t="str">
        <f>IF(EXACT(AU93,""),"",IFERROR(AVERAGEIFS('Skills Record'!$G:$G,'Skills Record'!$L:$L,"*|"&amp;AU93&amp;"|"),""))</f>
        <v/>
      </c>
      <c r="AV103" s="337" t="str">
        <f>IF(EXACT(AV93,""),"",IFERROR(AVERAGEIFS('Skills Record'!$G:$G,'Skills Record'!$L:$L,"*|"&amp;AV93&amp;"|"),""))</f>
        <v/>
      </c>
      <c r="AW103" s="337" t="str">
        <f>IF(EXACT(AW93,""),"",IFERROR(AVERAGEIFS('Skills Record'!$G:$G,'Skills Record'!$L:$L,"*|"&amp;AW93&amp;"|"),""))</f>
        <v/>
      </c>
      <c r="AX103" s="337" t="str">
        <f>IF(EXACT(AX93,""),"",IFERROR(AVERAGEIFS('Skills Record'!$G:$G,'Skills Record'!$L:$L,"*|"&amp;AX93&amp;"|"),""))</f>
        <v/>
      </c>
      <c r="AY103" s="265"/>
      <c r="AZ103" s="265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  <c r="FM103" s="202"/>
      <c r="FN103" s="202"/>
      <c r="FO103" s="202"/>
      <c r="FP103" s="202"/>
      <c r="FQ103" s="202"/>
      <c r="FR103" s="202"/>
      <c r="FS103" s="202"/>
      <c r="FT103" s="202"/>
      <c r="FU103" s="202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</row>
    <row r="104" spans="1:227" s="242" customFormat="1" ht="10" customHeight="1" x14ac:dyDescent="0.35">
      <c r="A104" s="433">
        <v>19</v>
      </c>
      <c r="B104" s="295" t="str">
        <f t="shared" ca="1" si="93"/>
        <v>19</v>
      </c>
      <c r="C104" s="295" t="str">
        <f t="shared" ca="1" si="94"/>
        <v/>
      </c>
      <c r="D104" s="295" t="str">
        <f t="shared" ca="1" si="95"/>
        <v/>
      </c>
      <c r="E104" s="295" t="str">
        <f t="shared" ca="1" si="96"/>
        <v/>
      </c>
      <c r="F104" s="295" t="str">
        <f t="shared" ca="1" si="97"/>
        <v/>
      </c>
      <c r="G104" s="295">
        <f t="shared" ca="1" si="98"/>
        <v>1</v>
      </c>
      <c r="H104" s="295">
        <f t="shared" ca="1" si="99"/>
        <v>19</v>
      </c>
      <c r="I104" s="312" t="str">
        <f t="shared" ca="1" si="100"/>
        <v>(Intro to) White</v>
      </c>
      <c r="J104" s="315"/>
      <c r="K104" s="315"/>
      <c r="L104" s="315"/>
      <c r="M104" s="315"/>
      <c r="N104" s="316"/>
      <c r="O104" s="295">
        <f t="shared" ca="1" si="101"/>
        <v>41.524999999999999</v>
      </c>
      <c r="P104" s="295" t="str">
        <f ca="1">IFERROR(IF(AND(O104&gt;=N$34,COUNTIF(P$85:P103,M$34)&lt;O$34),M$34,IF(AND(O104&gt;=N$35,COUNTIF(P$85:P103,M$35)&lt;O$35),M$35,"")),"")</f>
        <v/>
      </c>
      <c r="V104" s="263"/>
      <c r="W104" s="263"/>
      <c r="X104" s="263"/>
      <c r="Y104" s="263"/>
      <c r="AA104" s="382"/>
      <c r="AB104" s="387"/>
      <c r="AC104" s="387"/>
      <c r="AD104" s="386" t="s">
        <v>386</v>
      </c>
      <c r="AE104" s="337">
        <f ca="1">IFERROR(ROUNDUP(MAX(AE94,AVERAGE(AE99,AE101,AE103)),0),"")</f>
        <v>1</v>
      </c>
      <c r="AF104" s="337">
        <f t="shared" ref="AF104" ca="1" si="127">IFERROR(ROUNDUP(MAX(AF94,AVERAGE(AF99,AF101,AF103)),0),"")</f>
        <v>1</v>
      </c>
      <c r="AG104" s="337">
        <f t="shared" ref="AG104" ca="1" si="128">IFERROR(ROUNDUP(MAX(AG94,AVERAGE(AG99,AG101,AG103)),0),"")</f>
        <v>1</v>
      </c>
      <c r="AH104" s="337">
        <f t="shared" ref="AH104" ca="1" si="129">IFERROR(ROUNDUP(MAX(AH94,AVERAGE(AH99,AH101,AH103)),0),"")</f>
        <v>6</v>
      </c>
      <c r="AI104" s="337">
        <f t="shared" ref="AI104" ca="1" si="130">IFERROR(ROUNDUP(MAX(AI94,AVERAGE(AI99,AI101,AI103)),0),"")</f>
        <v>2</v>
      </c>
      <c r="AJ104" s="337">
        <f t="shared" ref="AJ104" ca="1" si="131">IFERROR(ROUNDUP(MAX(AJ94,AVERAGE(AJ99,AJ101,AJ103)),0),"")</f>
        <v>2</v>
      </c>
      <c r="AK104" s="337">
        <f t="shared" ref="AK104" ca="1" si="132">IFERROR(ROUNDUP(MAX(AK94,AVERAGE(AK99,AK101,AK103)),0),"")</f>
        <v>9</v>
      </c>
      <c r="AL104" s="337">
        <f t="shared" ref="AL104" ca="1" si="133">IFERROR(ROUNDUP(MAX(AL94,AVERAGE(AL99,AL101,AL103)),0),"")</f>
        <v>2</v>
      </c>
      <c r="AM104" s="337">
        <f t="shared" ref="AM104" ca="1" si="134">IFERROR(ROUNDUP(MAX(AM94,AVERAGE(AM99,AM101,AM103)),0),"")</f>
        <v>1</v>
      </c>
      <c r="AN104" s="337">
        <f t="shared" ref="AN104" ca="1" si="135">IFERROR(ROUNDUP(MAX(AN94,AVERAGE(AN99,AN101,AN103)),0),"")</f>
        <v>4</v>
      </c>
      <c r="AO104" s="337" t="str">
        <f t="shared" ref="AO104" si="136">IFERROR(ROUNDUP(MAX(AO94,AVERAGE(AO99,AO101,AO103)),0),"")</f>
        <v/>
      </c>
      <c r="AP104" s="337" t="str">
        <f t="shared" ref="AP104" si="137">IFERROR(ROUNDUP(MAX(AP94,AVERAGE(AP99,AP101,AP103)),0),"")</f>
        <v/>
      </c>
      <c r="AQ104" s="337" t="str">
        <f t="shared" ref="AQ104" si="138">IFERROR(ROUNDUP(MAX(AQ94,AVERAGE(AQ99,AQ101,AQ103)),0),"")</f>
        <v/>
      </c>
      <c r="AR104" s="337" t="str">
        <f t="shared" ref="AR104" si="139">IFERROR(ROUNDUP(MAX(AR94,AVERAGE(AR99,AR101,AR103)),0),"")</f>
        <v/>
      </c>
      <c r="AS104" s="337" t="str">
        <f t="shared" ref="AS104" si="140">IFERROR(ROUNDUP(MAX(AS94,AVERAGE(AS99,AS101,AS103)),0),"")</f>
        <v/>
      </c>
      <c r="AT104" s="337" t="str">
        <f t="shared" ref="AT104" si="141">IFERROR(ROUNDUP(MAX(AT94,AVERAGE(AT99,AT101,AT103)),0),"")</f>
        <v/>
      </c>
      <c r="AU104" s="337" t="str">
        <f t="shared" ref="AU104" si="142">IFERROR(ROUNDUP(MAX(AU94,AVERAGE(AU99,AU101,AU103)),0),"")</f>
        <v/>
      </c>
      <c r="AV104" s="337" t="str">
        <f t="shared" ref="AV104" si="143">IFERROR(ROUNDUP(MAX(AV94,AVERAGE(AV99,AV101,AV103)),0),"")</f>
        <v/>
      </c>
      <c r="AW104" s="337" t="str">
        <f t="shared" ref="AW104" si="144">IFERROR(ROUNDUP(MAX(AW94,AVERAGE(AW99,AW101,AW103)),0),"")</f>
        <v/>
      </c>
      <c r="AX104" s="337" t="str">
        <f t="shared" ref="AX104" si="145">IFERROR(ROUNDUP(MAX(AX94,AVERAGE(AX99,AX101,AX103)),0),"")</f>
        <v/>
      </c>
      <c r="AY104" s="266"/>
      <c r="AZ104" s="266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  <c r="EO104" s="202"/>
      <c r="EP104" s="202"/>
      <c r="EQ104" s="202"/>
      <c r="ER104" s="202"/>
      <c r="ES104" s="202"/>
      <c r="ET104" s="202"/>
      <c r="EU104" s="202"/>
      <c r="EV104" s="202"/>
      <c r="EW104" s="202"/>
      <c r="EX104" s="202"/>
      <c r="EY104" s="202"/>
      <c r="EZ104" s="202"/>
      <c r="FA104" s="202"/>
      <c r="FB104" s="202"/>
      <c r="FC104" s="202"/>
      <c r="FD104" s="202"/>
      <c r="FE104" s="202"/>
      <c r="FF104" s="202"/>
      <c r="FG104" s="202"/>
      <c r="FH104" s="202"/>
      <c r="FI104" s="202"/>
      <c r="FJ104" s="202"/>
      <c r="FK104" s="202"/>
      <c r="FL104" s="202"/>
      <c r="FM104" s="202"/>
      <c r="FN104" s="202"/>
      <c r="FO104" s="202"/>
      <c r="FP104" s="202"/>
      <c r="FQ104" s="202"/>
      <c r="FR104" s="202"/>
      <c r="FS104" s="202"/>
      <c r="FT104" s="202"/>
      <c r="FU104" s="202"/>
      <c r="FV104" s="202"/>
      <c r="FW104" s="202"/>
      <c r="FX104" s="202"/>
      <c r="FY104" s="202"/>
      <c r="FZ104" s="202"/>
      <c r="GA104" s="202"/>
      <c r="GB104" s="202"/>
      <c r="GC104" s="202"/>
      <c r="GD104" s="202"/>
      <c r="GE104" s="202"/>
      <c r="GF104" s="202"/>
      <c r="GG104" s="202"/>
      <c r="GH104" s="202"/>
      <c r="GI104" s="202"/>
      <c r="GJ104" s="202"/>
      <c r="GK104" s="202"/>
      <c r="GL104" s="202"/>
      <c r="GM104" s="202"/>
      <c r="GN104" s="202"/>
      <c r="GO104" s="202"/>
      <c r="GP104" s="202"/>
      <c r="GQ104" s="202"/>
      <c r="GR104" s="202"/>
      <c r="GS104" s="202"/>
      <c r="GT104" s="202"/>
      <c r="GU104" s="202"/>
      <c r="GV104" s="202"/>
      <c r="GW104" s="202"/>
      <c r="GX104" s="202"/>
      <c r="GY104" s="202"/>
      <c r="GZ104" s="202"/>
      <c r="HA104" s="202"/>
      <c r="HB104" s="202"/>
      <c r="HC104" s="202"/>
      <c r="HD104" s="202"/>
      <c r="HE104" s="202"/>
      <c r="HF104" s="202"/>
      <c r="HG104" s="202"/>
      <c r="HH104" s="202"/>
      <c r="HI104" s="202"/>
      <c r="HJ104" s="202"/>
      <c r="HK104" s="202"/>
      <c r="HL104" s="202"/>
      <c r="HM104" s="202"/>
      <c r="HN104" s="202"/>
      <c r="HO104" s="202"/>
      <c r="HP104" s="202"/>
      <c r="HQ104" s="202"/>
      <c r="HR104" s="202"/>
      <c r="HS104" s="202"/>
    </row>
    <row r="105" spans="1:227" s="242" customFormat="1" ht="10" customHeight="1" x14ac:dyDescent="0.35">
      <c r="A105" s="433">
        <v>20</v>
      </c>
      <c r="B105" s="295" t="str">
        <f t="shared" ca="1" si="93"/>
        <v>12</v>
      </c>
      <c r="C105" s="295" t="str">
        <f t="shared" ca="1" si="94"/>
        <v/>
      </c>
      <c r="D105" s="295" t="str">
        <f t="shared" ca="1" si="95"/>
        <v/>
      </c>
      <c r="E105" s="295" t="str">
        <f t="shared" ca="1" si="96"/>
        <v/>
      </c>
      <c r="F105" s="295" t="str">
        <f t="shared" ca="1" si="97"/>
        <v/>
      </c>
      <c r="G105" s="295">
        <f t="shared" ca="1" si="98"/>
        <v>1</v>
      </c>
      <c r="H105" s="295">
        <f t="shared" ca="1" si="99"/>
        <v>12</v>
      </c>
      <c r="I105" s="312" t="str">
        <f t="shared" ca="1" si="100"/>
        <v>(Intro to) Blue</v>
      </c>
      <c r="J105" s="315"/>
      <c r="K105" s="315"/>
      <c r="L105" s="315"/>
      <c r="M105" s="315"/>
      <c r="N105" s="316"/>
      <c r="O105" s="295">
        <f t="shared" ca="1" si="101"/>
        <v>40.700000000000003</v>
      </c>
      <c r="P105" s="295" t="str">
        <f ca="1">IFERROR(IF(AND(O105&gt;=N$34,COUNTIF(P$85:P104,M$34)&lt;O$34),M$34,IF(AND(O105&gt;=N$35,COUNTIF(P$85:P104,M$35)&lt;O$35),M$35,"")),"")</f>
        <v/>
      </c>
      <c r="V105" s="263"/>
      <c r="W105" s="263"/>
      <c r="X105" s="263"/>
      <c r="Y105" s="263"/>
      <c r="AA105" s="507" t="s">
        <v>444</v>
      </c>
      <c r="AB105" s="387"/>
      <c r="AC105" s="390"/>
      <c r="AD105" s="390" t="s">
        <v>445</v>
      </c>
      <c r="AE105" s="295">
        <f>IF(EXACT(AE93,""),"",COUNTIFS('Skills Record'!$G:$G,"&gt;"&amp;AE98,'Skills Record'!$C:$C,$AN$2,'Skills Record'!$L:$L,"*|"&amp;AE93&amp;"|"))</f>
        <v>0</v>
      </c>
      <c r="AF105" s="295">
        <f>IF(EXACT(AF93,""),"",COUNTIFS('Skills Record'!$G:$G,"&gt;"&amp;AF98,'Skills Record'!$C:$C,$AN$2,'Skills Record'!$L:$L,"*|"&amp;AF93&amp;"|"))</f>
        <v>0</v>
      </c>
      <c r="AG105" s="295">
        <f>IF(EXACT(AG93,""),"",COUNTIFS('Skills Record'!$G:$G,"&gt;"&amp;AG98,'Skills Record'!$C:$C,$AN$2,'Skills Record'!$L:$L,"*|"&amp;AG93&amp;"|"))</f>
        <v>0</v>
      </c>
      <c r="AH105" s="295">
        <f>IF(EXACT(AH93,""),"",COUNTIFS('Skills Record'!$G:$G,"&gt;"&amp;AH98,'Skills Record'!$C:$C,$AN$2,'Skills Record'!$L:$L,"*|"&amp;AH93&amp;"|"))</f>
        <v>0</v>
      </c>
      <c r="AI105" s="295">
        <f>IF(EXACT(AI93,""),"",COUNTIFS('Skills Record'!$G:$G,"&gt;"&amp;AI98,'Skills Record'!$C:$C,$AN$2,'Skills Record'!$L:$L,"*|"&amp;AI93&amp;"|"))</f>
        <v>0</v>
      </c>
      <c r="AJ105" s="295">
        <f>IF(EXACT(AJ93,""),"",COUNTIFS('Skills Record'!$G:$G,"&gt;"&amp;AJ98,'Skills Record'!$C:$C,$AN$2,'Skills Record'!$L:$L,"*|"&amp;AJ93&amp;"|"))</f>
        <v>0</v>
      </c>
      <c r="AK105" s="295">
        <f>IF(EXACT(AK93,""),"",COUNTIFS('Skills Record'!$G:$G,"&gt;"&amp;AK98,'Skills Record'!$C:$C,$AN$2,'Skills Record'!$L:$L,"*|"&amp;AK93&amp;"|"))</f>
        <v>0</v>
      </c>
      <c r="AL105" s="295">
        <f>IF(EXACT(AL93,""),"",COUNTIFS('Skills Record'!$G:$G,"&gt;"&amp;AL98,'Skills Record'!$C:$C,$AN$2,'Skills Record'!$L:$L,"*|"&amp;AL93&amp;"|"))</f>
        <v>0</v>
      </c>
      <c r="AM105" s="295">
        <f>IF(EXACT(AM93,""),"",COUNTIFS('Skills Record'!$G:$G,"&gt;"&amp;AM98,'Skills Record'!$C:$C,$AN$2,'Skills Record'!$L:$L,"*|"&amp;AM93&amp;"|"))</f>
        <v>0</v>
      </c>
      <c r="AN105" s="295">
        <f>IF(EXACT(AN93,""),"",COUNTIFS('Skills Record'!$G:$G,"&gt;"&amp;AN98,'Skills Record'!$C:$C,$AN$2,'Skills Record'!$L:$L,"*|"&amp;AN93&amp;"|"))</f>
        <v>0</v>
      </c>
      <c r="AO105" s="295" t="str">
        <f>IF(EXACT(AO93,""),"",COUNTIFS('Skills Record'!$G:$G,"&gt;"&amp;AO98,'Skills Record'!$C:$C,$AN$2,'Skills Record'!$L:$L,"*|"&amp;AO93&amp;"|"))</f>
        <v/>
      </c>
      <c r="AP105" s="295" t="str">
        <f>IF(EXACT(AP93,""),"",COUNTIFS('Skills Record'!$G:$G,"&gt;"&amp;AP98,'Skills Record'!$C:$C,$AN$2,'Skills Record'!$L:$L,"*|"&amp;AP93&amp;"|"))</f>
        <v/>
      </c>
      <c r="AQ105" s="295" t="str">
        <f>IF(EXACT(AQ93,""),"",COUNTIFS('Skills Record'!$G:$G,"&gt;"&amp;AQ98,'Skills Record'!$C:$C,$AN$2,'Skills Record'!$L:$L,"*|"&amp;AQ93&amp;"|"))</f>
        <v/>
      </c>
      <c r="AR105" s="295" t="str">
        <f>IF(EXACT(AR93,""),"",COUNTIFS('Skills Record'!$G:$G,"&gt;"&amp;AR98,'Skills Record'!$C:$C,$AN$2,'Skills Record'!$L:$L,"*|"&amp;AR93&amp;"|"))</f>
        <v/>
      </c>
      <c r="AS105" s="295" t="str">
        <f>IF(EXACT(AS93,""),"",COUNTIFS('Skills Record'!$G:$G,"&gt;"&amp;AS98,'Skills Record'!$C:$C,$AN$2,'Skills Record'!$L:$L,"*|"&amp;AS93&amp;"|"))</f>
        <v/>
      </c>
      <c r="AT105" s="295" t="str">
        <f>IF(EXACT(AT93,""),"",COUNTIFS('Skills Record'!$G:$G,"&gt;"&amp;AT98,'Skills Record'!$C:$C,$AN$2,'Skills Record'!$L:$L,"*|"&amp;AT93&amp;"|"))</f>
        <v/>
      </c>
      <c r="AU105" s="295" t="str">
        <f>IF(EXACT(AU93,""),"",COUNTIFS('Skills Record'!$G:$G,"&gt;"&amp;AU98,'Skills Record'!$C:$C,$AN$2,'Skills Record'!$L:$L,"*|"&amp;AU93&amp;"|"))</f>
        <v/>
      </c>
      <c r="AV105" s="295" t="str">
        <f>IF(EXACT(AV93,""),"",COUNTIFS('Skills Record'!$G:$G,"&gt;"&amp;AV98,'Skills Record'!$C:$C,$AN$2,'Skills Record'!$L:$L,"*|"&amp;AV93&amp;"|"))</f>
        <v/>
      </c>
      <c r="AW105" s="295" t="str">
        <f>IF(EXACT(AW93,""),"",COUNTIFS('Skills Record'!$G:$G,"&gt;"&amp;AW98,'Skills Record'!$C:$C,$AN$2,'Skills Record'!$L:$L,"*|"&amp;AW93&amp;"|"))</f>
        <v/>
      </c>
      <c r="AX105" s="295" t="str">
        <f>IF(EXACT(AX93,""),"",COUNTIFS('Skills Record'!$G:$G,"&gt;"&amp;AX98,'Skills Record'!$C:$C,$AN$2,'Skills Record'!$L:$L,"*|"&amp;AX93&amp;"|"))</f>
        <v/>
      </c>
      <c r="AY105" s="419"/>
      <c r="AZ105" s="419"/>
      <c r="BA105" s="419"/>
      <c r="BB105" s="419"/>
      <c r="BC105" s="419"/>
      <c r="BD105" s="419"/>
      <c r="BE105" s="419"/>
      <c r="BF105" s="419"/>
      <c r="BG105" s="419"/>
      <c r="BH105" s="419"/>
      <c r="BI105" s="419"/>
      <c r="BJ105" s="419"/>
      <c r="BK105" s="419"/>
      <c r="BL105" s="419"/>
      <c r="BM105" s="419"/>
      <c r="BN105" s="419"/>
      <c r="BO105" s="419"/>
      <c r="BP105" s="419"/>
      <c r="BQ105" s="419"/>
      <c r="BR105" s="419"/>
      <c r="BS105" s="419"/>
      <c r="BT105" s="419"/>
      <c r="BU105" s="419"/>
      <c r="BV105" s="419"/>
      <c r="BW105" s="419"/>
      <c r="BX105" s="419"/>
      <c r="BY105" s="419"/>
      <c r="BZ105" s="419"/>
      <c r="CA105" s="419"/>
      <c r="CB105" s="419"/>
      <c r="CC105" s="419"/>
      <c r="CD105" s="419"/>
      <c r="CE105" s="419"/>
      <c r="CF105" s="419"/>
      <c r="CG105" s="419"/>
      <c r="CH105" s="419"/>
      <c r="CI105" s="419"/>
      <c r="CJ105" s="419"/>
      <c r="CK105" s="419"/>
      <c r="CL105" s="419"/>
      <c r="CM105" s="419"/>
      <c r="CN105" s="419"/>
      <c r="CO105" s="419"/>
      <c r="CP105" s="419"/>
      <c r="CQ105" s="419"/>
      <c r="CR105" s="419"/>
      <c r="CS105" s="419"/>
      <c r="CT105" s="419"/>
      <c r="CU105" s="419"/>
      <c r="CV105" s="419"/>
      <c r="CW105" s="419"/>
      <c r="CX105" s="419"/>
      <c r="CY105" s="419"/>
      <c r="CZ105" s="419"/>
      <c r="DA105" s="419"/>
      <c r="DB105" s="419"/>
      <c r="DC105" s="419"/>
      <c r="DD105" s="419"/>
      <c r="DE105" s="419"/>
      <c r="DF105" s="419"/>
      <c r="DG105" s="419"/>
      <c r="DH105" s="419"/>
      <c r="DI105" s="419"/>
      <c r="DJ105" s="419"/>
      <c r="DK105" s="419"/>
      <c r="DL105" s="419"/>
      <c r="DM105" s="419"/>
      <c r="DN105" s="419"/>
      <c r="DO105" s="419"/>
      <c r="DP105" s="419"/>
      <c r="DQ105" s="419"/>
      <c r="DR105" s="419"/>
      <c r="DS105" s="419"/>
      <c r="DT105" s="419"/>
      <c r="DU105" s="419"/>
      <c r="DV105" s="419"/>
      <c r="DW105" s="419"/>
      <c r="DX105" s="419"/>
      <c r="DY105" s="419"/>
      <c r="DZ105" s="419"/>
      <c r="EA105" s="419"/>
      <c r="EB105" s="419"/>
      <c r="EC105" s="419"/>
      <c r="ED105" s="419"/>
      <c r="EE105" s="419"/>
      <c r="EF105" s="419"/>
      <c r="EG105" s="419"/>
      <c r="EH105" s="419"/>
      <c r="EI105" s="419"/>
      <c r="EJ105" s="419"/>
      <c r="EK105" s="419"/>
      <c r="EL105" s="419"/>
      <c r="EM105" s="419"/>
      <c r="EN105" s="419"/>
      <c r="EO105" s="419"/>
      <c r="EP105" s="419"/>
      <c r="EQ105" s="419"/>
      <c r="ER105" s="419"/>
      <c r="ES105" s="419"/>
      <c r="ET105" s="419"/>
      <c r="EU105" s="419"/>
      <c r="EV105" s="419"/>
      <c r="EW105" s="419"/>
      <c r="EX105" s="419"/>
      <c r="EY105" s="419"/>
      <c r="EZ105" s="419"/>
      <c r="FA105" s="419"/>
      <c r="FB105" s="419"/>
      <c r="FC105" s="419"/>
      <c r="FD105" s="419"/>
      <c r="FE105" s="419"/>
      <c r="FF105" s="419"/>
      <c r="FG105" s="419"/>
      <c r="FH105" s="419"/>
      <c r="FI105" s="419"/>
      <c r="FJ105" s="419"/>
      <c r="FK105" s="419"/>
      <c r="FL105" s="419"/>
      <c r="FM105" s="419"/>
      <c r="FN105" s="419"/>
      <c r="FO105" s="419"/>
      <c r="FP105" s="419"/>
      <c r="FQ105" s="419"/>
      <c r="FR105" s="419"/>
      <c r="FS105" s="419"/>
      <c r="FT105" s="419"/>
      <c r="FU105" s="419"/>
      <c r="FV105" s="419"/>
      <c r="FW105" s="419"/>
      <c r="FX105" s="419"/>
      <c r="FY105" s="419"/>
      <c r="FZ105" s="419"/>
      <c r="GA105" s="419"/>
      <c r="GB105" s="419"/>
      <c r="GC105" s="419"/>
      <c r="GD105" s="419"/>
      <c r="GE105" s="419"/>
      <c r="GF105" s="419"/>
      <c r="GG105" s="419"/>
      <c r="GH105" s="419"/>
      <c r="GI105" s="419"/>
      <c r="GJ105" s="419"/>
      <c r="GK105" s="419"/>
      <c r="GL105" s="419"/>
      <c r="GM105" s="419"/>
      <c r="GN105" s="419"/>
      <c r="GO105" s="419"/>
      <c r="GP105" s="419"/>
      <c r="GQ105" s="419"/>
      <c r="GR105" s="419"/>
      <c r="GS105" s="419"/>
      <c r="GT105" s="419"/>
      <c r="GU105" s="419"/>
      <c r="GV105" s="419"/>
      <c r="GW105" s="419"/>
      <c r="GX105" s="419"/>
      <c r="GY105" s="419"/>
      <c r="GZ105" s="419"/>
      <c r="HA105" s="419"/>
      <c r="HB105" s="419"/>
      <c r="HC105" s="419"/>
      <c r="HD105" s="419"/>
      <c r="HE105" s="419"/>
      <c r="HF105" s="419"/>
      <c r="HG105" s="419"/>
      <c r="HH105" s="419"/>
      <c r="HI105" s="419"/>
      <c r="HJ105" s="419"/>
      <c r="HK105" s="419"/>
      <c r="HL105" s="419"/>
      <c r="HM105" s="419"/>
      <c r="HN105" s="419"/>
      <c r="HO105" s="419"/>
      <c r="HP105" s="419"/>
      <c r="HQ105" s="419"/>
      <c r="HR105" s="419"/>
      <c r="HS105" s="419"/>
    </row>
    <row r="106" spans="1:227" s="419" customFormat="1" ht="10" customHeight="1" x14ac:dyDescent="0.35">
      <c r="A106" s="433">
        <v>21</v>
      </c>
      <c r="B106" s="295" t="str">
        <f t="shared" ca="1" si="93"/>
        <v/>
      </c>
      <c r="C106" s="295" t="str">
        <f t="shared" ca="1" si="94"/>
        <v/>
      </c>
      <c r="D106" s="295" t="str">
        <f t="shared" ca="1" si="95"/>
        <v>20</v>
      </c>
      <c r="E106" s="295" t="str">
        <f t="shared" ca="1" si="96"/>
        <v/>
      </c>
      <c r="F106" s="295" t="str">
        <f t="shared" ca="1" si="97"/>
        <v/>
      </c>
      <c r="G106" s="295">
        <f t="shared" ca="1" si="98"/>
        <v>3</v>
      </c>
      <c r="H106" s="295">
        <f t="shared" ca="1" si="99"/>
        <v>20</v>
      </c>
      <c r="I106" s="312" t="str">
        <f t="shared" ca="1" si="100"/>
        <v>Yellow (intermediate)</v>
      </c>
      <c r="J106" s="315"/>
      <c r="K106" s="315"/>
      <c r="L106" s="315"/>
      <c r="M106" s="315"/>
      <c r="N106" s="316"/>
      <c r="O106" s="295">
        <f t="shared" ca="1" si="101"/>
        <v>40.5</v>
      </c>
      <c r="P106" s="295" t="str">
        <f ca="1">IFERROR(IF(AND(O106&gt;=N$34,COUNTIF(P$85:P105,M$34)&lt;O$34),M$34,IF(AND(O106&gt;=N$35,COUNTIF(P$85:P105,M$35)&lt;O$35),M$35,"")),"")</f>
        <v/>
      </c>
      <c r="Q106" s="242"/>
      <c r="R106" s="242"/>
      <c r="S106" s="242"/>
      <c r="T106" s="242"/>
      <c r="U106" s="242"/>
      <c r="V106" s="263"/>
      <c r="W106" s="263"/>
      <c r="X106" s="263"/>
      <c r="Y106" s="263"/>
      <c r="AA106" s="508"/>
      <c r="AB106" s="387"/>
      <c r="AC106" s="390"/>
      <c r="AD106" s="390" t="s">
        <v>446</v>
      </c>
      <c r="AE106" s="295">
        <f>IF(EXACT(AE93,""),"",COUNTIFS('Skills Record'!$G:$G,"&gt;"&amp;AE98,'Skills Record'!$L:$L,"*|"&amp;AE93&amp;"|"))</f>
        <v>8</v>
      </c>
      <c r="AF106" s="295">
        <f>IF(EXACT(AF93,""),"",COUNTIFS('Skills Record'!$G:$G,"&gt;"&amp;AF98,'Skills Record'!$L:$L,"*|"&amp;AF93&amp;"|"))</f>
        <v>10</v>
      </c>
      <c r="AG106" s="295">
        <f>IF(EXACT(AG93,""),"",COUNTIFS('Skills Record'!$G:$G,"&gt;"&amp;AG98,'Skills Record'!$L:$L,"*|"&amp;AG93&amp;"|"))</f>
        <v>3</v>
      </c>
      <c r="AH106" s="295">
        <f>IF(EXACT(AH93,""),"",COUNTIFS('Skills Record'!$G:$G,"&gt;"&amp;AH98,'Skills Record'!$L:$L,"*|"&amp;AH93&amp;"|"))</f>
        <v>12</v>
      </c>
      <c r="AI106" s="295">
        <f>IF(EXACT(AI93,""),"",COUNTIFS('Skills Record'!$G:$G,"&gt;"&amp;AI98,'Skills Record'!$L:$L,"*|"&amp;AI93&amp;"|"))</f>
        <v>16</v>
      </c>
      <c r="AJ106" s="295">
        <f>IF(EXACT(AJ93,""),"",COUNTIFS('Skills Record'!$G:$G,"&gt;"&amp;AJ98,'Skills Record'!$L:$L,"*|"&amp;AJ93&amp;"|"))</f>
        <v>6</v>
      </c>
      <c r="AK106" s="295">
        <f>IF(EXACT(AK93,""),"",COUNTIFS('Skills Record'!$G:$G,"&gt;"&amp;AK98,'Skills Record'!$L:$L,"*|"&amp;AK93&amp;"|"))</f>
        <v>0</v>
      </c>
      <c r="AL106" s="295">
        <f>IF(EXACT(AL93,""),"",COUNTIFS('Skills Record'!$G:$G,"&gt;"&amp;AL98,'Skills Record'!$L:$L,"*|"&amp;AL93&amp;"|"))</f>
        <v>3</v>
      </c>
      <c r="AM106" s="295">
        <f>IF(EXACT(AM93,""),"",COUNTIFS('Skills Record'!$G:$G,"&gt;"&amp;AM98,'Skills Record'!$L:$L,"*|"&amp;AM93&amp;"|"))</f>
        <v>8</v>
      </c>
      <c r="AN106" s="295">
        <f>IF(EXACT(AN93,""),"",COUNTIFS('Skills Record'!$G:$G,"&gt;"&amp;AN98,'Skills Record'!$L:$L,"*|"&amp;AN93&amp;"|"))</f>
        <v>3</v>
      </c>
      <c r="AO106" s="295" t="str">
        <f>IF(EXACT(AO93,""),"",COUNTIFS('Skills Record'!$G:$G,"&gt;"&amp;AO98,'Skills Record'!$L:$L,"*|"&amp;AO93&amp;"|"))</f>
        <v/>
      </c>
      <c r="AP106" s="295" t="str">
        <f>IF(EXACT(AP93,""),"",COUNTIFS('Skills Record'!$G:$G,"&gt;"&amp;AP98,'Skills Record'!$L:$L,"*|"&amp;AP93&amp;"|"))</f>
        <v/>
      </c>
      <c r="AQ106" s="295" t="str">
        <f>IF(EXACT(AQ93,""),"",COUNTIFS('Skills Record'!$G:$G,"&gt;"&amp;AQ98,'Skills Record'!$L:$L,"*|"&amp;AQ93&amp;"|"))</f>
        <v/>
      </c>
      <c r="AR106" s="295" t="str">
        <f>IF(EXACT(AR93,""),"",COUNTIFS('Skills Record'!$G:$G,"&gt;"&amp;AR98,'Skills Record'!$L:$L,"*|"&amp;AR93&amp;"|"))</f>
        <v/>
      </c>
      <c r="AS106" s="295" t="str">
        <f>IF(EXACT(AS93,""),"",COUNTIFS('Skills Record'!$G:$G,"&gt;"&amp;AS98,'Skills Record'!$L:$L,"*|"&amp;AS93&amp;"|"))</f>
        <v/>
      </c>
      <c r="AT106" s="295" t="str">
        <f>IF(EXACT(AT93,""),"",COUNTIFS('Skills Record'!$G:$G,"&gt;"&amp;AT98,'Skills Record'!$L:$L,"*|"&amp;AT93&amp;"|"))</f>
        <v/>
      </c>
      <c r="AU106" s="295" t="str">
        <f>IF(EXACT(AU93,""),"",COUNTIFS('Skills Record'!$G:$G,"&gt;"&amp;AU98,'Skills Record'!$L:$L,"*|"&amp;AU93&amp;"|"))</f>
        <v/>
      </c>
      <c r="AV106" s="295" t="str">
        <f>IF(EXACT(AV93,""),"",COUNTIFS('Skills Record'!$G:$G,"&gt;"&amp;AV98,'Skills Record'!$L:$L,"*|"&amp;AV93&amp;"|"))</f>
        <v/>
      </c>
      <c r="AW106" s="295" t="str">
        <f>IF(EXACT(AW93,""),"",COUNTIFS('Skills Record'!$G:$G,"&gt;"&amp;AW98,'Skills Record'!$L:$L,"*|"&amp;AW93&amp;"|"))</f>
        <v/>
      </c>
      <c r="AX106" s="295" t="str">
        <f>IF(EXACT(AX93,""),"",COUNTIFS('Skills Record'!$G:$G,"&gt;"&amp;AX98,'Skills Record'!$L:$L,"*|"&amp;AX93&amp;"|"))</f>
        <v/>
      </c>
    </row>
    <row r="107" spans="1:227" s="242" customFormat="1" ht="10" customHeight="1" x14ac:dyDescent="0.35">
      <c r="A107" s="433">
        <v>22</v>
      </c>
      <c r="B107" s="295" t="str">
        <f t="shared" ca="1" si="93"/>
        <v/>
      </c>
      <c r="C107" s="295" t="str">
        <f t="shared" ca="1" si="94"/>
        <v/>
      </c>
      <c r="D107" s="295" t="str">
        <f t="shared" ca="1" si="95"/>
        <v/>
      </c>
      <c r="E107" s="295" t="str">
        <f t="shared" ca="1" si="96"/>
        <v>7</v>
      </c>
      <c r="F107" s="295" t="str">
        <f t="shared" ca="1" si="97"/>
        <v/>
      </c>
      <c r="G107" s="295">
        <f t="shared" ca="1" si="98"/>
        <v>4</v>
      </c>
      <c r="H107" s="295">
        <f t="shared" ca="1" si="99"/>
        <v>7</v>
      </c>
      <c r="I107" s="312" t="str">
        <f t="shared" ca="1" si="100"/>
        <v>Advanced Construction</v>
      </c>
      <c r="J107" s="315"/>
      <c r="K107" s="315"/>
      <c r="L107" s="315"/>
      <c r="M107" s="315"/>
      <c r="N107" s="316"/>
      <c r="O107" s="295">
        <f t="shared" ca="1" si="101"/>
        <v>35.918500000000002</v>
      </c>
      <c r="P107" s="295" t="str">
        <f ca="1">IFERROR(IF(AND(O107&gt;=N$34,COUNTIF(P$85:P106,M$34)&lt;O$34),M$34,IF(AND(O107&gt;=N$35,COUNTIF(P$85:P106,M$35)&lt;O$35),M$35,"")),"")</f>
        <v/>
      </c>
      <c r="V107" s="263"/>
      <c r="W107" s="263"/>
      <c r="X107" s="263"/>
      <c r="Y107" s="263"/>
      <c r="AA107" s="510" t="s">
        <v>447</v>
      </c>
      <c r="AB107" s="387"/>
      <c r="AC107" s="390" t="s">
        <v>362</v>
      </c>
      <c r="AD107" s="441" t="s">
        <v>372</v>
      </c>
      <c r="AE107" s="295" t="str">
        <f t="shared" ref="AE107:AX107" ca="1" si="146">IFERROR(VLOOKUP(AE96-AE98,$C$33:$E$42,3,FALSE)*$H$33,"")</f>
        <v/>
      </c>
      <c r="AF107" s="295" t="str">
        <f t="shared" ca="1" si="146"/>
        <v/>
      </c>
      <c r="AG107" s="295" t="str">
        <f t="shared" ca="1" si="146"/>
        <v/>
      </c>
      <c r="AH107" s="295" t="str">
        <f t="shared" ca="1" si="146"/>
        <v/>
      </c>
      <c r="AI107" s="295" t="str">
        <f t="shared" ca="1" si="146"/>
        <v/>
      </c>
      <c r="AJ107" s="295" t="str">
        <f t="shared" ca="1" si="146"/>
        <v/>
      </c>
      <c r="AK107" s="295" t="str">
        <f t="shared" ca="1" si="146"/>
        <v/>
      </c>
      <c r="AL107" s="295" t="str">
        <f t="shared" ca="1" si="146"/>
        <v/>
      </c>
      <c r="AM107" s="295" t="str">
        <f t="shared" ca="1" si="146"/>
        <v/>
      </c>
      <c r="AN107" s="295" t="str">
        <f t="shared" ca="1" si="146"/>
        <v/>
      </c>
      <c r="AO107" s="295" t="str">
        <f t="shared" si="146"/>
        <v/>
      </c>
      <c r="AP107" s="295" t="str">
        <f t="shared" si="146"/>
        <v/>
      </c>
      <c r="AQ107" s="295" t="str">
        <f t="shared" si="146"/>
        <v/>
      </c>
      <c r="AR107" s="295" t="str">
        <f t="shared" si="146"/>
        <v/>
      </c>
      <c r="AS107" s="295" t="str">
        <f t="shared" si="146"/>
        <v/>
      </c>
      <c r="AT107" s="295" t="str">
        <f t="shared" si="146"/>
        <v/>
      </c>
      <c r="AU107" s="295" t="str">
        <f t="shared" si="146"/>
        <v/>
      </c>
      <c r="AV107" s="295" t="str">
        <f t="shared" si="146"/>
        <v/>
      </c>
      <c r="AW107" s="295" t="str">
        <f t="shared" si="146"/>
        <v/>
      </c>
      <c r="AX107" s="295" t="str">
        <f t="shared" si="146"/>
        <v/>
      </c>
      <c r="AY107" s="265"/>
      <c r="AZ107" s="265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02"/>
      <c r="DM107" s="202"/>
      <c r="DN107" s="202"/>
      <c r="DO107" s="202"/>
      <c r="DP107" s="202"/>
      <c r="DQ107" s="202"/>
      <c r="DR107" s="202"/>
      <c r="DS107" s="202"/>
      <c r="DT107" s="202"/>
      <c r="DU107" s="202"/>
      <c r="DV107" s="202"/>
      <c r="DW107" s="202"/>
      <c r="DX107" s="202"/>
      <c r="DY107" s="202"/>
      <c r="DZ107" s="202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  <c r="EO107" s="202"/>
      <c r="EP107" s="202"/>
      <c r="EQ107" s="202"/>
      <c r="ER107" s="202"/>
      <c r="ES107" s="202"/>
      <c r="ET107" s="202"/>
      <c r="EU107" s="202"/>
      <c r="EV107" s="202"/>
      <c r="EW107" s="202"/>
      <c r="EX107" s="202"/>
      <c r="EY107" s="202"/>
      <c r="EZ107" s="202"/>
      <c r="FA107" s="202"/>
      <c r="FB107" s="202"/>
      <c r="FC107" s="202"/>
      <c r="FD107" s="202"/>
      <c r="FE107" s="202"/>
      <c r="FF107" s="202"/>
      <c r="FG107" s="202"/>
      <c r="FH107" s="202"/>
      <c r="FI107" s="202"/>
      <c r="FJ107" s="202"/>
      <c r="FK107" s="202"/>
      <c r="FL107" s="202"/>
      <c r="FM107" s="202"/>
      <c r="FN107" s="202"/>
      <c r="FO107" s="202"/>
      <c r="FP107" s="202"/>
      <c r="FQ107" s="202"/>
      <c r="FR107" s="202"/>
      <c r="FS107" s="202"/>
      <c r="FT107" s="202"/>
      <c r="FU107" s="202"/>
      <c r="FV107" s="202"/>
      <c r="FW107" s="202"/>
      <c r="FX107" s="202"/>
      <c r="FY107" s="202"/>
      <c r="FZ107" s="202"/>
      <c r="GA107" s="202"/>
      <c r="GB107" s="202"/>
      <c r="GC107" s="202"/>
      <c r="GD107" s="202"/>
      <c r="GE107" s="202"/>
      <c r="GF107" s="202"/>
      <c r="GG107" s="202"/>
      <c r="GH107" s="202"/>
      <c r="GI107" s="202"/>
      <c r="GJ107" s="202"/>
      <c r="GK107" s="202"/>
      <c r="GL107" s="202"/>
      <c r="GM107" s="202"/>
      <c r="GN107" s="202"/>
      <c r="GO107" s="202"/>
      <c r="GP107" s="202"/>
      <c r="GQ107" s="202"/>
      <c r="GR107" s="202"/>
      <c r="GS107" s="202"/>
      <c r="GT107" s="202"/>
      <c r="GU107" s="202"/>
      <c r="GV107" s="202"/>
      <c r="GW107" s="202"/>
      <c r="GX107" s="202"/>
      <c r="GY107" s="202"/>
      <c r="GZ107" s="202"/>
      <c r="HA107" s="202"/>
      <c r="HB107" s="202"/>
      <c r="HC107" s="202"/>
      <c r="HD107" s="202"/>
      <c r="HE107" s="202"/>
      <c r="HF107" s="202"/>
      <c r="HG107" s="202"/>
      <c r="HH107" s="202"/>
      <c r="HI107" s="202"/>
      <c r="HJ107" s="202"/>
      <c r="HK107" s="202"/>
      <c r="HL107" s="202"/>
      <c r="HM107" s="202"/>
      <c r="HN107" s="202"/>
      <c r="HO107" s="202"/>
      <c r="HP107" s="202"/>
      <c r="HQ107" s="202"/>
      <c r="HR107" s="202"/>
      <c r="HS107" s="202"/>
    </row>
    <row r="108" spans="1:227" ht="10" customHeight="1" x14ac:dyDescent="0.35">
      <c r="A108" s="433">
        <v>23</v>
      </c>
      <c r="B108" s="295" t="str">
        <f t="shared" ca="1" si="93"/>
        <v/>
      </c>
      <c r="C108" s="295" t="str">
        <f t="shared" ca="1" si="94"/>
        <v>10</v>
      </c>
      <c r="D108" s="295" t="str">
        <f t="shared" ca="1" si="95"/>
        <v/>
      </c>
      <c r="E108" s="295" t="str">
        <f t="shared" ca="1" si="96"/>
        <v/>
      </c>
      <c r="F108" s="295" t="str">
        <f t="shared" ca="1" si="97"/>
        <v/>
      </c>
      <c r="G108" s="295">
        <f t="shared" ca="1" si="98"/>
        <v>2</v>
      </c>
      <c r="H108" s="295">
        <f t="shared" ca="1" si="99"/>
        <v>10</v>
      </c>
      <c r="I108" s="312" t="str">
        <f t="shared" ca="1" si="100"/>
        <v>Beginner Shooting</v>
      </c>
      <c r="J108" s="315"/>
      <c r="K108" s="315"/>
      <c r="L108" s="315"/>
      <c r="M108" s="315"/>
      <c r="N108" s="316"/>
      <c r="O108" s="295">
        <f t="shared" ca="1" si="101"/>
        <v>28.876000000000001</v>
      </c>
      <c r="P108" s="295" t="str">
        <f ca="1">IFERROR(IF(AND(O108&gt;=N$34,COUNTIF(P$85:P107,M$34)&lt;O$34),M$34,IF(AND(O108&gt;=N$35,COUNTIF(P$85:P107,M$35)&lt;O$35),M$35,"")),"")</f>
        <v/>
      </c>
      <c r="Q108" s="242"/>
      <c r="R108" s="242"/>
      <c r="S108" s="242"/>
      <c r="T108" s="242"/>
      <c r="U108" s="242"/>
      <c r="V108" s="263"/>
      <c r="W108" s="263"/>
      <c r="X108" s="263"/>
      <c r="Y108" s="263"/>
      <c r="AA108" s="510"/>
      <c r="AB108" s="387"/>
      <c r="AC108" s="390" t="s">
        <v>363</v>
      </c>
      <c r="AD108" s="441" t="s">
        <v>369</v>
      </c>
      <c r="AE108" s="295" t="str">
        <f t="shared" ref="AE108:AX108" si="147">IFERROR(VLOOKUP(ROUNDUP(AE101,0)-AE98,$C$33:$E$42,3,FALSE)*$H$34,"")</f>
        <v/>
      </c>
      <c r="AF108" s="295" t="str">
        <f t="shared" si="147"/>
        <v/>
      </c>
      <c r="AG108" s="295" t="str">
        <f t="shared" si="147"/>
        <v/>
      </c>
      <c r="AH108" s="295" t="str">
        <f t="shared" si="147"/>
        <v/>
      </c>
      <c r="AI108" s="295" t="str">
        <f t="shared" si="147"/>
        <v/>
      </c>
      <c r="AJ108" s="295" t="str">
        <f t="shared" si="147"/>
        <v/>
      </c>
      <c r="AK108" s="295" t="str">
        <f t="shared" si="147"/>
        <v/>
      </c>
      <c r="AL108" s="295" t="str">
        <f t="shared" si="147"/>
        <v/>
      </c>
      <c r="AM108" s="295" t="str">
        <f t="shared" si="147"/>
        <v/>
      </c>
      <c r="AN108" s="295" t="str">
        <f t="shared" si="147"/>
        <v/>
      </c>
      <c r="AO108" s="295" t="str">
        <f t="shared" si="147"/>
        <v/>
      </c>
      <c r="AP108" s="295" t="str">
        <f t="shared" si="147"/>
        <v/>
      </c>
      <c r="AQ108" s="295" t="str">
        <f t="shared" si="147"/>
        <v/>
      </c>
      <c r="AR108" s="295" t="str">
        <f t="shared" si="147"/>
        <v/>
      </c>
      <c r="AS108" s="295" t="str">
        <f t="shared" si="147"/>
        <v/>
      </c>
      <c r="AT108" s="295" t="str">
        <f t="shared" si="147"/>
        <v/>
      </c>
      <c r="AU108" s="295" t="str">
        <f t="shared" si="147"/>
        <v/>
      </c>
      <c r="AV108" s="295" t="str">
        <f t="shared" si="147"/>
        <v/>
      </c>
      <c r="AW108" s="295" t="str">
        <f t="shared" si="147"/>
        <v/>
      </c>
      <c r="AX108" s="295" t="str">
        <f t="shared" si="147"/>
        <v/>
      </c>
      <c r="AY108" s="265"/>
      <c r="AZ108" s="265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202"/>
      <c r="DV108" s="202"/>
      <c r="DW108" s="202"/>
      <c r="DX108" s="202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  <c r="EO108" s="202"/>
      <c r="EP108" s="202"/>
      <c r="EQ108" s="202"/>
      <c r="ER108" s="202"/>
      <c r="ES108" s="202"/>
      <c r="ET108" s="202"/>
      <c r="EU108" s="202"/>
      <c r="EV108" s="202"/>
      <c r="EW108" s="202"/>
      <c r="EX108" s="202"/>
      <c r="EY108" s="202"/>
      <c r="EZ108" s="202"/>
      <c r="FA108" s="202"/>
      <c r="FB108" s="202"/>
      <c r="FC108" s="202"/>
      <c r="FD108" s="202"/>
      <c r="FE108" s="202"/>
      <c r="FF108" s="202"/>
      <c r="FG108" s="202"/>
      <c r="FH108" s="202"/>
      <c r="FI108" s="202"/>
      <c r="FJ108" s="202"/>
      <c r="FK108" s="202"/>
      <c r="FL108" s="202"/>
      <c r="FM108" s="202"/>
      <c r="FN108" s="202"/>
      <c r="FO108" s="202"/>
      <c r="FP108" s="202"/>
      <c r="FQ108" s="202"/>
      <c r="FR108" s="202"/>
      <c r="FS108" s="202"/>
      <c r="FT108" s="202"/>
      <c r="FU108" s="202"/>
      <c r="FV108" s="202"/>
      <c r="FW108" s="202"/>
      <c r="FX108" s="202"/>
      <c r="FY108" s="202"/>
      <c r="FZ108" s="202"/>
      <c r="GA108" s="202"/>
      <c r="GB108" s="202"/>
      <c r="GC108" s="202"/>
      <c r="GD108" s="202"/>
      <c r="GE108" s="202"/>
      <c r="GF108" s="202"/>
      <c r="GG108" s="202"/>
      <c r="GH108" s="202"/>
      <c r="GI108" s="202"/>
      <c r="GJ108" s="202"/>
      <c r="GK108" s="202"/>
      <c r="GL108" s="202"/>
      <c r="GM108" s="202"/>
      <c r="GN108" s="202"/>
      <c r="GO108" s="202"/>
      <c r="GP108" s="202"/>
      <c r="GQ108" s="202"/>
      <c r="GR108" s="202"/>
      <c r="GS108" s="202"/>
      <c r="GT108" s="202"/>
      <c r="GU108" s="202"/>
      <c r="GV108" s="202"/>
      <c r="GW108" s="202"/>
      <c r="GX108" s="202"/>
      <c r="GY108" s="202"/>
      <c r="GZ108" s="202"/>
      <c r="HA108" s="202"/>
      <c r="HB108" s="202"/>
      <c r="HC108" s="202"/>
      <c r="HD108" s="202"/>
      <c r="HE108" s="202"/>
      <c r="HF108" s="202"/>
      <c r="HG108" s="202"/>
      <c r="HH108" s="202"/>
      <c r="HI108" s="202"/>
      <c r="HJ108" s="202"/>
      <c r="HK108" s="202"/>
      <c r="HL108" s="202"/>
      <c r="HM108" s="202"/>
      <c r="HN108" s="202"/>
      <c r="HO108" s="202"/>
      <c r="HP108" s="202"/>
      <c r="HQ108" s="202"/>
      <c r="HR108" s="202"/>
      <c r="HS108" s="202"/>
    </row>
    <row r="109" spans="1:227" ht="10" customHeight="1" x14ac:dyDescent="0.35">
      <c r="A109" s="433">
        <v>24</v>
      </c>
      <c r="B109" s="295" t="str">
        <f t="shared" ca="1" si="93"/>
        <v/>
      </c>
      <c r="C109" s="295" t="str">
        <f t="shared" ca="1" si="94"/>
        <v>17</v>
      </c>
      <c r="D109" s="295" t="str">
        <f t="shared" ca="1" si="95"/>
        <v/>
      </c>
      <c r="E109" s="295" t="str">
        <f t="shared" ca="1" si="96"/>
        <v/>
      </c>
      <c r="F109" s="295" t="str">
        <f t="shared" ca="1" si="97"/>
        <v/>
      </c>
      <c r="G109" s="295">
        <f t="shared" ca="1" si="98"/>
        <v>2</v>
      </c>
      <c r="H109" s="295">
        <f t="shared" ca="1" si="99"/>
        <v>17</v>
      </c>
      <c r="I109" s="312" t="str">
        <f t="shared" ca="1" si="100"/>
        <v>Beginner Pink</v>
      </c>
      <c r="J109" s="315"/>
      <c r="K109" s="315"/>
      <c r="L109" s="315"/>
      <c r="M109" s="315"/>
      <c r="N109" s="316"/>
      <c r="O109" s="295">
        <f t="shared" ca="1" si="101"/>
        <v>23.788500000000003</v>
      </c>
      <c r="P109" s="295" t="str">
        <f ca="1">IFERROR(IF(AND(O109&gt;=N$34,COUNTIF(P$85:P108,M$34)&lt;O$34),M$34,IF(AND(O109&gt;=N$35,COUNTIF(P$85:P108,M$35)&lt;O$35),M$35,"")),"")</f>
        <v/>
      </c>
      <c r="Q109" s="242"/>
      <c r="R109" s="242"/>
      <c r="S109" s="242"/>
      <c r="T109" s="242"/>
      <c r="U109" s="242"/>
      <c r="V109" s="263"/>
      <c r="W109" s="263"/>
      <c r="X109" s="263"/>
      <c r="Y109" s="263"/>
      <c r="AA109" s="510"/>
      <c r="AB109" s="387"/>
      <c r="AC109" s="390" t="s">
        <v>364</v>
      </c>
      <c r="AD109" s="441" t="s">
        <v>370</v>
      </c>
      <c r="AE109" s="295">
        <f t="shared" ref="AE109:AX109" si="148">IFERROR(VLOOKUP(ROUNDUP(AE103,0)-AE98,$C$33:$E$42,3,FALSE)*$H$35,"")</f>
        <v>0.5</v>
      </c>
      <c r="AF109" s="295">
        <f t="shared" si="148"/>
        <v>4.5</v>
      </c>
      <c r="AG109" s="295">
        <f t="shared" si="148"/>
        <v>2</v>
      </c>
      <c r="AH109" s="295" t="str">
        <f t="shared" si="148"/>
        <v/>
      </c>
      <c r="AI109" s="295">
        <f t="shared" si="148"/>
        <v>4.5</v>
      </c>
      <c r="AJ109" s="295">
        <f t="shared" si="148"/>
        <v>8</v>
      </c>
      <c r="AK109" s="295" t="str">
        <f t="shared" si="148"/>
        <v/>
      </c>
      <c r="AL109" s="295">
        <f t="shared" si="148"/>
        <v>2</v>
      </c>
      <c r="AM109" s="295">
        <f t="shared" si="148"/>
        <v>2</v>
      </c>
      <c r="AN109" s="295">
        <f t="shared" si="148"/>
        <v>0.5</v>
      </c>
      <c r="AO109" s="295" t="str">
        <f t="shared" si="148"/>
        <v/>
      </c>
      <c r="AP109" s="295" t="str">
        <f t="shared" si="148"/>
        <v/>
      </c>
      <c r="AQ109" s="295" t="str">
        <f t="shared" si="148"/>
        <v/>
      </c>
      <c r="AR109" s="295" t="str">
        <f t="shared" si="148"/>
        <v/>
      </c>
      <c r="AS109" s="295" t="str">
        <f t="shared" si="148"/>
        <v/>
      </c>
      <c r="AT109" s="295" t="str">
        <f t="shared" si="148"/>
        <v/>
      </c>
      <c r="AU109" s="295" t="str">
        <f t="shared" si="148"/>
        <v/>
      </c>
      <c r="AV109" s="295" t="str">
        <f t="shared" si="148"/>
        <v/>
      </c>
      <c r="AW109" s="295" t="str">
        <f t="shared" si="148"/>
        <v/>
      </c>
      <c r="AX109" s="295" t="str">
        <f t="shared" si="148"/>
        <v/>
      </c>
      <c r="AY109" s="265"/>
      <c r="AZ109" s="265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02"/>
      <c r="DM109" s="202"/>
      <c r="DN109" s="202"/>
      <c r="DO109" s="202"/>
      <c r="DP109" s="202"/>
      <c r="DQ109" s="202"/>
      <c r="DR109" s="202"/>
      <c r="DS109" s="202"/>
      <c r="DT109" s="202"/>
      <c r="DU109" s="202"/>
      <c r="DV109" s="202"/>
      <c r="DW109" s="202"/>
      <c r="DX109" s="202"/>
      <c r="DY109" s="202"/>
      <c r="DZ109" s="202"/>
      <c r="EA109" s="202"/>
      <c r="EB109" s="202"/>
      <c r="EC109" s="202"/>
      <c r="ED109" s="202"/>
      <c r="EE109" s="202"/>
      <c r="EF109" s="202"/>
      <c r="EG109" s="202"/>
      <c r="EH109" s="202"/>
      <c r="EI109" s="202"/>
      <c r="EJ109" s="202"/>
      <c r="EK109" s="202"/>
      <c r="EL109" s="202"/>
      <c r="EM109" s="202"/>
      <c r="EN109" s="202"/>
      <c r="EO109" s="202"/>
      <c r="EP109" s="202"/>
      <c r="EQ109" s="202"/>
      <c r="ER109" s="202"/>
      <c r="ES109" s="202"/>
      <c r="ET109" s="202"/>
      <c r="EU109" s="202"/>
      <c r="EV109" s="202"/>
      <c r="EW109" s="202"/>
      <c r="EX109" s="202"/>
      <c r="EY109" s="202"/>
      <c r="EZ109" s="202"/>
      <c r="FA109" s="202"/>
      <c r="FB109" s="202"/>
      <c r="FC109" s="202"/>
      <c r="FD109" s="202"/>
      <c r="FE109" s="202"/>
      <c r="FF109" s="202"/>
      <c r="FG109" s="202"/>
      <c r="FH109" s="202"/>
      <c r="FI109" s="202"/>
      <c r="FJ109" s="202"/>
      <c r="FK109" s="202"/>
      <c r="FL109" s="202"/>
      <c r="FM109" s="202"/>
      <c r="FN109" s="202"/>
      <c r="FO109" s="202"/>
      <c r="FP109" s="202"/>
      <c r="FQ109" s="202"/>
      <c r="FR109" s="202"/>
      <c r="FS109" s="202"/>
      <c r="FT109" s="202"/>
      <c r="FU109" s="202"/>
      <c r="FV109" s="202"/>
      <c r="FW109" s="202"/>
      <c r="FX109" s="202"/>
      <c r="FY109" s="202"/>
      <c r="FZ109" s="202"/>
      <c r="GA109" s="202"/>
      <c r="GB109" s="202"/>
      <c r="GC109" s="202"/>
      <c r="GD109" s="202"/>
      <c r="GE109" s="202"/>
      <c r="GF109" s="202"/>
      <c r="GG109" s="202"/>
      <c r="GH109" s="202"/>
      <c r="GI109" s="202"/>
      <c r="GJ109" s="202"/>
      <c r="GK109" s="202"/>
      <c r="GL109" s="202"/>
      <c r="GM109" s="202"/>
      <c r="GN109" s="202"/>
      <c r="GO109" s="202"/>
      <c r="GP109" s="202"/>
      <c r="GQ109" s="202"/>
      <c r="GR109" s="202"/>
      <c r="GS109" s="202"/>
      <c r="GT109" s="202"/>
      <c r="GU109" s="202"/>
      <c r="GV109" s="202"/>
      <c r="GW109" s="202"/>
      <c r="GX109" s="202"/>
      <c r="GY109" s="202"/>
      <c r="GZ109" s="202"/>
      <c r="HA109" s="202"/>
      <c r="HB109" s="202"/>
      <c r="HC109" s="202"/>
      <c r="HD109" s="202"/>
      <c r="HE109" s="202"/>
      <c r="HF109" s="202"/>
      <c r="HG109" s="202"/>
      <c r="HH109" s="202"/>
      <c r="HI109" s="202"/>
      <c r="HJ109" s="202"/>
      <c r="HK109" s="202"/>
      <c r="HL109" s="202"/>
      <c r="HM109" s="202"/>
      <c r="HN109" s="202"/>
      <c r="HO109" s="202"/>
      <c r="HP109" s="202"/>
      <c r="HQ109" s="202"/>
      <c r="HR109" s="202"/>
      <c r="HS109" s="202"/>
    </row>
    <row r="110" spans="1:227" ht="10" customHeight="1" x14ac:dyDescent="0.35">
      <c r="A110" s="433">
        <v>25</v>
      </c>
      <c r="B110" s="295" t="str">
        <f t="shared" ca="1" si="93"/>
        <v/>
      </c>
      <c r="C110" s="295" t="str">
        <f t="shared" ca="1" si="94"/>
        <v>2</v>
      </c>
      <c r="D110" s="295" t="str">
        <f t="shared" ca="1" si="95"/>
        <v/>
      </c>
      <c r="E110" s="295" t="str">
        <f t="shared" ca="1" si="96"/>
        <v/>
      </c>
      <c r="F110" s="295" t="str">
        <f t="shared" ca="1" si="97"/>
        <v/>
      </c>
      <c r="G110" s="295">
        <f t="shared" ca="1" si="98"/>
        <v>2</v>
      </c>
      <c r="H110" s="295">
        <f t="shared" ca="1" si="99"/>
        <v>2</v>
      </c>
      <c r="I110" s="312" t="str">
        <f t="shared" ca="1" si="100"/>
        <v>Beginner Hairy</v>
      </c>
      <c r="J110" s="315"/>
      <c r="K110" s="315"/>
      <c r="L110" s="315"/>
      <c r="M110" s="315"/>
      <c r="N110" s="316"/>
      <c r="O110" s="295">
        <f t="shared" ca="1" si="101"/>
        <v>22.476000000000003</v>
      </c>
      <c r="P110" s="295" t="str">
        <f ca="1">IFERROR(IF(AND(O110&gt;=N$34,COUNTIF(P$85:P109,M$34)&lt;O$34),M$34,IF(AND(O110&gt;=N$35,COUNTIF(P$85:P109,M$35)&lt;O$35),M$35,"")),"")</f>
        <v/>
      </c>
      <c r="V110" s="263"/>
      <c r="W110" s="263"/>
      <c r="X110" s="263"/>
      <c r="Y110" s="263"/>
      <c r="AA110" s="510"/>
      <c r="AB110" s="387"/>
      <c r="AC110" s="390" t="s">
        <v>4</v>
      </c>
      <c r="AD110" s="441" t="s">
        <v>371</v>
      </c>
      <c r="AE110" s="295" t="str">
        <f t="shared" ref="AE110:AX110" si="149">IFERROR(VLOOKUP(AE99-AE98,$C$33:$E$42,3,FALSE)*$H$36,"")</f>
        <v/>
      </c>
      <c r="AF110" s="295" t="str">
        <f t="shared" si="149"/>
        <v/>
      </c>
      <c r="AG110" s="295" t="str">
        <f t="shared" si="149"/>
        <v/>
      </c>
      <c r="AH110" s="295">
        <f t="shared" si="149"/>
        <v>4.5</v>
      </c>
      <c r="AI110" s="295" t="str">
        <f t="shared" si="149"/>
        <v/>
      </c>
      <c r="AJ110" s="295" t="str">
        <f t="shared" si="149"/>
        <v/>
      </c>
      <c r="AK110" s="295" t="str">
        <f t="shared" si="149"/>
        <v/>
      </c>
      <c r="AL110" s="295" t="str">
        <f t="shared" si="149"/>
        <v/>
      </c>
      <c r="AM110" s="295" t="str">
        <f t="shared" si="149"/>
        <v/>
      </c>
      <c r="AN110" s="295" t="str">
        <f t="shared" si="149"/>
        <v/>
      </c>
      <c r="AO110" s="295" t="str">
        <f t="shared" si="149"/>
        <v/>
      </c>
      <c r="AP110" s="295" t="str">
        <f t="shared" si="149"/>
        <v/>
      </c>
      <c r="AQ110" s="295" t="str">
        <f t="shared" si="149"/>
        <v/>
      </c>
      <c r="AR110" s="295" t="str">
        <f t="shared" si="149"/>
        <v/>
      </c>
      <c r="AS110" s="295" t="str">
        <f t="shared" si="149"/>
        <v/>
      </c>
      <c r="AT110" s="295" t="str">
        <f t="shared" si="149"/>
        <v/>
      </c>
      <c r="AU110" s="295" t="str">
        <f t="shared" si="149"/>
        <v/>
      </c>
      <c r="AV110" s="295" t="str">
        <f t="shared" si="149"/>
        <v/>
      </c>
      <c r="AW110" s="295" t="str">
        <f t="shared" si="149"/>
        <v/>
      </c>
      <c r="AX110" s="295" t="str">
        <f t="shared" si="149"/>
        <v/>
      </c>
      <c r="AY110" s="265"/>
      <c r="AZ110" s="265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  <c r="EO110" s="202"/>
      <c r="EP110" s="202"/>
      <c r="EQ110" s="202"/>
      <c r="ER110" s="202"/>
      <c r="ES110" s="202"/>
      <c r="ET110" s="202"/>
      <c r="EU110" s="202"/>
      <c r="EV110" s="202"/>
      <c r="EW110" s="202"/>
      <c r="EX110" s="202"/>
      <c r="EY110" s="202"/>
      <c r="EZ110" s="202"/>
      <c r="FA110" s="202"/>
      <c r="FB110" s="202"/>
      <c r="FC110" s="202"/>
      <c r="FD110" s="202"/>
      <c r="FE110" s="202"/>
      <c r="FF110" s="202"/>
      <c r="FG110" s="202"/>
      <c r="FH110" s="202"/>
      <c r="FI110" s="202"/>
      <c r="FJ110" s="202"/>
      <c r="FK110" s="202"/>
      <c r="FL110" s="202"/>
      <c r="FM110" s="202"/>
      <c r="FN110" s="202"/>
      <c r="FO110" s="202"/>
      <c r="FP110" s="202"/>
      <c r="FQ110" s="202"/>
      <c r="FR110" s="202"/>
      <c r="FS110" s="202"/>
      <c r="FT110" s="202"/>
      <c r="FU110" s="202"/>
      <c r="FV110" s="202"/>
      <c r="FW110" s="202"/>
      <c r="FX110" s="202"/>
      <c r="FY110" s="202"/>
      <c r="FZ110" s="202"/>
      <c r="GA110" s="202"/>
      <c r="GB110" s="202"/>
      <c r="GC110" s="202"/>
      <c r="GD110" s="202"/>
      <c r="GE110" s="202"/>
      <c r="GF110" s="202"/>
      <c r="GG110" s="202"/>
      <c r="GH110" s="202"/>
      <c r="GI110" s="202"/>
      <c r="GJ110" s="202"/>
      <c r="GK110" s="202"/>
      <c r="GL110" s="202"/>
      <c r="GM110" s="202"/>
      <c r="GN110" s="202"/>
      <c r="GO110" s="202"/>
      <c r="GP110" s="202"/>
      <c r="GQ110" s="202"/>
      <c r="GR110" s="202"/>
      <c r="GS110" s="202"/>
      <c r="GT110" s="202"/>
      <c r="GU110" s="202"/>
      <c r="GV110" s="202"/>
      <c r="GW110" s="202"/>
      <c r="GX110" s="202"/>
      <c r="GY110" s="202"/>
      <c r="GZ110" s="202"/>
      <c r="HA110" s="202"/>
      <c r="HB110" s="202"/>
      <c r="HC110" s="202"/>
      <c r="HD110" s="202"/>
      <c r="HE110" s="202"/>
      <c r="HF110" s="202"/>
      <c r="HG110" s="202"/>
      <c r="HH110" s="202"/>
      <c r="HI110" s="202"/>
      <c r="HJ110" s="202"/>
      <c r="HK110" s="202"/>
      <c r="HL110" s="202"/>
      <c r="HM110" s="202"/>
      <c r="HN110" s="202"/>
      <c r="HO110" s="202"/>
      <c r="HP110" s="202"/>
      <c r="HQ110" s="202"/>
      <c r="HR110" s="202"/>
      <c r="HS110" s="202"/>
    </row>
    <row r="111" spans="1:227" ht="10" customHeight="1" x14ac:dyDescent="0.35">
      <c r="A111" s="433">
        <v>26</v>
      </c>
      <c r="B111" s="295" t="str">
        <f t="shared" ca="1" si="93"/>
        <v/>
      </c>
      <c r="C111" s="295" t="str">
        <f t="shared" ca="1" si="94"/>
        <v>3</v>
      </c>
      <c r="D111" s="295" t="str">
        <f t="shared" ca="1" si="95"/>
        <v/>
      </c>
      <c r="E111" s="295" t="str">
        <f t="shared" ca="1" si="96"/>
        <v/>
      </c>
      <c r="F111" s="295" t="str">
        <f t="shared" ca="1" si="97"/>
        <v/>
      </c>
      <c r="G111" s="295">
        <f t="shared" ca="1" si="98"/>
        <v>2</v>
      </c>
      <c r="H111" s="295">
        <f t="shared" ca="1" si="99"/>
        <v>3</v>
      </c>
      <c r="I111" s="312" t="str">
        <f t="shared" ca="1" si="100"/>
        <v>Beginner Honest</v>
      </c>
      <c r="J111" s="315"/>
      <c r="K111" s="315"/>
      <c r="L111" s="315"/>
      <c r="M111" s="315"/>
      <c r="N111" s="316"/>
      <c r="O111" s="295">
        <f t="shared" ca="1" si="101"/>
        <v>22.4635</v>
      </c>
      <c r="P111" s="295" t="str">
        <f ca="1">IFERROR(IF(AND(O111&gt;=N$34,COUNTIF(P$85:P110,M$34)&lt;O$34),M$34,IF(AND(O111&gt;=N$35,COUNTIF(P$85:P110,M$35)&lt;O$35),M$35,"")),"")</f>
        <v/>
      </c>
      <c r="V111" s="263"/>
      <c r="W111" s="263"/>
      <c r="X111" s="263"/>
      <c r="Y111" s="263"/>
      <c r="AA111" s="510"/>
      <c r="AB111" s="387"/>
      <c r="AC111" s="387"/>
      <c r="AD111" s="386" t="s">
        <v>373</v>
      </c>
      <c r="AE111" s="295" t="str">
        <f t="shared" ref="AE111:AX111" ca="1" si="150">TEXT(SUM(AE107:AE110)*VLOOKUP($AA91,$J$33:$K$36,2,FALSE),"#")</f>
        <v>1</v>
      </c>
      <c r="AF111" s="295" t="str">
        <f t="shared" ca="1" si="150"/>
        <v>5</v>
      </c>
      <c r="AG111" s="295" t="str">
        <f t="shared" ca="1" si="150"/>
        <v>2</v>
      </c>
      <c r="AH111" s="295" t="str">
        <f t="shared" ca="1" si="150"/>
        <v>5</v>
      </c>
      <c r="AI111" s="295" t="str">
        <f t="shared" ca="1" si="150"/>
        <v>5</v>
      </c>
      <c r="AJ111" s="295" t="str">
        <f t="shared" ca="1" si="150"/>
        <v>8</v>
      </c>
      <c r="AK111" s="295" t="str">
        <f t="shared" ca="1" si="150"/>
        <v/>
      </c>
      <c r="AL111" s="295" t="str">
        <f t="shared" ca="1" si="150"/>
        <v>2</v>
      </c>
      <c r="AM111" s="295" t="str">
        <f t="shared" ca="1" si="150"/>
        <v>2</v>
      </c>
      <c r="AN111" s="295" t="str">
        <f t="shared" ca="1" si="150"/>
        <v>1</v>
      </c>
      <c r="AO111" s="295" t="str">
        <f t="shared" si="150"/>
        <v/>
      </c>
      <c r="AP111" s="295" t="str">
        <f t="shared" si="150"/>
        <v/>
      </c>
      <c r="AQ111" s="295" t="str">
        <f t="shared" si="150"/>
        <v/>
      </c>
      <c r="AR111" s="295" t="str">
        <f t="shared" si="150"/>
        <v/>
      </c>
      <c r="AS111" s="295" t="str">
        <f t="shared" si="150"/>
        <v/>
      </c>
      <c r="AT111" s="295" t="str">
        <f t="shared" si="150"/>
        <v/>
      </c>
      <c r="AU111" s="295" t="str">
        <f t="shared" si="150"/>
        <v/>
      </c>
      <c r="AV111" s="295" t="str">
        <f t="shared" si="150"/>
        <v/>
      </c>
      <c r="AW111" s="295" t="str">
        <f t="shared" si="150"/>
        <v/>
      </c>
      <c r="AX111" s="295" t="str">
        <f t="shared" si="150"/>
        <v/>
      </c>
      <c r="AY111" s="265"/>
      <c r="AZ111" s="265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  <c r="EO111" s="202"/>
      <c r="EP111" s="202"/>
      <c r="EQ111" s="202"/>
      <c r="ER111" s="202"/>
      <c r="ES111" s="202"/>
      <c r="ET111" s="202"/>
      <c r="EU111" s="202"/>
      <c r="EV111" s="202"/>
      <c r="EW111" s="202"/>
      <c r="EX111" s="202"/>
      <c r="EY111" s="202"/>
      <c r="EZ111" s="202"/>
      <c r="FA111" s="202"/>
      <c r="FB111" s="202"/>
      <c r="FC111" s="202"/>
      <c r="FD111" s="202"/>
      <c r="FE111" s="202"/>
      <c r="FF111" s="202"/>
      <c r="FG111" s="202"/>
      <c r="FH111" s="202"/>
      <c r="FI111" s="202"/>
      <c r="FJ111" s="202"/>
      <c r="FK111" s="202"/>
      <c r="FL111" s="202"/>
      <c r="FM111" s="202"/>
      <c r="FN111" s="202"/>
      <c r="FO111" s="202"/>
      <c r="FP111" s="202"/>
      <c r="FQ111" s="202"/>
      <c r="FR111" s="202"/>
      <c r="FS111" s="202"/>
      <c r="FT111" s="202"/>
      <c r="FU111" s="202"/>
      <c r="FV111" s="202"/>
      <c r="FW111" s="202"/>
      <c r="FX111" s="202"/>
      <c r="FY111" s="202"/>
      <c r="FZ111" s="202"/>
      <c r="GA111" s="202"/>
      <c r="GB111" s="202"/>
      <c r="GC111" s="202"/>
      <c r="GD111" s="202"/>
      <c r="GE111" s="202"/>
      <c r="GF111" s="202"/>
      <c r="GG111" s="202"/>
      <c r="GH111" s="202"/>
      <c r="GI111" s="202"/>
      <c r="GJ111" s="202"/>
      <c r="GK111" s="202"/>
      <c r="GL111" s="202"/>
      <c r="GM111" s="202"/>
      <c r="GN111" s="202"/>
      <c r="GO111" s="202"/>
      <c r="GP111" s="202"/>
      <c r="GQ111" s="202"/>
      <c r="GR111" s="202"/>
      <c r="GS111" s="202"/>
      <c r="GT111" s="202"/>
      <c r="GU111" s="202"/>
      <c r="GV111" s="202"/>
      <c r="GW111" s="202"/>
      <c r="GX111" s="202"/>
      <c r="GY111" s="202"/>
      <c r="GZ111" s="202"/>
      <c r="HA111" s="202"/>
      <c r="HB111" s="202"/>
      <c r="HC111" s="202"/>
      <c r="HD111" s="202"/>
      <c r="HE111" s="202"/>
      <c r="HF111" s="202"/>
      <c r="HG111" s="202"/>
      <c r="HH111" s="202"/>
      <c r="HI111" s="202"/>
      <c r="HJ111" s="202"/>
      <c r="HK111" s="202"/>
      <c r="HL111" s="202"/>
      <c r="HM111" s="202"/>
      <c r="HN111" s="202"/>
      <c r="HO111" s="202"/>
      <c r="HP111" s="202"/>
      <c r="HQ111" s="202"/>
      <c r="HR111" s="202"/>
      <c r="HS111" s="202"/>
    </row>
    <row r="112" spans="1:227" ht="10" customHeight="1" x14ac:dyDescent="0.35">
      <c r="A112" s="433">
        <v>27</v>
      </c>
      <c r="B112" s="295" t="str">
        <f t="shared" ca="1" si="93"/>
        <v/>
      </c>
      <c r="C112" s="295" t="str">
        <f t="shared" ca="1" si="94"/>
        <v>4</v>
      </c>
      <c r="D112" s="295" t="str">
        <f t="shared" ca="1" si="95"/>
        <v/>
      </c>
      <c r="E112" s="295" t="str">
        <f t="shared" ca="1" si="96"/>
        <v/>
      </c>
      <c r="F112" s="295" t="str">
        <f t="shared" ca="1" si="97"/>
        <v/>
      </c>
      <c r="G112" s="295">
        <f t="shared" ca="1" si="98"/>
        <v>2</v>
      </c>
      <c r="H112" s="295">
        <f t="shared" ca="1" si="99"/>
        <v>4</v>
      </c>
      <c r="I112" s="312" t="str">
        <f t="shared" ca="1" si="100"/>
        <v>Beginner Strong</v>
      </c>
      <c r="J112" s="315"/>
      <c r="K112" s="315"/>
      <c r="L112" s="315"/>
      <c r="M112" s="315"/>
      <c r="N112" s="316"/>
      <c r="O112" s="295">
        <f t="shared" ca="1" si="101"/>
        <v>22.451000000000001</v>
      </c>
      <c r="P112" s="295" t="str">
        <f ca="1">IFERROR(IF(AND(O112&gt;=N$34,COUNTIF(P$85:P111,M$34)&lt;O$34),M$34,IF(AND(O112&gt;=N$35,COUNTIF(P$85:P111,M$35)&lt;O$35),M$35,"")),"")</f>
        <v/>
      </c>
      <c r="V112" s="263"/>
      <c r="W112" s="263"/>
      <c r="X112" s="263"/>
      <c r="Y112" s="263"/>
      <c r="AA112" s="370" t="s">
        <v>341</v>
      </c>
      <c r="AB112" s="373"/>
      <c r="AC112" s="371">
        <f ca="1">COUNTIF(AE92:AY92,"&gt;0")</f>
        <v>4</v>
      </c>
      <c r="AD112" s="371">
        <f ca="1">IF(AC112=0,1,AC112)</f>
        <v>4</v>
      </c>
      <c r="AE112" s="344">
        <f t="shared" ref="AE112:AX112" ca="1" si="151">IF($AD112&gt;=AE91,MATCH(AE91,$AE92:$AY92,0),0)</f>
        <v>4</v>
      </c>
      <c r="AF112" s="344">
        <f t="shared" ca="1" si="151"/>
        <v>7</v>
      </c>
      <c r="AG112" s="344">
        <f t="shared" ca="1" si="151"/>
        <v>8</v>
      </c>
      <c r="AH112" s="344">
        <f t="shared" ca="1" si="151"/>
        <v>10</v>
      </c>
      <c r="AI112" s="344">
        <f t="shared" ca="1" si="151"/>
        <v>0</v>
      </c>
      <c r="AJ112" s="344">
        <f t="shared" ca="1" si="151"/>
        <v>0</v>
      </c>
      <c r="AK112" s="344">
        <f t="shared" ca="1" si="151"/>
        <v>0</v>
      </c>
      <c r="AL112" s="344">
        <f t="shared" ca="1" si="151"/>
        <v>0</v>
      </c>
      <c r="AM112" s="344">
        <f t="shared" ca="1" si="151"/>
        <v>0</v>
      </c>
      <c r="AN112" s="344">
        <f t="shared" ca="1" si="151"/>
        <v>0</v>
      </c>
      <c r="AO112" s="344">
        <f t="shared" ca="1" si="151"/>
        <v>0</v>
      </c>
      <c r="AP112" s="344">
        <f t="shared" ca="1" si="151"/>
        <v>0</v>
      </c>
      <c r="AQ112" s="344">
        <f t="shared" ca="1" si="151"/>
        <v>0</v>
      </c>
      <c r="AR112" s="344">
        <f t="shared" ca="1" si="151"/>
        <v>0</v>
      </c>
      <c r="AS112" s="344">
        <f t="shared" ca="1" si="151"/>
        <v>0</v>
      </c>
      <c r="AT112" s="344">
        <f t="shared" ca="1" si="151"/>
        <v>0</v>
      </c>
      <c r="AU112" s="344">
        <f t="shared" ca="1" si="151"/>
        <v>0</v>
      </c>
      <c r="AV112" s="344">
        <f t="shared" ca="1" si="151"/>
        <v>0</v>
      </c>
      <c r="AW112" s="344">
        <f t="shared" ca="1" si="151"/>
        <v>0</v>
      </c>
      <c r="AX112" s="344">
        <f t="shared" ca="1" si="151"/>
        <v>0</v>
      </c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  <c r="FM112" s="202"/>
      <c r="FN112" s="202"/>
      <c r="FO112" s="202"/>
      <c r="FP112" s="202"/>
      <c r="FQ112" s="202"/>
      <c r="FR112" s="202"/>
      <c r="FS112" s="202"/>
      <c r="FT112" s="202"/>
      <c r="FU112" s="202"/>
      <c r="FV112" s="202"/>
      <c r="FW112" s="202"/>
      <c r="FX112" s="202"/>
      <c r="FY112" s="202"/>
      <c r="FZ112" s="202"/>
      <c r="GA112" s="202"/>
      <c r="GB112" s="202"/>
      <c r="GC112" s="202"/>
      <c r="GD112" s="202"/>
      <c r="GE112" s="202"/>
      <c r="GF112" s="202"/>
      <c r="GG112" s="202"/>
      <c r="GH112" s="202"/>
      <c r="GI112" s="202"/>
      <c r="GJ112" s="202"/>
      <c r="GK112" s="202"/>
      <c r="GL112" s="202"/>
      <c r="GM112" s="202"/>
      <c r="GN112" s="202"/>
      <c r="GO112" s="202"/>
      <c r="GP112" s="202"/>
      <c r="GQ112" s="202"/>
      <c r="GR112" s="202"/>
      <c r="GS112" s="202"/>
      <c r="GT112" s="202"/>
      <c r="GU112" s="202"/>
      <c r="GV112" s="202"/>
      <c r="GW112" s="202"/>
      <c r="GX112" s="202"/>
      <c r="GY112" s="202"/>
      <c r="GZ112" s="202"/>
      <c r="HA112" s="202"/>
      <c r="HB112" s="202"/>
      <c r="HC112" s="202"/>
      <c r="HD112" s="202"/>
      <c r="HE112" s="202"/>
      <c r="HF112" s="202"/>
      <c r="HG112" s="202"/>
      <c r="HH112" s="202"/>
      <c r="HI112" s="202"/>
      <c r="HJ112" s="202"/>
      <c r="HK112" s="202"/>
      <c r="HL112" s="202"/>
      <c r="HM112" s="202"/>
      <c r="HN112" s="202"/>
      <c r="HO112" s="202"/>
      <c r="HP112" s="202"/>
      <c r="HQ112" s="202"/>
      <c r="HR112" s="202"/>
      <c r="HS112" s="202"/>
    </row>
    <row r="113" spans="1:227" ht="10" customHeight="1" x14ac:dyDescent="0.35">
      <c r="A113" s="433">
        <v>28</v>
      </c>
      <c r="B113" s="295" t="str">
        <f t="shared" ca="1" si="93"/>
        <v/>
      </c>
      <c r="C113" s="295" t="str">
        <f t="shared" ca="1" si="94"/>
        <v>13</v>
      </c>
      <c r="D113" s="295" t="str">
        <f t="shared" ca="1" si="95"/>
        <v/>
      </c>
      <c r="E113" s="295" t="str">
        <f t="shared" ca="1" si="96"/>
        <v/>
      </c>
      <c r="F113" s="295" t="str">
        <f t="shared" ca="1" si="97"/>
        <v/>
      </c>
      <c r="G113" s="295">
        <f t="shared" ca="1" si="98"/>
        <v>2</v>
      </c>
      <c r="H113" s="295">
        <f t="shared" ca="1" si="99"/>
        <v>13</v>
      </c>
      <c r="I113" s="312" t="str">
        <f t="shared" ca="1" si="100"/>
        <v>Beginner Brown</v>
      </c>
      <c r="J113" s="315"/>
      <c r="K113" s="315"/>
      <c r="L113" s="315"/>
      <c r="M113" s="315"/>
      <c r="N113" s="316"/>
      <c r="O113" s="295">
        <f t="shared" ca="1" si="101"/>
        <v>22.3385</v>
      </c>
      <c r="P113" s="295" t="str">
        <f ca="1">IFERROR(IF(AND(O113&gt;=N$34,COUNTIF(P$85:P112,M$34)&lt;O$34),M$34,IF(AND(O113&gt;=N$35,COUNTIF(P$85:P112,M$35)&lt;O$35),M$35,"")),"")</f>
        <v/>
      </c>
      <c r="V113" s="263"/>
      <c r="W113" s="263"/>
      <c r="X113" s="263"/>
      <c r="Y113" s="263"/>
      <c r="AA113" s="391"/>
      <c r="AB113" s="392"/>
      <c r="AC113" s="392"/>
      <c r="AD113" s="393" t="s">
        <v>324</v>
      </c>
      <c r="AE113" s="346" t="str">
        <f t="shared" ref="AE113:AX113" ca="1" si="152">IFERROR(IF(AE112&gt;0,INDEX(LST_SkillsC_Val,AE112+1),""),"")</f>
        <v>Noir</v>
      </c>
      <c r="AF113" s="346" t="str">
        <f t="shared" ca="1" si="152"/>
        <v>Purple</v>
      </c>
      <c r="AG113" s="346" t="str">
        <f t="shared" ca="1" si="152"/>
        <v>Red</v>
      </c>
      <c r="AH113" s="346" t="str">
        <f t="shared" ca="1" si="152"/>
        <v>Yellow</v>
      </c>
      <c r="AI113" s="346" t="str">
        <f t="shared" ca="1" si="152"/>
        <v/>
      </c>
      <c r="AJ113" s="346" t="str">
        <f t="shared" ca="1" si="152"/>
        <v/>
      </c>
      <c r="AK113" s="346" t="str">
        <f t="shared" ca="1" si="152"/>
        <v/>
      </c>
      <c r="AL113" s="346" t="str">
        <f t="shared" ca="1" si="152"/>
        <v/>
      </c>
      <c r="AM113" s="346" t="str">
        <f t="shared" ca="1" si="152"/>
        <v/>
      </c>
      <c r="AN113" s="346" t="str">
        <f t="shared" ca="1" si="152"/>
        <v/>
      </c>
      <c r="AO113" s="346" t="str">
        <f t="shared" ca="1" si="152"/>
        <v/>
      </c>
      <c r="AP113" s="346" t="str">
        <f t="shared" ca="1" si="152"/>
        <v/>
      </c>
      <c r="AQ113" s="346" t="str">
        <f t="shared" ca="1" si="152"/>
        <v/>
      </c>
      <c r="AR113" s="346" t="str">
        <f t="shared" ca="1" si="152"/>
        <v/>
      </c>
      <c r="AS113" s="346" t="str">
        <f t="shared" ca="1" si="152"/>
        <v/>
      </c>
      <c r="AT113" s="346" t="str">
        <f t="shared" ca="1" si="152"/>
        <v/>
      </c>
      <c r="AU113" s="346" t="str">
        <f t="shared" ca="1" si="152"/>
        <v/>
      </c>
      <c r="AV113" s="346" t="str">
        <f t="shared" ca="1" si="152"/>
        <v/>
      </c>
      <c r="AW113" s="346" t="str">
        <f t="shared" ca="1" si="152"/>
        <v/>
      </c>
      <c r="AX113" s="346" t="str">
        <f t="shared" ca="1" si="152"/>
        <v/>
      </c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2"/>
      <c r="ET113" s="202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2"/>
      <c r="FL113" s="202"/>
      <c r="FM113" s="202"/>
      <c r="FN113" s="202"/>
      <c r="FO113" s="202"/>
      <c r="FP113" s="202"/>
      <c r="FQ113" s="202"/>
      <c r="FR113" s="202"/>
      <c r="FS113" s="202"/>
      <c r="FT113" s="202"/>
      <c r="FU113" s="202"/>
      <c r="FV113" s="202"/>
      <c r="FW113" s="202"/>
      <c r="FX113" s="202"/>
      <c r="FY113" s="202"/>
      <c r="FZ113" s="202"/>
      <c r="GA113" s="202"/>
      <c r="GB113" s="202"/>
      <c r="GC113" s="202"/>
      <c r="GD113" s="202"/>
      <c r="GE113" s="202"/>
      <c r="GF113" s="202"/>
      <c r="GG113" s="202"/>
      <c r="GH113" s="202"/>
      <c r="GI113" s="202"/>
      <c r="GJ113" s="202"/>
      <c r="GK113" s="202"/>
      <c r="GL113" s="202"/>
      <c r="GM113" s="202"/>
      <c r="GN113" s="202"/>
      <c r="GO113" s="202"/>
      <c r="GP113" s="202"/>
      <c r="GQ113" s="202"/>
      <c r="GR113" s="202"/>
      <c r="GS113" s="202"/>
      <c r="GT113" s="202"/>
      <c r="GU113" s="202"/>
      <c r="GV113" s="202"/>
      <c r="GW113" s="202"/>
      <c r="GX113" s="202"/>
      <c r="GY113" s="202"/>
      <c r="GZ113" s="202"/>
      <c r="HA113" s="202"/>
      <c r="HB113" s="202"/>
      <c r="HC113" s="202"/>
      <c r="HD113" s="202"/>
      <c r="HE113" s="202"/>
      <c r="HF113" s="202"/>
      <c r="HG113" s="202"/>
      <c r="HH113" s="202"/>
      <c r="HI113" s="202"/>
      <c r="HJ113" s="202"/>
      <c r="HK113" s="202"/>
      <c r="HL113" s="202"/>
      <c r="HM113" s="202"/>
      <c r="HN113" s="202"/>
      <c r="HO113" s="202"/>
      <c r="HP113" s="202"/>
      <c r="HQ113" s="202"/>
      <c r="HR113" s="202"/>
      <c r="HS113" s="202"/>
    </row>
    <row r="114" spans="1:227" ht="10" customHeight="1" x14ac:dyDescent="0.35">
      <c r="A114" s="433">
        <v>29</v>
      </c>
      <c r="B114" s="295" t="str">
        <f t="shared" ca="1" si="93"/>
        <v/>
      </c>
      <c r="C114" s="295" t="str">
        <f t="shared" ca="1" si="94"/>
        <v/>
      </c>
      <c r="D114" s="295" t="str">
        <f t="shared" ca="1" si="95"/>
        <v/>
      </c>
      <c r="E114" s="295" t="str">
        <f t="shared" ca="1" si="96"/>
        <v>15</v>
      </c>
      <c r="F114" s="295" t="str">
        <f t="shared" ca="1" si="97"/>
        <v/>
      </c>
      <c r="G114" s="295">
        <f t="shared" ca="1" si="98"/>
        <v>4</v>
      </c>
      <c r="H114" s="295">
        <f t="shared" ca="1" si="99"/>
        <v>15</v>
      </c>
      <c r="I114" s="312" t="str">
        <f t="shared" ca="1" si="100"/>
        <v>Advanced Noir</v>
      </c>
      <c r="J114" s="315"/>
      <c r="K114" s="315"/>
      <c r="L114" s="315"/>
      <c r="M114" s="315"/>
      <c r="N114" s="316"/>
      <c r="O114" s="295">
        <f t="shared" ca="1" si="101"/>
        <v>22.3185</v>
      </c>
      <c r="P114" s="295" t="str">
        <f ca="1">IFERROR(IF(AND(O114&gt;=N$34,COUNTIF(P$85:P113,M$34)&lt;O$34),M$34,IF(AND(O114&gt;=N$35,COUNTIF(P$85:P113,M$35)&lt;O$35),M$35,"")),"")</f>
        <v/>
      </c>
      <c r="V114" s="263"/>
      <c r="W114" s="263"/>
      <c r="X114" s="263"/>
      <c r="Y114" s="263"/>
      <c r="AA114" s="396"/>
      <c r="AB114" s="397"/>
      <c r="AC114" s="397"/>
      <c r="AD114" s="395" t="s">
        <v>346</v>
      </c>
      <c r="AE114" s="295" t="e">
        <f t="shared" ref="AE114:AX114" ca="1" si="153">IF(AE112&gt;0,IF(EXACT(OFFSET($AE95,0,AE112-1),""),NA(),IF(OFFSET($AE95,0,AE112-1)&gt;0,OFFSET($AE95,0,AE112-1),NA())),"")</f>
        <v>#N/A</v>
      </c>
      <c r="AF114" s="295" t="e">
        <f t="shared" ca="1" si="153"/>
        <v>#N/A</v>
      </c>
      <c r="AG114" s="295" t="e">
        <f t="shared" ca="1" si="153"/>
        <v>#N/A</v>
      </c>
      <c r="AH114" s="295" t="e">
        <f t="shared" ca="1" si="153"/>
        <v>#N/A</v>
      </c>
      <c r="AI114" s="295" t="str">
        <f t="shared" ca="1" si="153"/>
        <v/>
      </c>
      <c r="AJ114" s="295" t="str">
        <f t="shared" ca="1" si="153"/>
        <v/>
      </c>
      <c r="AK114" s="295" t="str">
        <f t="shared" ca="1" si="153"/>
        <v/>
      </c>
      <c r="AL114" s="295" t="str">
        <f t="shared" ca="1" si="153"/>
        <v/>
      </c>
      <c r="AM114" s="295" t="str">
        <f t="shared" ca="1" si="153"/>
        <v/>
      </c>
      <c r="AN114" s="295" t="str">
        <f t="shared" ca="1" si="153"/>
        <v/>
      </c>
      <c r="AO114" s="295" t="str">
        <f t="shared" ca="1" si="153"/>
        <v/>
      </c>
      <c r="AP114" s="295" t="str">
        <f t="shared" ca="1" si="153"/>
        <v/>
      </c>
      <c r="AQ114" s="295" t="str">
        <f t="shared" ca="1" si="153"/>
        <v/>
      </c>
      <c r="AR114" s="295" t="str">
        <f t="shared" ca="1" si="153"/>
        <v/>
      </c>
      <c r="AS114" s="295" t="str">
        <f t="shared" ca="1" si="153"/>
        <v/>
      </c>
      <c r="AT114" s="295" t="str">
        <f t="shared" ca="1" si="153"/>
        <v/>
      </c>
      <c r="AU114" s="295" t="str">
        <f t="shared" ca="1" si="153"/>
        <v/>
      </c>
      <c r="AV114" s="295" t="str">
        <f t="shared" ca="1" si="153"/>
        <v/>
      </c>
      <c r="AW114" s="295" t="str">
        <f t="shared" ca="1" si="153"/>
        <v/>
      </c>
      <c r="AX114" s="295" t="str">
        <f t="shared" ca="1" si="153"/>
        <v/>
      </c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2"/>
      <c r="FJ114" s="202"/>
      <c r="FK114" s="202"/>
      <c r="FL114" s="202"/>
      <c r="FM114" s="202"/>
      <c r="FN114" s="202"/>
      <c r="FO114" s="202"/>
      <c r="FP114" s="202"/>
      <c r="FQ114" s="202"/>
      <c r="FR114" s="202"/>
      <c r="FS114" s="202"/>
      <c r="FT114" s="202"/>
      <c r="FU114" s="202"/>
      <c r="FV114" s="202"/>
      <c r="FW114" s="202"/>
      <c r="FX114" s="202"/>
      <c r="FY114" s="202"/>
      <c r="FZ114" s="202"/>
      <c r="GA114" s="202"/>
      <c r="GB114" s="202"/>
      <c r="GC114" s="202"/>
      <c r="GD114" s="202"/>
      <c r="GE114" s="202"/>
      <c r="GF114" s="202"/>
      <c r="GG114" s="202"/>
      <c r="GH114" s="202"/>
      <c r="GI114" s="202"/>
      <c r="GJ114" s="202"/>
      <c r="GK114" s="202"/>
      <c r="GL114" s="202"/>
      <c r="GM114" s="202"/>
      <c r="GN114" s="202"/>
      <c r="GO114" s="202"/>
      <c r="GP114" s="202"/>
      <c r="GQ114" s="202"/>
      <c r="GR114" s="202"/>
      <c r="GS114" s="202"/>
      <c r="GT114" s="202"/>
      <c r="GU114" s="202"/>
      <c r="GV114" s="202"/>
      <c r="GW114" s="202"/>
      <c r="GX114" s="202"/>
      <c r="GY114" s="202"/>
      <c r="GZ114" s="202"/>
      <c r="HA114" s="202"/>
      <c r="HB114" s="202"/>
      <c r="HC114" s="202"/>
      <c r="HD114" s="202"/>
      <c r="HE114" s="202"/>
      <c r="HF114" s="202"/>
      <c r="HG114" s="202"/>
      <c r="HH114" s="202"/>
      <c r="HI114" s="202"/>
      <c r="HJ114" s="202"/>
      <c r="HK114" s="202"/>
      <c r="HL114" s="202"/>
      <c r="HM114" s="202"/>
      <c r="HN114" s="202"/>
      <c r="HO114" s="202"/>
      <c r="HP114" s="202"/>
      <c r="HQ114" s="202"/>
      <c r="HR114" s="202"/>
      <c r="HS114" s="202"/>
    </row>
    <row r="115" spans="1:227" ht="10" customHeight="1" x14ac:dyDescent="0.35">
      <c r="A115" s="433">
        <v>30</v>
      </c>
      <c r="B115" s="295" t="str">
        <f t="shared" ca="1" si="93"/>
        <v/>
      </c>
      <c r="C115" s="295" t="str">
        <f t="shared" ca="1" si="94"/>
        <v>16</v>
      </c>
      <c r="D115" s="295" t="str">
        <f t="shared" ca="1" si="95"/>
        <v/>
      </c>
      <c r="E115" s="295" t="str">
        <f t="shared" ca="1" si="96"/>
        <v/>
      </c>
      <c r="F115" s="295" t="str">
        <f t="shared" ca="1" si="97"/>
        <v/>
      </c>
      <c r="G115" s="295">
        <f t="shared" ca="1" si="98"/>
        <v>2</v>
      </c>
      <c r="H115" s="295">
        <f t="shared" ca="1" si="99"/>
        <v>16</v>
      </c>
      <c r="I115" s="312" t="str">
        <f t="shared" ca="1" si="100"/>
        <v>Beginner Orange</v>
      </c>
      <c r="J115" s="315"/>
      <c r="K115" s="315"/>
      <c r="L115" s="315"/>
      <c r="M115" s="315"/>
      <c r="N115" s="316"/>
      <c r="O115" s="295">
        <f t="shared" ca="1" si="101"/>
        <v>22.301000000000002</v>
      </c>
      <c r="P115" s="295" t="str">
        <f ca="1">IFERROR(IF(AND(O115&gt;=N$34,COUNTIF(P$85:P114,M$34)&lt;O$34),M$34,IF(AND(O115&gt;=N$35,COUNTIF(P$85:P114,M$35)&lt;O$35),M$35,"")),"")</f>
        <v/>
      </c>
      <c r="V115" s="263"/>
      <c r="W115" s="263"/>
      <c r="X115" s="263"/>
      <c r="Y115" s="263"/>
      <c r="AA115" s="396"/>
      <c r="AB115" s="397"/>
      <c r="AC115" s="397"/>
      <c r="AD115" s="395" t="s">
        <v>347</v>
      </c>
      <c r="AE115" s="295" t="e">
        <f t="shared" ref="AE115:AX115" ca="1" si="154">IF(AE112&gt;0,IF(EXACT(OFFSET($AE96,0,AE112-1),""),NA(),IF(OFFSET($AE96,0,AE112-1)&gt;0,OFFSET($AE96,0,AE112-1),NA())),"")</f>
        <v>#N/A</v>
      </c>
      <c r="AF115" s="295" t="e">
        <f t="shared" ca="1" si="154"/>
        <v>#N/A</v>
      </c>
      <c r="AG115" s="295" t="e">
        <f t="shared" ca="1" si="154"/>
        <v>#N/A</v>
      </c>
      <c r="AH115" s="295" t="e">
        <f t="shared" ca="1" si="154"/>
        <v>#N/A</v>
      </c>
      <c r="AI115" s="295" t="str">
        <f t="shared" ca="1" si="154"/>
        <v/>
      </c>
      <c r="AJ115" s="295" t="str">
        <f t="shared" ca="1" si="154"/>
        <v/>
      </c>
      <c r="AK115" s="295" t="str">
        <f t="shared" ca="1" si="154"/>
        <v/>
      </c>
      <c r="AL115" s="295" t="str">
        <f t="shared" ca="1" si="154"/>
        <v/>
      </c>
      <c r="AM115" s="295" t="str">
        <f t="shared" ca="1" si="154"/>
        <v/>
      </c>
      <c r="AN115" s="295" t="str">
        <f t="shared" ca="1" si="154"/>
        <v/>
      </c>
      <c r="AO115" s="295" t="str">
        <f t="shared" ca="1" si="154"/>
        <v/>
      </c>
      <c r="AP115" s="295" t="str">
        <f t="shared" ca="1" si="154"/>
        <v/>
      </c>
      <c r="AQ115" s="295" t="str">
        <f t="shared" ca="1" si="154"/>
        <v/>
      </c>
      <c r="AR115" s="295" t="str">
        <f t="shared" ca="1" si="154"/>
        <v/>
      </c>
      <c r="AS115" s="295" t="str">
        <f t="shared" ca="1" si="154"/>
        <v/>
      </c>
      <c r="AT115" s="295" t="str">
        <f t="shared" ca="1" si="154"/>
        <v/>
      </c>
      <c r="AU115" s="295" t="str">
        <f t="shared" ca="1" si="154"/>
        <v/>
      </c>
      <c r="AV115" s="295" t="str">
        <f t="shared" ca="1" si="154"/>
        <v/>
      </c>
      <c r="AW115" s="295" t="str">
        <f t="shared" ca="1" si="154"/>
        <v/>
      </c>
      <c r="AX115" s="295" t="str">
        <f t="shared" ca="1" si="154"/>
        <v/>
      </c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  <c r="EO115" s="202"/>
      <c r="EP115" s="202"/>
      <c r="EQ115" s="202"/>
      <c r="ER115" s="202"/>
      <c r="ES115" s="202"/>
      <c r="ET115" s="202"/>
      <c r="EU115" s="202"/>
      <c r="EV115" s="202"/>
      <c r="EW115" s="202"/>
      <c r="EX115" s="202"/>
      <c r="EY115" s="202"/>
      <c r="EZ115" s="202"/>
      <c r="FA115" s="202"/>
      <c r="FB115" s="202"/>
      <c r="FC115" s="202"/>
      <c r="FD115" s="202"/>
      <c r="FE115" s="202"/>
      <c r="FF115" s="202"/>
      <c r="FG115" s="202"/>
      <c r="FH115" s="202"/>
      <c r="FI115" s="202"/>
      <c r="FJ115" s="202"/>
      <c r="FK115" s="202"/>
      <c r="FL115" s="202"/>
      <c r="FM115" s="202"/>
      <c r="FN115" s="202"/>
      <c r="FO115" s="202"/>
      <c r="FP115" s="202"/>
      <c r="FQ115" s="202"/>
      <c r="FR115" s="202"/>
      <c r="FS115" s="202"/>
      <c r="FT115" s="202"/>
      <c r="FU115" s="202"/>
      <c r="FV115" s="202"/>
      <c r="FW115" s="202"/>
      <c r="FX115" s="202"/>
      <c r="FY115" s="202"/>
      <c r="FZ115" s="202"/>
      <c r="GA115" s="202"/>
      <c r="GB115" s="202"/>
      <c r="GC115" s="202"/>
      <c r="GD115" s="202"/>
      <c r="GE115" s="202"/>
      <c r="GF115" s="202"/>
      <c r="GG115" s="202"/>
      <c r="GH115" s="202"/>
      <c r="GI115" s="202"/>
      <c r="GJ115" s="202"/>
      <c r="GK115" s="202"/>
      <c r="GL115" s="202"/>
      <c r="GM115" s="202"/>
      <c r="GN115" s="202"/>
      <c r="GO115" s="202"/>
      <c r="GP115" s="202"/>
      <c r="GQ115" s="202"/>
      <c r="GR115" s="202"/>
      <c r="GS115" s="202"/>
      <c r="GT115" s="202"/>
      <c r="GU115" s="202"/>
      <c r="GV115" s="202"/>
      <c r="GW115" s="202"/>
      <c r="GX115" s="202"/>
      <c r="GY115" s="202"/>
      <c r="GZ115" s="202"/>
      <c r="HA115" s="202"/>
      <c r="HB115" s="202"/>
      <c r="HC115" s="202"/>
      <c r="HD115" s="202"/>
      <c r="HE115" s="202"/>
      <c r="HF115" s="202"/>
      <c r="HG115" s="202"/>
      <c r="HH115" s="202"/>
      <c r="HI115" s="202"/>
      <c r="HJ115" s="202"/>
      <c r="HK115" s="202"/>
      <c r="HL115" s="202"/>
      <c r="HM115" s="202"/>
      <c r="HN115" s="202"/>
      <c r="HO115" s="202"/>
      <c r="HP115" s="202"/>
      <c r="HQ115" s="202"/>
      <c r="HR115" s="202"/>
      <c r="HS115" s="202"/>
    </row>
    <row r="116" spans="1:227" ht="10" customHeight="1" x14ac:dyDescent="0.35">
      <c r="A116" s="433">
        <v>31</v>
      </c>
      <c r="B116" s="295" t="str">
        <f t="shared" ca="1" si="93"/>
        <v/>
      </c>
      <c r="C116" s="295" t="str">
        <f t="shared" ca="1" si="94"/>
        <v>11</v>
      </c>
      <c r="D116" s="295" t="str">
        <f t="shared" ca="1" si="95"/>
        <v/>
      </c>
      <c r="E116" s="295" t="str">
        <f t="shared" ca="1" si="96"/>
        <v/>
      </c>
      <c r="F116" s="295" t="str">
        <f t="shared" ca="1" si="97"/>
        <v/>
      </c>
      <c r="G116" s="295">
        <f t="shared" ca="1" si="98"/>
        <v>2</v>
      </c>
      <c r="H116" s="295">
        <f t="shared" ca="1" si="99"/>
        <v>11</v>
      </c>
      <c r="I116" s="312" t="str">
        <f t="shared" ca="1" si="100"/>
        <v>Beginner Animal Welfare</v>
      </c>
      <c r="J116" s="315"/>
      <c r="K116" s="315"/>
      <c r="L116" s="315"/>
      <c r="M116" s="315"/>
      <c r="N116" s="316"/>
      <c r="O116" s="295">
        <f t="shared" ca="1" si="101"/>
        <v>20.863500000000002</v>
      </c>
      <c r="P116" s="295" t="str">
        <f ca="1">IFERROR(IF(AND(O116&gt;=N$34,COUNTIF(P$85:P115,M$34)&lt;O$34),M$34,IF(AND(O116&gt;=N$35,COUNTIF(P$85:P115,M$35)&lt;O$35),M$35,"")),"")</f>
        <v/>
      </c>
      <c r="V116" s="263"/>
      <c r="W116" s="263"/>
      <c r="X116" s="263"/>
      <c r="Y116" s="263"/>
      <c r="AA116" s="391"/>
      <c r="AB116" s="394"/>
      <c r="AC116" s="394"/>
      <c r="AD116" s="395" t="s">
        <v>320</v>
      </c>
      <c r="AE116" s="295" t="e">
        <f t="shared" ref="AE116:AX116" ca="1" si="155">IF(AE112&gt;0,OFFSET($AE97,0,AE112-1),"")</f>
        <v>#N/A</v>
      </c>
      <c r="AF116" s="295" t="e">
        <f t="shared" ca="1" si="155"/>
        <v>#N/A</v>
      </c>
      <c r="AG116" s="295" t="e">
        <f t="shared" ca="1" si="155"/>
        <v>#N/A</v>
      </c>
      <c r="AH116" s="295" t="e">
        <f t="shared" ca="1" si="155"/>
        <v>#N/A</v>
      </c>
      <c r="AI116" s="295" t="str">
        <f t="shared" ca="1" si="155"/>
        <v/>
      </c>
      <c r="AJ116" s="295" t="str">
        <f t="shared" ca="1" si="155"/>
        <v/>
      </c>
      <c r="AK116" s="295" t="str">
        <f t="shared" ca="1" si="155"/>
        <v/>
      </c>
      <c r="AL116" s="295" t="str">
        <f t="shared" ca="1" si="155"/>
        <v/>
      </c>
      <c r="AM116" s="295" t="str">
        <f t="shared" ca="1" si="155"/>
        <v/>
      </c>
      <c r="AN116" s="295" t="str">
        <f t="shared" ca="1" si="155"/>
        <v/>
      </c>
      <c r="AO116" s="295" t="str">
        <f t="shared" ca="1" si="155"/>
        <v/>
      </c>
      <c r="AP116" s="295" t="str">
        <f t="shared" ca="1" si="155"/>
        <v/>
      </c>
      <c r="AQ116" s="295" t="str">
        <f t="shared" ca="1" si="155"/>
        <v/>
      </c>
      <c r="AR116" s="295" t="str">
        <f t="shared" ca="1" si="155"/>
        <v/>
      </c>
      <c r="AS116" s="295" t="str">
        <f t="shared" ca="1" si="155"/>
        <v/>
      </c>
      <c r="AT116" s="295" t="str">
        <f t="shared" ca="1" si="155"/>
        <v/>
      </c>
      <c r="AU116" s="295" t="str">
        <f t="shared" ca="1" si="155"/>
        <v/>
      </c>
      <c r="AV116" s="295" t="str">
        <f t="shared" ca="1" si="155"/>
        <v/>
      </c>
      <c r="AW116" s="295" t="str">
        <f t="shared" ca="1" si="155"/>
        <v/>
      </c>
      <c r="AX116" s="295" t="str">
        <f t="shared" ca="1" si="155"/>
        <v/>
      </c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  <c r="FM116" s="202"/>
      <c r="FN116" s="202"/>
      <c r="FO116" s="202"/>
      <c r="FP116" s="202"/>
      <c r="FQ116" s="202"/>
      <c r="FR116" s="202"/>
      <c r="FS116" s="202"/>
      <c r="FT116" s="202"/>
      <c r="FU116" s="202"/>
      <c r="FV116" s="202"/>
      <c r="FW116" s="202"/>
      <c r="FX116" s="202"/>
      <c r="FY116" s="202"/>
      <c r="FZ116" s="202"/>
      <c r="GA116" s="202"/>
      <c r="GB116" s="202"/>
      <c r="GC116" s="202"/>
      <c r="GD116" s="202"/>
      <c r="GE116" s="202"/>
      <c r="GF116" s="202"/>
      <c r="GG116" s="202"/>
      <c r="GH116" s="202"/>
      <c r="GI116" s="202"/>
      <c r="GJ116" s="202"/>
      <c r="GK116" s="202"/>
      <c r="GL116" s="202"/>
      <c r="GM116" s="202"/>
      <c r="GN116" s="202"/>
      <c r="GO116" s="202"/>
      <c r="GP116" s="202"/>
      <c r="GQ116" s="202"/>
      <c r="GR116" s="202"/>
      <c r="GS116" s="202"/>
      <c r="GT116" s="202"/>
      <c r="GU116" s="202"/>
      <c r="GV116" s="202"/>
      <c r="GW116" s="202"/>
      <c r="GX116" s="202"/>
      <c r="GY116" s="202"/>
      <c r="GZ116" s="202"/>
      <c r="HA116" s="202"/>
      <c r="HB116" s="202"/>
      <c r="HC116" s="202"/>
      <c r="HD116" s="202"/>
      <c r="HE116" s="202"/>
      <c r="HF116" s="202"/>
      <c r="HG116" s="202"/>
      <c r="HH116" s="202"/>
      <c r="HI116" s="202"/>
      <c r="HJ116" s="202"/>
      <c r="HK116" s="202"/>
      <c r="HL116" s="202"/>
      <c r="HM116" s="202"/>
      <c r="HN116" s="202"/>
      <c r="HO116" s="202"/>
      <c r="HP116" s="202"/>
      <c r="HQ116" s="202"/>
      <c r="HR116" s="202"/>
      <c r="HS116" s="202"/>
    </row>
    <row r="117" spans="1:227" ht="10" customHeight="1" x14ac:dyDescent="0.35">
      <c r="A117" s="433">
        <v>32</v>
      </c>
      <c r="B117" s="295" t="str">
        <f t="shared" ca="1" si="93"/>
        <v/>
      </c>
      <c r="C117" s="295" t="str">
        <f t="shared" ca="1" si="94"/>
        <v>14</v>
      </c>
      <c r="D117" s="295" t="str">
        <f t="shared" ca="1" si="95"/>
        <v/>
      </c>
      <c r="E117" s="295" t="str">
        <f t="shared" ca="1" si="96"/>
        <v/>
      </c>
      <c r="F117" s="295" t="str">
        <f t="shared" ca="1" si="97"/>
        <v/>
      </c>
      <c r="G117" s="295">
        <f t="shared" ca="1" si="98"/>
        <v>2</v>
      </c>
      <c r="H117" s="295">
        <f t="shared" ca="1" si="99"/>
        <v>14</v>
      </c>
      <c r="I117" s="312" t="str">
        <f t="shared" ca="1" si="100"/>
        <v>Beginner Green</v>
      </c>
      <c r="J117" s="315"/>
      <c r="K117" s="315"/>
      <c r="L117" s="315"/>
      <c r="M117" s="315"/>
      <c r="N117" s="316"/>
      <c r="O117" s="295">
        <f t="shared" ca="1" si="101"/>
        <v>20.826000000000001</v>
      </c>
      <c r="P117" s="295" t="str">
        <f ca="1">IFERROR(IF(AND(O117&gt;=N$34,COUNTIF(P$85:P116,M$34)&lt;O$34),M$34,IF(AND(O117&gt;=N$35,COUNTIF(P$85:P116,M$35)&lt;O$35),M$35,"")),"")</f>
        <v/>
      </c>
      <c r="V117" s="263"/>
      <c r="W117" s="263"/>
      <c r="X117" s="263"/>
      <c r="Y117" s="263"/>
      <c r="AA117" s="391"/>
      <c r="AB117" s="394"/>
      <c r="AC117" s="394"/>
      <c r="AD117" s="395" t="s">
        <v>3</v>
      </c>
      <c r="AE117" s="295">
        <f t="shared" ref="AE117:AX117" ca="1" si="156">IF(AE112&gt;0,OFFSET($AE98,0,AE112-1),"")</f>
        <v>5</v>
      </c>
      <c r="AF117" s="295">
        <f t="shared" ca="1" si="156"/>
        <v>10</v>
      </c>
      <c r="AG117" s="295">
        <f t="shared" ca="1" si="156"/>
        <v>1</v>
      </c>
      <c r="AH117" s="295">
        <f t="shared" ca="1" si="156"/>
        <v>3</v>
      </c>
      <c r="AI117" s="295" t="str">
        <f t="shared" ca="1" si="156"/>
        <v/>
      </c>
      <c r="AJ117" s="295" t="str">
        <f t="shared" ca="1" si="156"/>
        <v/>
      </c>
      <c r="AK117" s="295" t="str">
        <f t="shared" ca="1" si="156"/>
        <v/>
      </c>
      <c r="AL117" s="295" t="str">
        <f t="shared" ca="1" si="156"/>
        <v/>
      </c>
      <c r="AM117" s="295" t="str">
        <f t="shared" ca="1" si="156"/>
        <v/>
      </c>
      <c r="AN117" s="295" t="str">
        <f t="shared" ca="1" si="156"/>
        <v/>
      </c>
      <c r="AO117" s="295" t="str">
        <f t="shared" ca="1" si="156"/>
        <v/>
      </c>
      <c r="AP117" s="295" t="str">
        <f t="shared" ca="1" si="156"/>
        <v/>
      </c>
      <c r="AQ117" s="295" t="str">
        <f t="shared" ca="1" si="156"/>
        <v/>
      </c>
      <c r="AR117" s="295" t="str">
        <f t="shared" ca="1" si="156"/>
        <v/>
      </c>
      <c r="AS117" s="295" t="str">
        <f t="shared" ca="1" si="156"/>
        <v/>
      </c>
      <c r="AT117" s="295" t="str">
        <f t="shared" ca="1" si="156"/>
        <v/>
      </c>
      <c r="AU117" s="295" t="str">
        <f t="shared" ca="1" si="156"/>
        <v/>
      </c>
      <c r="AV117" s="295" t="str">
        <f t="shared" ca="1" si="156"/>
        <v/>
      </c>
      <c r="AW117" s="295" t="str">
        <f t="shared" ca="1" si="156"/>
        <v/>
      </c>
      <c r="AX117" s="295" t="str">
        <f t="shared" ca="1" si="156"/>
        <v/>
      </c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202"/>
      <c r="DV117" s="202"/>
      <c r="DW117" s="202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2"/>
      <c r="EH117" s="202"/>
      <c r="EI117" s="202"/>
      <c r="EJ117" s="202"/>
      <c r="EK117" s="202"/>
      <c r="EL117" s="202"/>
      <c r="EM117" s="202"/>
      <c r="EN117" s="202"/>
      <c r="EO117" s="202"/>
      <c r="EP117" s="202"/>
      <c r="EQ117" s="202"/>
      <c r="ER117" s="202"/>
      <c r="ES117" s="202"/>
      <c r="ET117" s="202"/>
      <c r="EU117" s="202"/>
      <c r="EV117" s="202"/>
      <c r="EW117" s="202"/>
      <c r="EX117" s="202"/>
      <c r="EY117" s="202"/>
      <c r="EZ117" s="202"/>
      <c r="FA117" s="202"/>
      <c r="FB117" s="202"/>
      <c r="FC117" s="202"/>
      <c r="FD117" s="202"/>
      <c r="FE117" s="202"/>
      <c r="FF117" s="202"/>
      <c r="FG117" s="202"/>
      <c r="FH117" s="202"/>
      <c r="FI117" s="202"/>
      <c r="FJ117" s="202"/>
      <c r="FK117" s="202"/>
      <c r="FL117" s="202"/>
      <c r="FM117" s="202"/>
      <c r="FN117" s="202"/>
      <c r="FO117" s="202"/>
      <c r="FP117" s="202"/>
      <c r="FQ117" s="202"/>
      <c r="FR117" s="202"/>
      <c r="FS117" s="202"/>
      <c r="FT117" s="202"/>
      <c r="FU117" s="202"/>
      <c r="FV117" s="202"/>
      <c r="FW117" s="202"/>
      <c r="FX117" s="202"/>
      <c r="FY117" s="202"/>
      <c r="FZ117" s="202"/>
      <c r="GA117" s="202"/>
      <c r="GB117" s="202"/>
      <c r="GC117" s="202"/>
      <c r="GD117" s="202"/>
      <c r="GE117" s="202"/>
      <c r="GF117" s="202"/>
      <c r="GG117" s="202"/>
      <c r="GH117" s="202"/>
      <c r="GI117" s="202"/>
      <c r="GJ117" s="202"/>
      <c r="GK117" s="202"/>
      <c r="GL117" s="202"/>
      <c r="GM117" s="202"/>
      <c r="GN117" s="202"/>
      <c r="GO117" s="202"/>
      <c r="GP117" s="202"/>
      <c r="GQ117" s="202"/>
      <c r="GR117" s="202"/>
      <c r="GS117" s="202"/>
      <c r="GT117" s="202"/>
      <c r="GU117" s="202"/>
      <c r="GV117" s="202"/>
      <c r="GW117" s="202"/>
      <c r="GX117" s="202"/>
      <c r="GY117" s="202"/>
      <c r="GZ117" s="202"/>
      <c r="HA117" s="202"/>
      <c r="HB117" s="202"/>
      <c r="HC117" s="202"/>
      <c r="HD117" s="202"/>
      <c r="HE117" s="202"/>
      <c r="HF117" s="202"/>
      <c r="HG117" s="202"/>
      <c r="HH117" s="202"/>
      <c r="HI117" s="202"/>
      <c r="HJ117" s="202"/>
      <c r="HK117" s="202"/>
      <c r="HL117" s="202"/>
      <c r="HM117" s="202"/>
      <c r="HN117" s="202"/>
      <c r="HO117" s="202"/>
      <c r="HP117" s="202"/>
      <c r="HQ117" s="202"/>
      <c r="HR117" s="202"/>
      <c r="HS117" s="202"/>
    </row>
    <row r="118" spans="1:227" ht="10" customHeight="1" x14ac:dyDescent="0.35">
      <c r="A118" s="433">
        <v>33</v>
      </c>
      <c r="B118" s="295" t="str">
        <f t="shared" ca="1" si="93"/>
        <v/>
      </c>
      <c r="C118" s="295" t="str">
        <f t="shared" ca="1" si="94"/>
        <v>19</v>
      </c>
      <c r="D118" s="295" t="str">
        <f t="shared" ca="1" si="95"/>
        <v/>
      </c>
      <c r="E118" s="295" t="str">
        <f t="shared" ca="1" si="96"/>
        <v/>
      </c>
      <c r="F118" s="295" t="str">
        <f t="shared" ca="1" si="97"/>
        <v/>
      </c>
      <c r="G118" s="295">
        <f t="shared" ca="1" si="98"/>
        <v>2</v>
      </c>
      <c r="H118" s="295">
        <f t="shared" ca="1" si="99"/>
        <v>19</v>
      </c>
      <c r="I118" s="312" t="str">
        <f t="shared" ca="1" si="100"/>
        <v>Beginner White</v>
      </c>
      <c r="J118" s="315"/>
      <c r="K118" s="315"/>
      <c r="L118" s="315"/>
      <c r="M118" s="315"/>
      <c r="N118" s="316"/>
      <c r="O118" s="295">
        <f t="shared" ca="1" si="101"/>
        <v>20.763500000000001</v>
      </c>
      <c r="P118" s="295" t="str">
        <f ca="1">IFERROR(IF(AND(O118&gt;=N$34,COUNTIF(P$85:P117,M$34)&lt;O$34),M$34,IF(AND(O118&gt;=N$35,COUNTIF(P$85:P117,M$35)&lt;O$35),M$35,"")),"")</f>
        <v/>
      </c>
      <c r="V118" s="263"/>
      <c r="W118" s="263"/>
      <c r="X118" s="263"/>
      <c r="Y118" s="263"/>
      <c r="AA118" s="391"/>
      <c r="AB118" s="394"/>
      <c r="AC118" s="394"/>
      <c r="AD118" s="395" t="s">
        <v>4</v>
      </c>
      <c r="AE118" s="295">
        <f t="shared" ref="AE118:AX118" ca="1" si="157">IF(AE112&gt;0,OFFSET($AE99,0,AE112-1),"")</f>
        <v>8</v>
      </c>
      <c r="AF118" s="295">
        <f t="shared" ca="1" si="157"/>
        <v>10</v>
      </c>
      <c r="AG118" s="295">
        <f t="shared" ca="1" si="157"/>
        <v>1</v>
      </c>
      <c r="AH118" s="295">
        <f t="shared" ca="1" si="157"/>
        <v>3</v>
      </c>
      <c r="AI118" s="295" t="str">
        <f t="shared" ca="1" si="157"/>
        <v/>
      </c>
      <c r="AJ118" s="295" t="str">
        <f t="shared" ca="1" si="157"/>
        <v/>
      </c>
      <c r="AK118" s="295" t="str">
        <f t="shared" ca="1" si="157"/>
        <v/>
      </c>
      <c r="AL118" s="295" t="str">
        <f t="shared" ca="1" si="157"/>
        <v/>
      </c>
      <c r="AM118" s="295" t="str">
        <f t="shared" ca="1" si="157"/>
        <v/>
      </c>
      <c r="AN118" s="295" t="str">
        <f t="shared" ca="1" si="157"/>
        <v/>
      </c>
      <c r="AO118" s="295" t="str">
        <f t="shared" ca="1" si="157"/>
        <v/>
      </c>
      <c r="AP118" s="295" t="str">
        <f t="shared" ca="1" si="157"/>
        <v/>
      </c>
      <c r="AQ118" s="295" t="str">
        <f t="shared" ca="1" si="157"/>
        <v/>
      </c>
      <c r="AR118" s="295" t="str">
        <f t="shared" ca="1" si="157"/>
        <v/>
      </c>
      <c r="AS118" s="295" t="str">
        <f t="shared" ca="1" si="157"/>
        <v/>
      </c>
      <c r="AT118" s="295" t="str">
        <f t="shared" ca="1" si="157"/>
        <v/>
      </c>
      <c r="AU118" s="295" t="str">
        <f t="shared" ca="1" si="157"/>
        <v/>
      </c>
      <c r="AV118" s="295" t="str">
        <f t="shared" ca="1" si="157"/>
        <v/>
      </c>
      <c r="AW118" s="295" t="str">
        <f t="shared" ca="1" si="157"/>
        <v/>
      </c>
      <c r="AX118" s="295" t="str">
        <f t="shared" ca="1" si="157"/>
        <v/>
      </c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  <c r="EO118" s="202"/>
      <c r="EP118" s="202"/>
      <c r="EQ118" s="202"/>
      <c r="ER118" s="202"/>
      <c r="ES118" s="202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2"/>
      <c r="FF118" s="202"/>
      <c r="FG118" s="202"/>
      <c r="FH118" s="202"/>
      <c r="FI118" s="202"/>
      <c r="FJ118" s="202"/>
      <c r="FK118" s="202"/>
      <c r="FL118" s="202"/>
      <c r="FM118" s="202"/>
      <c r="FN118" s="202"/>
      <c r="FO118" s="202"/>
      <c r="FP118" s="202"/>
      <c r="FQ118" s="202"/>
      <c r="FR118" s="202"/>
      <c r="FS118" s="202"/>
      <c r="FT118" s="202"/>
      <c r="FU118" s="202"/>
      <c r="FV118" s="202"/>
      <c r="FW118" s="202"/>
      <c r="FX118" s="202"/>
      <c r="FY118" s="202"/>
      <c r="FZ118" s="202"/>
      <c r="GA118" s="202"/>
      <c r="GB118" s="202"/>
      <c r="GC118" s="202"/>
      <c r="GD118" s="202"/>
      <c r="GE118" s="202"/>
      <c r="GF118" s="202"/>
      <c r="GG118" s="202"/>
      <c r="GH118" s="202"/>
      <c r="GI118" s="202"/>
      <c r="GJ118" s="202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</row>
    <row r="119" spans="1:227" ht="10" customHeight="1" x14ac:dyDescent="0.35">
      <c r="A119" s="433">
        <v>34</v>
      </c>
      <c r="B119" s="295" t="str">
        <f t="shared" ca="1" si="93"/>
        <v/>
      </c>
      <c r="C119" s="295" t="str">
        <f t="shared" ca="1" si="94"/>
        <v>12</v>
      </c>
      <c r="D119" s="295" t="str">
        <f t="shared" ca="1" si="95"/>
        <v/>
      </c>
      <c r="E119" s="295" t="str">
        <f t="shared" ca="1" si="96"/>
        <v/>
      </c>
      <c r="F119" s="295" t="str">
        <f t="shared" ca="1" si="97"/>
        <v/>
      </c>
      <c r="G119" s="295">
        <f t="shared" ca="1" si="98"/>
        <v>2</v>
      </c>
      <c r="H119" s="295">
        <f t="shared" ca="1" si="99"/>
        <v>12</v>
      </c>
      <c r="I119" s="312" t="str">
        <f t="shared" ca="1" si="100"/>
        <v>Beginner Blue</v>
      </c>
      <c r="J119" s="315"/>
      <c r="K119" s="315"/>
      <c r="L119" s="315"/>
      <c r="M119" s="315"/>
      <c r="N119" s="316"/>
      <c r="O119" s="295">
        <f t="shared" ca="1" si="101"/>
        <v>20.351000000000003</v>
      </c>
      <c r="P119" s="295" t="str">
        <f ca="1">IFERROR(IF(AND(O119&gt;=N$34,COUNTIF(P$85:P118,M$34)&lt;O$34),M$34,IF(AND(O119&gt;=N$35,COUNTIF(P$85:P118,M$35)&lt;O$35),M$35,"")),"")</f>
        <v/>
      </c>
      <c r="V119" s="263"/>
      <c r="W119" s="263"/>
      <c r="X119" s="263"/>
      <c r="Y119" s="263"/>
      <c r="AA119" s="391"/>
      <c r="AB119" s="394"/>
      <c r="AC119" s="394"/>
      <c r="AD119" s="395" t="s">
        <v>321</v>
      </c>
      <c r="AE119" s="295">
        <f t="shared" ref="AE119:AX119" ca="1" si="158">IF(AE112&gt;0,OFFSET($AE100,0,AE112-1)-0.5,"")</f>
        <v>4.5</v>
      </c>
      <c r="AF119" s="295">
        <f t="shared" ca="1" si="158"/>
        <v>9.5</v>
      </c>
      <c r="AG119" s="295">
        <f t="shared" ca="1" si="158"/>
        <v>0.5</v>
      </c>
      <c r="AH119" s="295">
        <f t="shared" ca="1" si="158"/>
        <v>2.5</v>
      </c>
      <c r="AI119" s="295" t="str">
        <f t="shared" ca="1" si="158"/>
        <v/>
      </c>
      <c r="AJ119" s="295" t="str">
        <f t="shared" ca="1" si="158"/>
        <v/>
      </c>
      <c r="AK119" s="295" t="str">
        <f t="shared" ca="1" si="158"/>
        <v/>
      </c>
      <c r="AL119" s="295" t="str">
        <f t="shared" ca="1" si="158"/>
        <v/>
      </c>
      <c r="AM119" s="295" t="str">
        <f t="shared" ca="1" si="158"/>
        <v/>
      </c>
      <c r="AN119" s="295" t="str">
        <f t="shared" ca="1" si="158"/>
        <v/>
      </c>
      <c r="AO119" s="295" t="str">
        <f t="shared" ca="1" si="158"/>
        <v/>
      </c>
      <c r="AP119" s="295" t="str">
        <f t="shared" ca="1" si="158"/>
        <v/>
      </c>
      <c r="AQ119" s="295" t="str">
        <f t="shared" ca="1" si="158"/>
        <v/>
      </c>
      <c r="AR119" s="295" t="str">
        <f t="shared" ca="1" si="158"/>
        <v/>
      </c>
      <c r="AS119" s="295" t="str">
        <f t="shared" ca="1" si="158"/>
        <v/>
      </c>
      <c r="AT119" s="295" t="str">
        <f t="shared" ca="1" si="158"/>
        <v/>
      </c>
      <c r="AU119" s="295" t="str">
        <f t="shared" ca="1" si="158"/>
        <v/>
      </c>
      <c r="AV119" s="295" t="str">
        <f t="shared" ca="1" si="158"/>
        <v/>
      </c>
      <c r="AW119" s="295" t="str">
        <f t="shared" ca="1" si="158"/>
        <v/>
      </c>
      <c r="AX119" s="295" t="str">
        <f t="shared" ca="1" si="158"/>
        <v/>
      </c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  <c r="EO119" s="202"/>
      <c r="EP119" s="202"/>
      <c r="EQ119" s="202"/>
      <c r="ER119" s="202"/>
      <c r="ES119" s="202"/>
      <c r="ET119" s="202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  <c r="FM119" s="202"/>
      <c r="FN119" s="202"/>
      <c r="FO119" s="202"/>
      <c r="FP119" s="202"/>
      <c r="FQ119" s="202"/>
      <c r="FR119" s="202"/>
      <c r="FS119" s="202"/>
      <c r="FT119" s="202"/>
      <c r="FU119" s="202"/>
      <c r="FV119" s="202"/>
      <c r="FW119" s="202"/>
      <c r="FX119" s="202"/>
      <c r="FY119" s="202"/>
      <c r="FZ119" s="202"/>
      <c r="GA119" s="202"/>
      <c r="GB119" s="202"/>
      <c r="GC119" s="202"/>
      <c r="GD119" s="202"/>
      <c r="GE119" s="202"/>
      <c r="GF119" s="202"/>
      <c r="GG119" s="202"/>
      <c r="GH119" s="202"/>
      <c r="GI119" s="202"/>
      <c r="GJ119" s="202"/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</row>
    <row r="120" spans="1:227" ht="10" customHeight="1" x14ac:dyDescent="0.35">
      <c r="A120" s="433">
        <v>35</v>
      </c>
      <c r="B120" s="295" t="str">
        <f t="shared" ca="1" si="93"/>
        <v/>
      </c>
      <c r="C120" s="295" t="str">
        <f t="shared" ca="1" si="94"/>
        <v/>
      </c>
      <c r="D120" s="295" t="str">
        <f t="shared" ca="1" si="95"/>
        <v>10</v>
      </c>
      <c r="E120" s="295" t="str">
        <f t="shared" ca="1" si="96"/>
        <v/>
      </c>
      <c r="F120" s="295" t="str">
        <f t="shared" ca="1" si="97"/>
        <v/>
      </c>
      <c r="G120" s="295">
        <f t="shared" ca="1" si="98"/>
        <v>3</v>
      </c>
      <c r="H120" s="295">
        <f t="shared" ca="1" si="99"/>
        <v>10</v>
      </c>
      <c r="I120" s="312" t="str">
        <f t="shared" ca="1" si="100"/>
        <v>Shooting (intermediate)</v>
      </c>
      <c r="J120" s="315"/>
      <c r="K120" s="315"/>
      <c r="L120" s="315"/>
      <c r="M120" s="315"/>
      <c r="N120" s="316"/>
      <c r="O120" s="295">
        <f t="shared" ca="1" si="101"/>
        <v>7.2217500000000001</v>
      </c>
      <c r="P120" s="295" t="str">
        <f ca="1">IFERROR(IF(AND(O120&gt;=N$34,COUNTIF(P$85:P119,M$34)&lt;O$34),M$34,IF(AND(O120&gt;=N$35,COUNTIF(P$85:P119,M$35)&lt;O$35),M$35,"")),"")</f>
        <v/>
      </c>
      <c r="V120" s="263"/>
      <c r="W120" s="263"/>
      <c r="X120" s="263"/>
      <c r="Y120" s="263"/>
      <c r="AA120" s="391"/>
      <c r="AB120" s="394"/>
      <c r="AC120" s="394"/>
      <c r="AD120" s="395" t="s">
        <v>322</v>
      </c>
      <c r="AE120" s="295">
        <f t="shared" ref="AE120:AX120" ca="1" si="159">IF(AE112&gt;0,OFFSET($AE101,0,AE112-1),"")</f>
        <v>5</v>
      </c>
      <c r="AF120" s="295">
        <f t="shared" ca="1" si="159"/>
        <v>10</v>
      </c>
      <c r="AG120" s="295">
        <f t="shared" ca="1" si="159"/>
        <v>1</v>
      </c>
      <c r="AH120" s="295">
        <f t="shared" ca="1" si="159"/>
        <v>3</v>
      </c>
      <c r="AI120" s="295" t="str">
        <f t="shared" ca="1" si="159"/>
        <v/>
      </c>
      <c r="AJ120" s="295" t="str">
        <f t="shared" ca="1" si="159"/>
        <v/>
      </c>
      <c r="AK120" s="295" t="str">
        <f t="shared" ca="1" si="159"/>
        <v/>
      </c>
      <c r="AL120" s="295" t="str">
        <f t="shared" ca="1" si="159"/>
        <v/>
      </c>
      <c r="AM120" s="295" t="str">
        <f t="shared" ca="1" si="159"/>
        <v/>
      </c>
      <c r="AN120" s="295" t="str">
        <f t="shared" ca="1" si="159"/>
        <v/>
      </c>
      <c r="AO120" s="295" t="str">
        <f t="shared" ca="1" si="159"/>
        <v/>
      </c>
      <c r="AP120" s="295" t="str">
        <f t="shared" ca="1" si="159"/>
        <v/>
      </c>
      <c r="AQ120" s="295" t="str">
        <f t="shared" ca="1" si="159"/>
        <v/>
      </c>
      <c r="AR120" s="295" t="str">
        <f t="shared" ca="1" si="159"/>
        <v/>
      </c>
      <c r="AS120" s="295" t="str">
        <f t="shared" ca="1" si="159"/>
        <v/>
      </c>
      <c r="AT120" s="295" t="str">
        <f t="shared" ca="1" si="159"/>
        <v/>
      </c>
      <c r="AU120" s="295" t="str">
        <f t="shared" ca="1" si="159"/>
        <v/>
      </c>
      <c r="AV120" s="295" t="str">
        <f t="shared" ca="1" si="159"/>
        <v/>
      </c>
      <c r="AW120" s="295" t="str">
        <f t="shared" ca="1" si="159"/>
        <v/>
      </c>
      <c r="AX120" s="295" t="str">
        <f t="shared" ca="1" si="159"/>
        <v/>
      </c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  <c r="FM120" s="202"/>
      <c r="FN120" s="202"/>
      <c r="FO120" s="202"/>
      <c r="FP120" s="202"/>
      <c r="FQ120" s="202"/>
      <c r="FR120" s="202"/>
      <c r="FS120" s="202"/>
      <c r="FT120" s="202"/>
      <c r="FU120" s="202"/>
      <c r="FV120" s="202"/>
      <c r="FW120" s="202"/>
      <c r="FX120" s="202"/>
      <c r="FY120" s="202"/>
      <c r="FZ120" s="202"/>
      <c r="GA120" s="202"/>
      <c r="GB120" s="202"/>
      <c r="GC120" s="202"/>
      <c r="GD120" s="202"/>
      <c r="GE120" s="202"/>
      <c r="GF120" s="202"/>
      <c r="GG120" s="202"/>
      <c r="GH120" s="202"/>
      <c r="GI120" s="202"/>
      <c r="GJ120" s="202"/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</row>
    <row r="121" spans="1:227" s="265" customFormat="1" ht="10" customHeight="1" x14ac:dyDescent="0.35">
      <c r="A121" s="433">
        <v>36</v>
      </c>
      <c r="B121" s="295" t="str">
        <f t="shared" ca="1" si="93"/>
        <v/>
      </c>
      <c r="C121" s="295" t="str">
        <f t="shared" ca="1" si="94"/>
        <v/>
      </c>
      <c r="D121" s="295" t="str">
        <f t="shared" ca="1" si="95"/>
        <v/>
      </c>
      <c r="E121" s="295" t="str">
        <f t="shared" ca="1" si="96"/>
        <v/>
      </c>
      <c r="F121" s="295" t="str">
        <f t="shared" ca="1" si="97"/>
        <v/>
      </c>
      <c r="G121" s="295" t="str">
        <f t="shared" ca="1" si="98"/>
        <v/>
      </c>
      <c r="H121" s="295" t="str">
        <f t="shared" ca="1" si="99"/>
        <v/>
      </c>
      <c r="I121" s="312" t="str">
        <f t="shared" ca="1" si="100"/>
        <v/>
      </c>
      <c r="J121" s="315"/>
      <c r="K121" s="315"/>
      <c r="L121" s="315"/>
      <c r="M121" s="315"/>
      <c r="N121" s="316"/>
      <c r="O121" s="295">
        <f t="shared" ca="1" si="101"/>
        <v>0</v>
      </c>
      <c r="P121" s="295" t="str">
        <f ca="1">IFERROR(IF(AND(O121&gt;=N$34,COUNTIF(P$85:P120,M$34)&lt;O$34),M$34,IF(AND(O121&gt;=N$35,COUNTIF(P$85:P120,M$35)&lt;O$35),M$35,"")),"")</f>
        <v/>
      </c>
      <c r="Q121" s="184"/>
      <c r="R121" s="184"/>
      <c r="S121" s="184"/>
      <c r="T121" s="184"/>
      <c r="U121" s="184"/>
      <c r="V121" s="263"/>
      <c r="W121" s="263"/>
      <c r="X121" s="263"/>
      <c r="Y121" s="263"/>
      <c r="AA121" s="391"/>
      <c r="AB121" s="394"/>
      <c r="AC121" s="394"/>
      <c r="AD121" s="395" t="s">
        <v>323</v>
      </c>
      <c r="AE121" s="295">
        <f t="shared" ref="AE121:AX121" ca="1" si="160">IF(AE112&gt;0,OFFSET($AE102,0,AE112-1)-OFFSET($AE100,0,AE112-1)+1,"")</f>
        <v>1</v>
      </c>
      <c r="AF121" s="295">
        <f t="shared" ca="1" si="160"/>
        <v>1</v>
      </c>
      <c r="AG121" s="295">
        <f t="shared" ca="1" si="160"/>
        <v>1</v>
      </c>
      <c r="AH121" s="295">
        <f t="shared" ca="1" si="160"/>
        <v>1</v>
      </c>
      <c r="AI121" s="295" t="str">
        <f t="shared" ca="1" si="160"/>
        <v/>
      </c>
      <c r="AJ121" s="295" t="str">
        <f t="shared" ca="1" si="160"/>
        <v/>
      </c>
      <c r="AK121" s="295" t="str">
        <f t="shared" ca="1" si="160"/>
        <v/>
      </c>
      <c r="AL121" s="295" t="str">
        <f t="shared" ca="1" si="160"/>
        <v/>
      </c>
      <c r="AM121" s="295" t="str">
        <f t="shared" ca="1" si="160"/>
        <v/>
      </c>
      <c r="AN121" s="295" t="str">
        <f t="shared" ca="1" si="160"/>
        <v/>
      </c>
      <c r="AO121" s="295" t="str">
        <f t="shared" ca="1" si="160"/>
        <v/>
      </c>
      <c r="AP121" s="295" t="str">
        <f t="shared" ca="1" si="160"/>
        <v/>
      </c>
      <c r="AQ121" s="295" t="str">
        <f t="shared" ca="1" si="160"/>
        <v/>
      </c>
      <c r="AR121" s="295" t="str">
        <f t="shared" ca="1" si="160"/>
        <v/>
      </c>
      <c r="AS121" s="295" t="str">
        <f t="shared" ca="1" si="160"/>
        <v/>
      </c>
      <c r="AT121" s="295" t="str">
        <f t="shared" ca="1" si="160"/>
        <v/>
      </c>
      <c r="AU121" s="295" t="str">
        <f t="shared" ca="1" si="160"/>
        <v/>
      </c>
      <c r="AV121" s="295" t="str">
        <f t="shared" ca="1" si="160"/>
        <v/>
      </c>
      <c r="AW121" s="295" t="str">
        <f t="shared" ca="1" si="160"/>
        <v/>
      </c>
      <c r="AX121" s="295" t="str">
        <f t="shared" ca="1" si="160"/>
        <v/>
      </c>
      <c r="AY121" s="202"/>
      <c r="AZ121" s="202"/>
    </row>
    <row r="122" spans="1:227" s="266" customFormat="1" ht="10" customHeight="1" x14ac:dyDescent="0.35">
      <c r="A122" s="433">
        <v>37</v>
      </c>
      <c r="B122" s="295" t="str">
        <f t="shared" ca="1" si="93"/>
        <v/>
      </c>
      <c r="C122" s="295" t="str">
        <f t="shared" ca="1" si="94"/>
        <v/>
      </c>
      <c r="D122" s="295" t="str">
        <f t="shared" ca="1" si="95"/>
        <v/>
      </c>
      <c r="E122" s="295" t="str">
        <f t="shared" ca="1" si="96"/>
        <v/>
      </c>
      <c r="F122" s="295" t="str">
        <f t="shared" ca="1" si="97"/>
        <v/>
      </c>
      <c r="G122" s="295" t="str">
        <f t="shared" ca="1" si="98"/>
        <v/>
      </c>
      <c r="H122" s="295" t="str">
        <f t="shared" ca="1" si="99"/>
        <v/>
      </c>
      <c r="I122" s="312" t="str">
        <f t="shared" ca="1" si="100"/>
        <v/>
      </c>
      <c r="J122" s="315"/>
      <c r="K122" s="315"/>
      <c r="L122" s="315"/>
      <c r="M122" s="315"/>
      <c r="N122" s="316"/>
      <c r="O122" s="295">
        <f t="shared" ca="1" si="101"/>
        <v>0</v>
      </c>
      <c r="P122" s="295" t="str">
        <f ca="1">IFERROR(IF(AND(O122&gt;=N$34,COUNTIF(P$85:P121,M$34)&lt;O$34),M$34,IF(AND(O122&gt;=N$35,COUNTIF(P$85:P121,M$35)&lt;O$35),M$35,"")),"")</f>
        <v/>
      </c>
      <c r="Q122" s="184"/>
      <c r="R122" s="184"/>
      <c r="S122" s="184"/>
      <c r="T122" s="184"/>
      <c r="U122" s="184"/>
      <c r="V122" s="263"/>
      <c r="W122" s="263"/>
      <c r="X122" s="263"/>
      <c r="Y122" s="263"/>
      <c r="Z122" s="263"/>
      <c r="AA122" s="264" t="str">
        <f>IF(AC124&gt;0,"WARNING: You must extend this table by "&amp;AC124&amp;" more columns to include all skills available","")</f>
        <v>WARNING: You must extend this table by 77 more columns to include all skills available</v>
      </c>
      <c r="AB122" s="246"/>
      <c r="AC122" s="246"/>
      <c r="AD122" s="246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202"/>
      <c r="AZ122" s="202"/>
    </row>
    <row r="123" spans="1:227" s="265" customFormat="1" ht="10" customHeight="1" x14ac:dyDescent="0.35">
      <c r="A123" s="433">
        <v>38</v>
      </c>
      <c r="B123" s="295" t="str">
        <f t="shared" ca="1" si="93"/>
        <v/>
      </c>
      <c r="C123" s="295" t="str">
        <f t="shared" ca="1" si="94"/>
        <v/>
      </c>
      <c r="D123" s="295" t="str">
        <f t="shared" ca="1" si="95"/>
        <v/>
      </c>
      <c r="E123" s="295" t="str">
        <f t="shared" ca="1" si="96"/>
        <v/>
      </c>
      <c r="F123" s="295" t="str">
        <f t="shared" ca="1" si="97"/>
        <v/>
      </c>
      <c r="G123" s="295" t="str">
        <f t="shared" ca="1" si="98"/>
        <v/>
      </c>
      <c r="H123" s="295" t="str">
        <f t="shared" ca="1" si="99"/>
        <v/>
      </c>
      <c r="I123" s="312" t="str">
        <f t="shared" ca="1" si="100"/>
        <v/>
      </c>
      <c r="J123" s="315"/>
      <c r="K123" s="315"/>
      <c r="L123" s="315"/>
      <c r="M123" s="315"/>
      <c r="N123" s="316"/>
      <c r="O123" s="295">
        <f t="shared" ca="1" si="101"/>
        <v>0</v>
      </c>
      <c r="P123" s="295" t="str">
        <f ca="1">IFERROR(IF(AND(O123&gt;=N$34,COUNTIF(P$85:P122,M$34)&lt;O$34),M$34,IF(AND(O123&gt;=N$35,COUNTIF(P$85:P122,M$35)&lt;O$35),M$35,"")),"")</f>
        <v/>
      </c>
      <c r="V123" s="263"/>
      <c r="W123" s="263"/>
      <c r="X123" s="263"/>
      <c r="Y123" s="263"/>
      <c r="Z123" s="263"/>
      <c r="AA123" s="374" t="s">
        <v>10</v>
      </c>
      <c r="AB123" s="521" t="str">
        <f>'Self-Assessment'!G18</f>
        <v>Unused</v>
      </c>
      <c r="AC123" s="521"/>
      <c r="AD123" s="521"/>
      <c r="AE123" s="334">
        <v>1</v>
      </c>
      <c r="AF123" s="334">
        <v>2</v>
      </c>
      <c r="AG123" s="334">
        <v>3</v>
      </c>
      <c r="AH123" s="334">
        <v>4</v>
      </c>
      <c r="AI123" s="334">
        <v>5</v>
      </c>
      <c r="AJ123" s="334">
        <v>6</v>
      </c>
      <c r="AK123" s="334">
        <v>7</v>
      </c>
      <c r="AL123" s="334">
        <v>8</v>
      </c>
      <c r="AM123" s="334">
        <v>9</v>
      </c>
      <c r="AN123" s="334">
        <v>10</v>
      </c>
      <c r="AO123" s="334">
        <v>11</v>
      </c>
      <c r="AP123" s="334">
        <v>12</v>
      </c>
      <c r="AQ123" s="334">
        <v>13</v>
      </c>
      <c r="AR123" s="334">
        <v>14</v>
      </c>
      <c r="AS123" s="334">
        <v>15</v>
      </c>
      <c r="AT123" s="334">
        <v>16</v>
      </c>
      <c r="AU123" s="334">
        <v>17</v>
      </c>
      <c r="AV123" s="334">
        <v>18</v>
      </c>
      <c r="AW123" s="334">
        <v>19</v>
      </c>
      <c r="AX123" s="334">
        <v>20</v>
      </c>
      <c r="AY123" s="202"/>
      <c r="AZ123" s="202"/>
    </row>
    <row r="124" spans="1:227" s="265" customFormat="1" ht="10" customHeight="1" x14ac:dyDescent="0.35">
      <c r="A124" s="263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3"/>
      <c r="Y124" s="263"/>
      <c r="Z124" s="202"/>
      <c r="AA124" s="375" t="s">
        <v>340</v>
      </c>
      <c r="AB124" s="376">
        <f>COUNTA(LST_SkillsD_Key)</f>
        <v>97</v>
      </c>
      <c r="AC124" s="376">
        <f>AB124-MAX(AE123:AY123)</f>
        <v>77</v>
      </c>
      <c r="AD124" s="377">
        <v>0</v>
      </c>
      <c r="AE124" s="335" t="str">
        <f ca="1">IF(COUNTIF(AE126:AE134,"&gt;0")&gt;0,COUNTIF($AD124:AD124,"&gt;0")+1,"")</f>
        <v/>
      </c>
      <c r="AF124" s="335" t="str">
        <f ca="1">IF(COUNTIF(AF126:AF134,"&gt;0")&gt;0,COUNTIF($AD124:AE124,"&gt;0")+1,"")</f>
        <v/>
      </c>
      <c r="AG124" s="335" t="str">
        <f ca="1">IF(COUNTIF(AG126:AG134,"&gt;0")&gt;0,COUNTIF($AD124:AF124,"&gt;0")+1,"")</f>
        <v/>
      </c>
      <c r="AH124" s="335" t="str">
        <f ca="1">IF(COUNTIF(AH126:AH134,"&gt;0")&gt;0,COUNTIF($AD124:AG124,"&gt;0")+1,"")</f>
        <v/>
      </c>
      <c r="AI124" s="335" t="str">
        <f ca="1">IF(COUNTIF(AI126:AI134,"&gt;0")&gt;0,COUNTIF($AD124:AH124,"&gt;0")+1,"")</f>
        <v/>
      </c>
      <c r="AJ124" s="335" t="str">
        <f ca="1">IF(COUNTIF(AJ126:AJ134,"&gt;0")&gt;0,COUNTIF($AD124:AI124,"&gt;0")+1,"")</f>
        <v/>
      </c>
      <c r="AK124" s="335" t="str">
        <f ca="1">IF(COUNTIF(AK126:AK134,"&gt;0")&gt;0,COUNTIF($AD124:AJ124,"&gt;0")+1,"")</f>
        <v/>
      </c>
      <c r="AL124" s="335" t="str">
        <f ca="1">IF(COUNTIF(AL126:AL134,"&gt;0")&gt;0,COUNTIF($AD124:AK124,"&gt;0")+1,"")</f>
        <v/>
      </c>
      <c r="AM124" s="335" t="str">
        <f ca="1">IF(COUNTIF(AM126:AM134,"&gt;0")&gt;0,COUNTIF($AD124:AL124,"&gt;0")+1,"")</f>
        <v/>
      </c>
      <c r="AN124" s="335" t="str">
        <f ca="1">IF(COUNTIF(AN126:AN134,"&gt;0")&gt;0,COUNTIF($AD124:AM124,"&gt;0")+1,"")</f>
        <v/>
      </c>
      <c r="AO124" s="335" t="str">
        <f ca="1">IF(COUNTIF(AO126:AO134,"&gt;0")&gt;0,COUNTIF($AD124:AN124,"&gt;0")+1,"")</f>
        <v/>
      </c>
      <c r="AP124" s="335" t="str">
        <f ca="1">IF(COUNTIF(AP126:AP134,"&gt;0")&gt;0,COUNTIF($AD124:AO124,"&gt;0")+1,"")</f>
        <v/>
      </c>
      <c r="AQ124" s="335" t="str">
        <f ca="1">IF(COUNTIF(AQ126:AQ134,"&gt;0")&gt;0,COUNTIF($AD124:AP124,"&gt;0")+1,"")</f>
        <v/>
      </c>
      <c r="AR124" s="335" t="str">
        <f ca="1">IF(COUNTIF(AR126:AR134,"&gt;0")&gt;0,COUNTIF($AD124:AQ124,"&gt;0")+1,"")</f>
        <v/>
      </c>
      <c r="AS124" s="335" t="str">
        <f ca="1">IF(COUNTIF(AS126:AS134,"&gt;0")&gt;0,COUNTIF($AD124:AR124,"&gt;0")+1,"")</f>
        <v/>
      </c>
      <c r="AT124" s="335" t="str">
        <f ca="1">IF(COUNTIF(AT126:AT134,"&gt;0")&gt;0,COUNTIF($AD124:AS124,"&gt;0")+1,"")</f>
        <v/>
      </c>
      <c r="AU124" s="335" t="str">
        <f ca="1">IF(COUNTIF(AU126:AU134,"&gt;0")&gt;0,COUNTIF($AD124:AT124,"&gt;0")+1,"")</f>
        <v/>
      </c>
      <c r="AV124" s="335" t="str">
        <f ca="1">IF(COUNTIF(AV126:AV134,"&gt;0")&gt;0,COUNTIF($AD124:AU124,"&gt;0")+1,"")</f>
        <v/>
      </c>
      <c r="AW124" s="335" t="str">
        <f ca="1">IF(COUNTIF(AW126:AW134,"&gt;0")&gt;0,COUNTIF($AD124:AV124,"&gt;0")+1,"")</f>
        <v/>
      </c>
      <c r="AX124" s="335" t="str">
        <f ca="1">IF(COUNTIF(AX126:AX134,"&gt;0")&gt;0,COUNTIF($AD124:AW124,"&gt;0")+1,"")</f>
        <v/>
      </c>
      <c r="AY124" s="202"/>
      <c r="AZ124" s="202"/>
    </row>
    <row r="125" spans="1:227" s="265" customFormat="1" ht="10" customHeight="1" x14ac:dyDescent="0.35">
      <c r="A125" s="184"/>
      <c r="B125" s="184"/>
      <c r="C125" s="184"/>
      <c r="D125" s="184"/>
      <c r="E125" s="184"/>
      <c r="F125" s="266"/>
      <c r="G125" s="266"/>
      <c r="H125" s="266"/>
      <c r="I125" s="266"/>
      <c r="J125" s="266"/>
      <c r="K125" s="266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202"/>
      <c r="AA125" s="382"/>
      <c r="AB125" s="383"/>
      <c r="AC125" s="383"/>
      <c r="AD125" s="384" t="s">
        <v>324</v>
      </c>
      <c r="AE125" s="336" t="str">
        <f t="shared" ref="AE125:AX125" si="161">IFERROR(IF(EXACT(AD125,""),"","D:"&amp;INDEX(LST_SkillsD_Key,AE123+1)),"")</f>
        <v>D:GOVN</v>
      </c>
      <c r="AF125" s="336" t="str">
        <f t="shared" si="161"/>
        <v>D:ITSP</v>
      </c>
      <c r="AG125" s="336" t="str">
        <f t="shared" si="161"/>
        <v>D:IRMG</v>
      </c>
      <c r="AH125" s="336" t="str">
        <f t="shared" si="161"/>
        <v>D:ISCO</v>
      </c>
      <c r="AI125" s="336" t="str">
        <f t="shared" si="161"/>
        <v>D:SCTY</v>
      </c>
      <c r="AJ125" s="336" t="str">
        <f t="shared" si="161"/>
        <v>D:INAS</v>
      </c>
      <c r="AK125" s="336" t="str">
        <f t="shared" si="161"/>
        <v>D:INAN</v>
      </c>
      <c r="AL125" s="336" t="str">
        <f t="shared" si="161"/>
        <v>D:ICPM</v>
      </c>
      <c r="AM125" s="336" t="str">
        <f t="shared" si="161"/>
        <v>D:CNSL</v>
      </c>
      <c r="AN125" s="336" t="str">
        <f t="shared" si="161"/>
        <v>D:TECH</v>
      </c>
      <c r="AO125" s="336" t="str">
        <f t="shared" si="161"/>
        <v>D:RSCH</v>
      </c>
      <c r="AP125" s="336" t="str">
        <f t="shared" si="161"/>
        <v>D:ITMG</v>
      </c>
      <c r="AQ125" s="336" t="str">
        <f t="shared" si="161"/>
        <v>D:FMIT</v>
      </c>
      <c r="AR125" s="336" t="str">
        <f t="shared" si="161"/>
        <v>D:INOV</v>
      </c>
      <c r="AS125" s="336" t="str">
        <f t="shared" si="161"/>
        <v>D:BPRE</v>
      </c>
      <c r="AT125" s="336" t="str">
        <f t="shared" si="161"/>
        <v>D:STPL</v>
      </c>
      <c r="AU125" s="336" t="str">
        <f t="shared" si="161"/>
        <v>D:BURM</v>
      </c>
      <c r="AV125" s="336" t="str">
        <f t="shared" si="161"/>
        <v>D:SUST</v>
      </c>
      <c r="AW125" s="336" t="str">
        <f t="shared" si="161"/>
        <v>D:EMRG</v>
      </c>
      <c r="AX125" s="336" t="str">
        <f t="shared" si="161"/>
        <v>D:COPL</v>
      </c>
      <c r="AY125" s="202"/>
      <c r="AZ125" s="202"/>
    </row>
    <row r="126" spans="1:227" s="265" customFormat="1" ht="10" customHeight="1" x14ac:dyDescent="0.35">
      <c r="Z126" s="202"/>
      <c r="AA126" s="382"/>
      <c r="AB126" s="387"/>
      <c r="AC126" s="387"/>
      <c r="AD126" s="386" t="s">
        <v>316</v>
      </c>
      <c r="AE126" s="295" t="str">
        <f ca="1">IF(EXACT(AE125,""),"",IFERROR(OFFSET('Skill Requirements'!$B$5,$AK$2,MATCH(AE125,'Skill Requirements'!$4:$4,0)-2),""))</f>
        <v/>
      </c>
      <c r="AF126" s="295" t="str">
        <f ca="1">IF(EXACT(AF125,""),"",IFERROR(OFFSET('Skill Requirements'!$B$5,$AK$2,MATCH(AF125,'Skill Requirements'!$4:$4,0)-2),""))</f>
        <v/>
      </c>
      <c r="AG126" s="295" t="str">
        <f ca="1">IF(EXACT(AG125,""),"",IFERROR(OFFSET('Skill Requirements'!$B$5,$AK$2,MATCH(AG125,'Skill Requirements'!$4:$4,0)-2),""))</f>
        <v/>
      </c>
      <c r="AH126" s="295" t="str">
        <f ca="1">IF(EXACT(AH125,""),"",IFERROR(OFFSET('Skill Requirements'!$B$5,$AK$2,MATCH(AH125,'Skill Requirements'!$4:$4,0)-2),""))</f>
        <v/>
      </c>
      <c r="AI126" s="295" t="str">
        <f ca="1">IF(EXACT(AI125,""),"",IFERROR(OFFSET('Skill Requirements'!$B$5,$AK$2,MATCH(AI125,'Skill Requirements'!$4:$4,0)-2),""))</f>
        <v/>
      </c>
      <c r="AJ126" s="295" t="str">
        <f ca="1">IF(EXACT(AJ125,""),"",IFERROR(OFFSET('Skill Requirements'!$B$5,$AK$2,MATCH(AJ125,'Skill Requirements'!$4:$4,0)-2),""))</f>
        <v/>
      </c>
      <c r="AK126" s="295" t="str">
        <f ca="1">IF(EXACT(AK125,""),"",IFERROR(OFFSET('Skill Requirements'!$B$5,$AK$2,MATCH(AK125,'Skill Requirements'!$4:$4,0)-2),""))</f>
        <v/>
      </c>
      <c r="AL126" s="295" t="str">
        <f ca="1">IF(EXACT(AL125,""),"",IFERROR(OFFSET('Skill Requirements'!$B$5,$AK$2,MATCH(AL125,'Skill Requirements'!$4:$4,0)-2),""))</f>
        <v/>
      </c>
      <c r="AM126" s="295" t="str">
        <f ca="1">IF(EXACT(AM125,""),"",IFERROR(OFFSET('Skill Requirements'!$B$5,$AK$2,MATCH(AM125,'Skill Requirements'!$4:$4,0)-2),""))</f>
        <v/>
      </c>
      <c r="AN126" s="295" t="str">
        <f ca="1">IF(EXACT(AN125,""),"",IFERROR(OFFSET('Skill Requirements'!$B$5,$AK$2,MATCH(AN125,'Skill Requirements'!$4:$4,0)-2),""))</f>
        <v/>
      </c>
      <c r="AO126" s="295" t="str">
        <f ca="1">IF(EXACT(AO125,""),"",IFERROR(OFFSET('Skill Requirements'!$B$5,$AK$2,MATCH(AO125,'Skill Requirements'!$4:$4,0)-2),""))</f>
        <v/>
      </c>
      <c r="AP126" s="295" t="str">
        <f ca="1">IF(EXACT(AP125,""),"",IFERROR(OFFSET('Skill Requirements'!$B$5,$AK$2,MATCH(AP125,'Skill Requirements'!$4:$4,0)-2),""))</f>
        <v/>
      </c>
      <c r="AQ126" s="295" t="str">
        <f ca="1">IF(EXACT(AQ125,""),"",IFERROR(OFFSET('Skill Requirements'!$B$5,$AK$2,MATCH(AQ125,'Skill Requirements'!$4:$4,0)-2),""))</f>
        <v/>
      </c>
      <c r="AR126" s="295" t="str">
        <f ca="1">IF(EXACT(AR125,""),"",IFERROR(OFFSET('Skill Requirements'!$B$5,$AK$2,MATCH(AR125,'Skill Requirements'!$4:$4,0)-2),""))</f>
        <v/>
      </c>
      <c r="AS126" s="295" t="str">
        <f ca="1">IF(EXACT(AS125,""),"",IFERROR(OFFSET('Skill Requirements'!$B$5,$AK$2,MATCH(AS125,'Skill Requirements'!$4:$4,0)-2),""))</f>
        <v/>
      </c>
      <c r="AT126" s="295" t="str">
        <f ca="1">IF(EXACT(AT125,""),"",IFERROR(OFFSET('Skill Requirements'!$B$5,$AK$2,MATCH(AT125,'Skill Requirements'!$4:$4,0)-2),""))</f>
        <v/>
      </c>
      <c r="AU126" s="295" t="str">
        <f ca="1">IF(EXACT(AU125,""),"",IFERROR(OFFSET('Skill Requirements'!$B$5,$AK$2,MATCH(AU125,'Skill Requirements'!$4:$4,0)-2),""))</f>
        <v/>
      </c>
      <c r="AV126" s="295" t="str">
        <f ca="1">IF(EXACT(AV125,""),"",IFERROR(OFFSET('Skill Requirements'!$B$5,$AK$2,MATCH(AV125,'Skill Requirements'!$4:$4,0)-2),""))</f>
        <v/>
      </c>
      <c r="AW126" s="295" t="str">
        <f ca="1">IF(EXACT(AW125,""),"",IFERROR(OFFSET('Skill Requirements'!$B$5,$AK$2,MATCH(AW125,'Skill Requirements'!$4:$4,0)-2),""))</f>
        <v/>
      </c>
      <c r="AX126" s="295" t="str">
        <f ca="1">IF(EXACT(AX125,""),"",IFERROR(OFFSET('Skill Requirements'!$B$5,$AK$2,MATCH(AX125,'Skill Requirements'!$4:$4,0)-2),""))</f>
        <v/>
      </c>
      <c r="AY126" s="202"/>
      <c r="AZ126" s="202"/>
    </row>
    <row r="127" spans="1:227" s="265" customFormat="1" ht="10" customHeight="1" x14ac:dyDescent="0.35">
      <c r="A127" s="263"/>
      <c r="F127" s="266"/>
      <c r="G127" s="266"/>
      <c r="H127" s="266"/>
      <c r="I127" s="266"/>
      <c r="J127" s="266"/>
      <c r="K127" s="266"/>
      <c r="V127" s="263"/>
      <c r="W127" s="263"/>
      <c r="X127" s="263"/>
      <c r="Y127" s="263"/>
      <c r="Z127" s="202"/>
      <c r="AA127" s="388"/>
      <c r="AB127" s="389"/>
      <c r="AC127" s="389"/>
      <c r="AD127" s="386" t="s">
        <v>346</v>
      </c>
      <c r="AE127" s="295" t="str">
        <f ca="1">IF(EXACT(AE125,""),"",IF(AND(0&lt;AE126,AE126&lt;=AE130),AE126,""))</f>
        <v/>
      </c>
      <c r="AF127" s="295" t="str">
        <f t="shared" ref="AF127" ca="1" si="162">IF(EXACT(AF125,""),"",IF(AND(0&lt;AF126,AF126&lt;=AF130),AF126,""))</f>
        <v/>
      </c>
      <c r="AG127" s="295" t="str">
        <f t="shared" ref="AG127" ca="1" si="163">IF(EXACT(AG125,""),"",IF(AND(0&lt;AG126,AG126&lt;=AG130),AG126,""))</f>
        <v/>
      </c>
      <c r="AH127" s="295" t="str">
        <f t="shared" ref="AH127" ca="1" si="164">IF(EXACT(AH125,""),"",IF(AND(0&lt;AH126,AH126&lt;=AH130),AH126,""))</f>
        <v/>
      </c>
      <c r="AI127" s="295" t="str">
        <f t="shared" ref="AI127" ca="1" si="165">IF(EXACT(AI125,""),"",IF(AND(0&lt;AI126,AI126&lt;=AI130),AI126,""))</f>
        <v/>
      </c>
      <c r="AJ127" s="295" t="str">
        <f t="shared" ref="AJ127" ca="1" si="166">IF(EXACT(AJ125,""),"",IF(AND(0&lt;AJ126,AJ126&lt;=AJ130),AJ126,""))</f>
        <v/>
      </c>
      <c r="AK127" s="295" t="str">
        <f t="shared" ref="AK127" ca="1" si="167">IF(EXACT(AK125,""),"",IF(AND(0&lt;AK126,AK126&lt;=AK130),AK126,""))</f>
        <v/>
      </c>
      <c r="AL127" s="295" t="str">
        <f t="shared" ref="AL127" ca="1" si="168">IF(EXACT(AL125,""),"",IF(AND(0&lt;AL126,AL126&lt;=AL130),AL126,""))</f>
        <v/>
      </c>
      <c r="AM127" s="295" t="str">
        <f t="shared" ref="AM127" ca="1" si="169">IF(EXACT(AM125,""),"",IF(AND(0&lt;AM126,AM126&lt;=AM130),AM126,""))</f>
        <v/>
      </c>
      <c r="AN127" s="295" t="str">
        <f t="shared" ref="AN127" ca="1" si="170">IF(EXACT(AN125,""),"",IF(AND(0&lt;AN126,AN126&lt;=AN130),AN126,""))</f>
        <v/>
      </c>
      <c r="AO127" s="295" t="str">
        <f t="shared" ref="AO127" ca="1" si="171">IF(EXACT(AO125,""),"",IF(AND(0&lt;AO126,AO126&lt;=AO130),AO126,""))</f>
        <v/>
      </c>
      <c r="AP127" s="295" t="str">
        <f t="shared" ref="AP127" ca="1" si="172">IF(EXACT(AP125,""),"",IF(AND(0&lt;AP126,AP126&lt;=AP130),AP126,""))</f>
        <v/>
      </c>
      <c r="AQ127" s="295" t="str">
        <f t="shared" ref="AQ127" ca="1" si="173">IF(EXACT(AQ125,""),"",IF(AND(0&lt;AQ126,AQ126&lt;=AQ130),AQ126,""))</f>
        <v/>
      </c>
      <c r="AR127" s="295" t="str">
        <f t="shared" ref="AR127" ca="1" si="174">IF(EXACT(AR125,""),"",IF(AND(0&lt;AR126,AR126&lt;=AR130),AR126,""))</f>
        <v/>
      </c>
      <c r="AS127" s="295" t="str">
        <f t="shared" ref="AS127" ca="1" si="175">IF(EXACT(AS125,""),"",IF(AND(0&lt;AS126,AS126&lt;=AS130),AS126,""))</f>
        <v/>
      </c>
      <c r="AT127" s="295" t="str">
        <f t="shared" ref="AT127" ca="1" si="176">IF(EXACT(AT125,""),"",IF(AND(0&lt;AT126,AT126&lt;=AT130),AT126,""))</f>
        <v/>
      </c>
      <c r="AU127" s="295" t="str">
        <f t="shared" ref="AU127" ca="1" si="177">IF(EXACT(AU125,""),"",IF(AND(0&lt;AU126,AU126&lt;=AU130),AU126,""))</f>
        <v/>
      </c>
      <c r="AV127" s="295" t="str">
        <f t="shared" ref="AV127" ca="1" si="178">IF(EXACT(AV125,""),"",IF(AND(0&lt;AV126,AV126&lt;=AV130),AV126,""))</f>
        <v/>
      </c>
      <c r="AW127" s="295" t="str">
        <f t="shared" ref="AW127" ca="1" si="179">IF(EXACT(AW125,""),"",IF(AND(0&lt;AW126,AW126&lt;=AW130),AW126,""))</f>
        <v/>
      </c>
      <c r="AX127" s="295" t="str">
        <f t="shared" ref="AX127" ca="1" si="180">IF(EXACT(AX125,""),"",IF(AND(0&lt;AX126,AX126&lt;=AX130),AX126,""))</f>
        <v/>
      </c>
      <c r="AY127" s="202"/>
      <c r="AZ127" s="202"/>
    </row>
    <row r="128" spans="1:227" ht="10" customHeight="1" x14ac:dyDescent="0.35">
      <c r="A128" s="263"/>
      <c r="B128" s="509" t="s">
        <v>355</v>
      </c>
      <c r="C128" s="509"/>
      <c r="D128" s="509"/>
      <c r="E128" s="509"/>
      <c r="F128" s="509"/>
      <c r="G128" s="509"/>
      <c r="H128" s="509"/>
      <c r="I128" s="509"/>
      <c r="J128" s="509"/>
      <c r="K128" s="509"/>
      <c r="L128" s="509"/>
      <c r="M128" s="509"/>
      <c r="N128" s="509"/>
      <c r="O128" s="509"/>
      <c r="P128" s="509"/>
      <c r="Q128" s="509"/>
      <c r="R128" s="509"/>
      <c r="S128" s="509"/>
      <c r="T128" s="509"/>
      <c r="U128" s="509"/>
      <c r="V128" s="509"/>
      <c r="W128" s="509"/>
      <c r="X128" s="509"/>
      <c r="Y128" s="509"/>
      <c r="Z128" s="202"/>
      <c r="AA128" s="388"/>
      <c r="AB128" s="389"/>
      <c r="AC128" s="389"/>
      <c r="AD128" s="386" t="s">
        <v>347</v>
      </c>
      <c r="AE128" s="295" t="str">
        <f ca="1">IF(EXACT(AE125,""),"",IF(AE126&gt;AE130,AE126,""))</f>
        <v/>
      </c>
      <c r="AF128" s="295" t="str">
        <f t="shared" ref="AF128:AX128" ca="1" si="181">IF(EXACT(AF125,""),"",IF(AF126&gt;AF130,AF126,""))</f>
        <v/>
      </c>
      <c r="AG128" s="295" t="str">
        <f t="shared" ca="1" si="181"/>
        <v/>
      </c>
      <c r="AH128" s="295" t="str">
        <f t="shared" ca="1" si="181"/>
        <v/>
      </c>
      <c r="AI128" s="295" t="str">
        <f t="shared" ca="1" si="181"/>
        <v/>
      </c>
      <c r="AJ128" s="295" t="str">
        <f t="shared" ca="1" si="181"/>
        <v/>
      </c>
      <c r="AK128" s="295" t="str">
        <f t="shared" ca="1" si="181"/>
        <v/>
      </c>
      <c r="AL128" s="295" t="str">
        <f t="shared" ca="1" si="181"/>
        <v/>
      </c>
      <c r="AM128" s="295" t="str">
        <f t="shared" ca="1" si="181"/>
        <v/>
      </c>
      <c r="AN128" s="295" t="str">
        <f t="shared" ca="1" si="181"/>
        <v/>
      </c>
      <c r="AO128" s="295" t="str">
        <f t="shared" ca="1" si="181"/>
        <v/>
      </c>
      <c r="AP128" s="295" t="str">
        <f t="shared" ca="1" si="181"/>
        <v/>
      </c>
      <c r="AQ128" s="295" t="str">
        <f t="shared" ca="1" si="181"/>
        <v/>
      </c>
      <c r="AR128" s="295" t="str">
        <f t="shared" ca="1" si="181"/>
        <v/>
      </c>
      <c r="AS128" s="295" t="str">
        <f t="shared" ca="1" si="181"/>
        <v/>
      </c>
      <c r="AT128" s="295" t="str">
        <f t="shared" ca="1" si="181"/>
        <v/>
      </c>
      <c r="AU128" s="295" t="str">
        <f t="shared" ca="1" si="181"/>
        <v/>
      </c>
      <c r="AV128" s="295" t="str">
        <f t="shared" ca="1" si="181"/>
        <v/>
      </c>
      <c r="AW128" s="295" t="str">
        <f t="shared" ca="1" si="181"/>
        <v/>
      </c>
      <c r="AX128" s="295" t="str">
        <f t="shared" ca="1" si="181"/>
        <v/>
      </c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  <c r="EO128" s="202"/>
      <c r="EP128" s="202"/>
      <c r="EQ128" s="202"/>
      <c r="ER128" s="202"/>
      <c r="ES128" s="202"/>
      <c r="ET128" s="202"/>
      <c r="EU128" s="202"/>
      <c r="EV128" s="202"/>
      <c r="EW128" s="202"/>
      <c r="EX128" s="202"/>
      <c r="EY128" s="202"/>
      <c r="EZ128" s="202"/>
      <c r="FA128" s="202"/>
      <c r="FB128" s="202"/>
      <c r="FC128" s="202"/>
      <c r="FD128" s="202"/>
      <c r="FE128" s="202"/>
      <c r="FF128" s="202"/>
      <c r="FG128" s="202"/>
      <c r="FH128" s="202"/>
      <c r="FI128" s="202"/>
      <c r="FJ128" s="202"/>
      <c r="FK128" s="202"/>
      <c r="FL128" s="202"/>
      <c r="FM128" s="202"/>
      <c r="FN128" s="202"/>
      <c r="FO128" s="202"/>
      <c r="FP128" s="202"/>
      <c r="FQ128" s="202"/>
      <c r="FR128" s="202"/>
      <c r="FS128" s="202"/>
      <c r="FT128" s="202"/>
      <c r="FU128" s="202"/>
      <c r="FV128" s="202"/>
      <c r="FW128" s="202"/>
      <c r="FX128" s="202"/>
      <c r="FY128" s="202"/>
      <c r="FZ128" s="202"/>
      <c r="GA128" s="202"/>
      <c r="GB128" s="202"/>
      <c r="GC128" s="202"/>
      <c r="GD128" s="202"/>
      <c r="GE128" s="202"/>
      <c r="GF128" s="202"/>
      <c r="GG128" s="202"/>
      <c r="GH128" s="202"/>
      <c r="GI128" s="202"/>
      <c r="GJ128" s="202"/>
      <c r="GK128" s="202"/>
      <c r="GL128" s="202"/>
      <c r="GM128" s="202"/>
      <c r="GN128" s="202"/>
      <c r="GO128" s="202"/>
      <c r="GP128" s="202"/>
      <c r="GQ128" s="202"/>
      <c r="GR128" s="202"/>
      <c r="GS128" s="202"/>
      <c r="GT128" s="202"/>
      <c r="GU128" s="202"/>
      <c r="GV128" s="202"/>
      <c r="GW128" s="202"/>
      <c r="GX128" s="202"/>
      <c r="GY128" s="202"/>
      <c r="GZ128" s="202"/>
      <c r="HA128" s="202"/>
      <c r="HB128" s="202"/>
      <c r="HC128" s="202"/>
      <c r="HD128" s="202"/>
      <c r="HE128" s="202"/>
      <c r="HF128" s="202"/>
      <c r="HG128" s="202"/>
      <c r="HH128" s="202"/>
      <c r="HI128" s="202"/>
      <c r="HJ128" s="202"/>
      <c r="HK128" s="202"/>
      <c r="HL128" s="202"/>
      <c r="HM128" s="202"/>
      <c r="HN128" s="202"/>
      <c r="HO128" s="202"/>
      <c r="HP128" s="202"/>
      <c r="HQ128" s="202"/>
      <c r="HR128" s="202"/>
      <c r="HS128" s="202"/>
    </row>
    <row r="129" spans="1:227" ht="10" customHeight="1" x14ac:dyDescent="0.35">
      <c r="A129" s="263"/>
      <c r="B129" s="509"/>
      <c r="C129" s="509"/>
      <c r="D129" s="509"/>
      <c r="E129" s="509"/>
      <c r="F129" s="509"/>
      <c r="G129" s="509"/>
      <c r="H129" s="509"/>
      <c r="I129" s="509"/>
      <c r="J129" s="509"/>
      <c r="K129" s="509"/>
      <c r="L129" s="509"/>
      <c r="M129" s="509"/>
      <c r="N129" s="509"/>
      <c r="O129" s="509"/>
      <c r="P129" s="509"/>
      <c r="Q129" s="509"/>
      <c r="R129" s="509"/>
      <c r="S129" s="509"/>
      <c r="T129" s="509"/>
      <c r="U129" s="509"/>
      <c r="V129" s="509"/>
      <c r="W129" s="509"/>
      <c r="X129" s="509"/>
      <c r="Y129" s="509"/>
      <c r="Z129" s="202"/>
      <c r="AA129" s="382"/>
      <c r="AB129" s="387"/>
      <c r="AC129" s="387"/>
      <c r="AD129" s="386" t="s">
        <v>320</v>
      </c>
      <c r="AE129" s="295" t="e">
        <f>IF(EXACT(AE125,""),"",IFERROR(INDEX('Skills Record'!$G:$G,MATCH($AB$2&amp;"|"&amp;AE125&amp;"|",'Skills Record'!$O:$O,0)),NA()))</f>
        <v>#N/A</v>
      </c>
      <c r="AF129" s="295" t="e">
        <f>IF(EXACT(AF125,""),"",IFERROR(INDEX('Skills Record'!$G:$G,MATCH($AB$2&amp;"|"&amp;AF125&amp;"|",'Skills Record'!$O:$O,0)),NA()))</f>
        <v>#N/A</v>
      </c>
      <c r="AG129" s="295" t="e">
        <f>IF(EXACT(AG125,""),"",IFERROR(INDEX('Skills Record'!$G:$G,MATCH($AB$2&amp;"|"&amp;AG125&amp;"|",'Skills Record'!$O:$O,0)),NA()))</f>
        <v>#N/A</v>
      </c>
      <c r="AH129" s="295" t="e">
        <f>IF(EXACT(AH125,""),"",IFERROR(INDEX('Skills Record'!$G:$G,MATCH($AB$2&amp;"|"&amp;AH125&amp;"|",'Skills Record'!$O:$O,0)),NA()))</f>
        <v>#N/A</v>
      </c>
      <c r="AI129" s="295" t="e">
        <f>IF(EXACT(AI125,""),"",IFERROR(INDEX('Skills Record'!$G:$G,MATCH($AB$2&amp;"|"&amp;AI125&amp;"|",'Skills Record'!$O:$O,0)),NA()))</f>
        <v>#N/A</v>
      </c>
      <c r="AJ129" s="295" t="e">
        <f>IF(EXACT(AJ125,""),"",IFERROR(INDEX('Skills Record'!$G:$G,MATCH($AB$2&amp;"|"&amp;AJ125&amp;"|",'Skills Record'!$O:$O,0)),NA()))</f>
        <v>#N/A</v>
      </c>
      <c r="AK129" s="295" t="e">
        <f>IF(EXACT(AK125,""),"",IFERROR(INDEX('Skills Record'!$G:$G,MATCH($AB$2&amp;"|"&amp;AK125&amp;"|",'Skills Record'!$O:$O,0)),NA()))</f>
        <v>#N/A</v>
      </c>
      <c r="AL129" s="295" t="e">
        <f>IF(EXACT(AL125,""),"",IFERROR(INDEX('Skills Record'!$G:$G,MATCH($AB$2&amp;"|"&amp;AL125&amp;"|",'Skills Record'!$O:$O,0)),NA()))</f>
        <v>#N/A</v>
      </c>
      <c r="AM129" s="295" t="e">
        <f>IF(EXACT(AM125,""),"",IFERROR(INDEX('Skills Record'!$G:$G,MATCH($AB$2&amp;"|"&amp;AM125&amp;"|",'Skills Record'!$O:$O,0)),NA()))</f>
        <v>#N/A</v>
      </c>
      <c r="AN129" s="295" t="e">
        <f>IF(EXACT(AN125,""),"",IFERROR(INDEX('Skills Record'!$G:$G,MATCH($AB$2&amp;"|"&amp;AN125&amp;"|",'Skills Record'!$O:$O,0)),NA()))</f>
        <v>#N/A</v>
      </c>
      <c r="AO129" s="295" t="e">
        <f>IF(EXACT(AO125,""),"",IFERROR(INDEX('Skills Record'!$G:$G,MATCH($AB$2&amp;"|"&amp;AO125&amp;"|",'Skills Record'!$O:$O,0)),NA()))</f>
        <v>#N/A</v>
      </c>
      <c r="AP129" s="295" t="e">
        <f>IF(EXACT(AP125,""),"",IFERROR(INDEX('Skills Record'!$G:$G,MATCH($AB$2&amp;"|"&amp;AP125&amp;"|",'Skills Record'!$O:$O,0)),NA()))</f>
        <v>#N/A</v>
      </c>
      <c r="AQ129" s="295" t="e">
        <f>IF(EXACT(AQ125,""),"",IFERROR(INDEX('Skills Record'!$G:$G,MATCH($AB$2&amp;"|"&amp;AQ125&amp;"|",'Skills Record'!$O:$O,0)),NA()))</f>
        <v>#N/A</v>
      </c>
      <c r="AR129" s="295" t="e">
        <f>IF(EXACT(AR125,""),"",IFERROR(INDEX('Skills Record'!$G:$G,MATCH($AB$2&amp;"|"&amp;AR125&amp;"|",'Skills Record'!$O:$O,0)),NA()))</f>
        <v>#N/A</v>
      </c>
      <c r="AS129" s="295" t="e">
        <f>IF(EXACT(AS125,""),"",IFERROR(INDEX('Skills Record'!$G:$G,MATCH($AB$2&amp;"|"&amp;AS125&amp;"|",'Skills Record'!$O:$O,0)),NA()))</f>
        <v>#N/A</v>
      </c>
      <c r="AT129" s="295" t="e">
        <f>IF(EXACT(AT125,""),"",IFERROR(INDEX('Skills Record'!$G:$G,MATCH($AB$2&amp;"|"&amp;AT125&amp;"|",'Skills Record'!$O:$O,0)),NA()))</f>
        <v>#N/A</v>
      </c>
      <c r="AU129" s="295" t="e">
        <f>IF(EXACT(AU125,""),"",IFERROR(INDEX('Skills Record'!$G:$G,MATCH($AB$2&amp;"|"&amp;AU125&amp;"|",'Skills Record'!$O:$O,0)),NA()))</f>
        <v>#N/A</v>
      </c>
      <c r="AV129" s="295" t="e">
        <f>IF(EXACT(AV125,""),"",IFERROR(INDEX('Skills Record'!$G:$G,MATCH($AB$2&amp;"|"&amp;AV125&amp;"|",'Skills Record'!$O:$O,0)),NA()))</f>
        <v>#N/A</v>
      </c>
      <c r="AW129" s="295" t="e">
        <f>IF(EXACT(AW125,""),"",IFERROR(INDEX('Skills Record'!$G:$G,MATCH($AB$2&amp;"|"&amp;AW125&amp;"|",'Skills Record'!$O:$O,0)),NA()))</f>
        <v>#N/A</v>
      </c>
      <c r="AX129" s="295" t="e">
        <f>IF(EXACT(AX125,""),"",IFERROR(INDEX('Skills Record'!$G:$G,MATCH($AB$2&amp;"|"&amp;AX125&amp;"|",'Skills Record'!$O:$O,0)),NA()))</f>
        <v>#N/A</v>
      </c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2"/>
      <c r="FF129" s="202"/>
      <c r="FG129" s="202"/>
      <c r="FH129" s="202"/>
      <c r="FI129" s="202"/>
      <c r="FJ129" s="202"/>
      <c r="FK129" s="202"/>
      <c r="FL129" s="202"/>
      <c r="FM129" s="202"/>
      <c r="FN129" s="202"/>
      <c r="FO129" s="202"/>
      <c r="FP129" s="202"/>
      <c r="FQ129" s="202"/>
      <c r="FR129" s="202"/>
      <c r="FS129" s="202"/>
      <c r="FT129" s="202"/>
      <c r="FU129" s="202"/>
      <c r="FV129" s="202"/>
      <c r="FW129" s="202"/>
      <c r="FX129" s="202"/>
      <c r="FY129" s="202"/>
      <c r="FZ129" s="202"/>
      <c r="GA129" s="202"/>
      <c r="GB129" s="202"/>
      <c r="GC129" s="202"/>
      <c r="GD129" s="202"/>
      <c r="GE129" s="202"/>
      <c r="GF129" s="202"/>
      <c r="GG129" s="202"/>
      <c r="GH129" s="202"/>
      <c r="GI129" s="202"/>
      <c r="GJ129" s="202"/>
      <c r="GK129" s="202"/>
      <c r="GL129" s="202"/>
      <c r="GM129" s="202"/>
      <c r="GN129" s="202"/>
      <c r="GO129" s="202"/>
      <c r="GP129" s="202"/>
      <c r="GQ129" s="202"/>
      <c r="GR129" s="202"/>
      <c r="GS129" s="202"/>
      <c r="GT129" s="202"/>
      <c r="GU129" s="202"/>
      <c r="GV129" s="202"/>
      <c r="GW129" s="202"/>
      <c r="GX129" s="202"/>
      <c r="GY129" s="202"/>
      <c r="GZ129" s="202"/>
      <c r="HA129" s="202"/>
      <c r="HB129" s="202"/>
      <c r="HC129" s="202"/>
      <c r="HD129" s="202"/>
      <c r="HE129" s="202"/>
      <c r="HF129" s="202"/>
      <c r="HG129" s="202"/>
      <c r="HH129" s="202"/>
      <c r="HI129" s="202"/>
      <c r="HJ129" s="202"/>
      <c r="HK129" s="202"/>
      <c r="HL129" s="202"/>
      <c r="HM129" s="202"/>
      <c r="HN129" s="202"/>
      <c r="HO129" s="202"/>
      <c r="HP129" s="202"/>
      <c r="HQ129" s="202"/>
      <c r="HR129" s="202"/>
      <c r="HS129" s="202"/>
    </row>
    <row r="130" spans="1:227" ht="10" customHeight="1" x14ac:dyDescent="0.35">
      <c r="A130" s="263"/>
      <c r="B130" s="265"/>
      <c r="C130" s="265"/>
      <c r="D130" s="265"/>
      <c r="E130" s="265"/>
      <c r="L130" s="265"/>
      <c r="M130" s="265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02"/>
      <c r="AA130" s="382"/>
      <c r="AB130" s="387"/>
      <c r="AC130" s="387"/>
      <c r="AD130" s="386" t="s">
        <v>3</v>
      </c>
      <c r="AE130" s="295">
        <f>IF(EXACT(AE125,""),"",IFERROR(INDEX('Skills Record'!$G:$G,MATCH($AB$2&amp;"|"&amp;AE125&amp;"|",'Skills Record'!$L:$L,0)),0))</f>
        <v>0</v>
      </c>
      <c r="AF130" s="295">
        <f>IF(EXACT(AF125,""),"",IFERROR(INDEX('Skills Record'!$G:$G,MATCH($AB$2&amp;"|"&amp;AF125&amp;"|",'Skills Record'!$L:$L,0)),0))</f>
        <v>0</v>
      </c>
      <c r="AG130" s="295">
        <f>IF(EXACT(AG125,""),"",IFERROR(INDEX('Skills Record'!$G:$G,MATCH($AB$2&amp;"|"&amp;AG125&amp;"|",'Skills Record'!$L:$L,0)),0))</f>
        <v>0</v>
      </c>
      <c r="AH130" s="295">
        <f>IF(EXACT(AH125,""),"",IFERROR(INDEX('Skills Record'!$G:$G,MATCH($AB$2&amp;"|"&amp;AH125&amp;"|",'Skills Record'!$L:$L,0)),0))</f>
        <v>0</v>
      </c>
      <c r="AI130" s="295">
        <f>IF(EXACT(AI125,""),"",IFERROR(INDEX('Skills Record'!$G:$G,MATCH($AB$2&amp;"|"&amp;AI125&amp;"|",'Skills Record'!$L:$L,0)),0))</f>
        <v>0</v>
      </c>
      <c r="AJ130" s="295">
        <f>IF(EXACT(AJ125,""),"",IFERROR(INDEX('Skills Record'!$G:$G,MATCH($AB$2&amp;"|"&amp;AJ125&amp;"|",'Skills Record'!$L:$L,0)),0))</f>
        <v>0</v>
      </c>
      <c r="AK130" s="295">
        <f>IF(EXACT(AK125,""),"",IFERROR(INDEX('Skills Record'!$G:$G,MATCH($AB$2&amp;"|"&amp;AK125&amp;"|",'Skills Record'!$L:$L,0)),0))</f>
        <v>0</v>
      </c>
      <c r="AL130" s="295">
        <f>IF(EXACT(AL125,""),"",IFERROR(INDEX('Skills Record'!$G:$G,MATCH($AB$2&amp;"|"&amp;AL125&amp;"|",'Skills Record'!$L:$L,0)),0))</f>
        <v>0</v>
      </c>
      <c r="AM130" s="295">
        <f>IF(EXACT(AM125,""),"",IFERROR(INDEX('Skills Record'!$G:$G,MATCH($AB$2&amp;"|"&amp;AM125&amp;"|",'Skills Record'!$L:$L,0)),0))</f>
        <v>0</v>
      </c>
      <c r="AN130" s="295">
        <f>IF(EXACT(AN125,""),"",IFERROR(INDEX('Skills Record'!$G:$G,MATCH($AB$2&amp;"|"&amp;AN125&amp;"|",'Skills Record'!$L:$L,0)),0))</f>
        <v>0</v>
      </c>
      <c r="AO130" s="295">
        <f>IF(EXACT(AO125,""),"",IFERROR(INDEX('Skills Record'!$G:$G,MATCH($AB$2&amp;"|"&amp;AO125&amp;"|",'Skills Record'!$L:$L,0)),0))</f>
        <v>0</v>
      </c>
      <c r="AP130" s="295">
        <f>IF(EXACT(AP125,""),"",IFERROR(INDEX('Skills Record'!$G:$G,MATCH($AB$2&amp;"|"&amp;AP125&amp;"|",'Skills Record'!$L:$L,0)),0))</f>
        <v>0</v>
      </c>
      <c r="AQ130" s="295">
        <f>IF(EXACT(AQ125,""),"",IFERROR(INDEX('Skills Record'!$G:$G,MATCH($AB$2&amp;"|"&amp;AQ125&amp;"|",'Skills Record'!$L:$L,0)),0))</f>
        <v>0</v>
      </c>
      <c r="AR130" s="295">
        <f>IF(EXACT(AR125,""),"",IFERROR(INDEX('Skills Record'!$G:$G,MATCH($AB$2&amp;"|"&amp;AR125&amp;"|",'Skills Record'!$L:$L,0)),0))</f>
        <v>0</v>
      </c>
      <c r="AS130" s="295">
        <f>IF(EXACT(AS125,""),"",IFERROR(INDEX('Skills Record'!$G:$G,MATCH($AB$2&amp;"|"&amp;AS125&amp;"|",'Skills Record'!$L:$L,0)),0))</f>
        <v>0</v>
      </c>
      <c r="AT130" s="295">
        <f>IF(EXACT(AT125,""),"",IFERROR(INDEX('Skills Record'!$G:$G,MATCH($AB$2&amp;"|"&amp;AT125&amp;"|",'Skills Record'!$L:$L,0)),0))</f>
        <v>0</v>
      </c>
      <c r="AU130" s="295">
        <f>IF(EXACT(AU125,""),"",IFERROR(INDEX('Skills Record'!$G:$G,MATCH($AB$2&amp;"|"&amp;AU125&amp;"|",'Skills Record'!$L:$L,0)),0))</f>
        <v>0</v>
      </c>
      <c r="AV130" s="295">
        <f>IF(EXACT(AV125,""),"",IFERROR(INDEX('Skills Record'!$G:$G,MATCH($AB$2&amp;"|"&amp;AV125&amp;"|",'Skills Record'!$L:$L,0)),0))</f>
        <v>0</v>
      </c>
      <c r="AW130" s="295">
        <f>IF(EXACT(AW125,""),"",IFERROR(INDEX('Skills Record'!$G:$G,MATCH($AB$2&amp;"|"&amp;AW125&amp;"|",'Skills Record'!$L:$L,0)),0))</f>
        <v>0</v>
      </c>
      <c r="AX130" s="295">
        <f>IF(EXACT(AX125,""),"",IFERROR(INDEX('Skills Record'!$G:$G,MATCH($AB$2&amp;"|"&amp;AX125&amp;"|",'Skills Record'!$L:$L,0)),0))</f>
        <v>0</v>
      </c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2"/>
      <c r="GD130" s="202"/>
      <c r="GE130" s="202"/>
      <c r="GF130" s="202"/>
      <c r="GG130" s="202"/>
      <c r="GH130" s="202"/>
      <c r="GI130" s="202"/>
      <c r="GJ130" s="202"/>
      <c r="GK130" s="202"/>
      <c r="GL130" s="202"/>
      <c r="GM130" s="202"/>
      <c r="GN130" s="202"/>
      <c r="GO130" s="202"/>
      <c r="GP130" s="202"/>
      <c r="GQ130" s="202"/>
      <c r="GR130" s="202"/>
      <c r="GS130" s="202"/>
      <c r="GT130" s="202"/>
      <c r="GU130" s="202"/>
      <c r="GV130" s="202"/>
      <c r="GW130" s="202"/>
      <c r="GX130" s="202"/>
      <c r="GY130" s="202"/>
      <c r="GZ130" s="202"/>
      <c r="HA130" s="202"/>
      <c r="HB130" s="202"/>
      <c r="HC130" s="202"/>
      <c r="HD130" s="202"/>
      <c r="HE130" s="202"/>
      <c r="HF130" s="202"/>
      <c r="HG130" s="202"/>
      <c r="HH130" s="202"/>
      <c r="HI130" s="202"/>
      <c r="HJ130" s="202"/>
      <c r="HK130" s="202"/>
      <c r="HL130" s="202"/>
      <c r="HM130" s="202"/>
      <c r="HN130" s="202"/>
      <c r="HO130" s="202"/>
      <c r="HP130" s="202"/>
      <c r="HQ130" s="202"/>
      <c r="HR130" s="202"/>
      <c r="HS130" s="202"/>
    </row>
    <row r="131" spans="1:227" ht="10" customHeight="1" x14ac:dyDescent="0.35">
      <c r="A131" s="263"/>
      <c r="B131" s="511" t="s">
        <v>414</v>
      </c>
      <c r="C131" s="511"/>
      <c r="D131" s="511"/>
      <c r="E131" s="275" t="s">
        <v>416</v>
      </c>
      <c r="F131" s="275" t="s">
        <v>418</v>
      </c>
      <c r="G131" s="275" t="s">
        <v>417</v>
      </c>
      <c r="H131" s="275" t="s">
        <v>413</v>
      </c>
      <c r="I131" s="184"/>
      <c r="J131" s="275" t="s">
        <v>416</v>
      </c>
      <c r="K131" s="275" t="s">
        <v>418</v>
      </c>
      <c r="L131" s="275" t="s">
        <v>417</v>
      </c>
      <c r="M131" s="275" t="s">
        <v>413</v>
      </c>
      <c r="N131" s="263"/>
      <c r="O131" s="263"/>
      <c r="P131" s="263"/>
      <c r="Q131" s="263"/>
      <c r="R131" s="284" t="s">
        <v>433</v>
      </c>
      <c r="S131" s="319" t="e">
        <f>#REF!</f>
        <v>#REF!</v>
      </c>
      <c r="T131" s="263"/>
      <c r="U131" s="284" t="s">
        <v>434</v>
      </c>
      <c r="V131" s="319">
        <f>COUNTA(Roles)</f>
        <v>12</v>
      </c>
      <c r="W131" s="263"/>
      <c r="X131" s="284" t="s">
        <v>435</v>
      </c>
      <c r="Y131" s="319">
        <f>AB28+AB60+AB92+AB124</f>
        <v>120</v>
      </c>
      <c r="Z131" s="202"/>
      <c r="AA131" s="382"/>
      <c r="AB131" s="387"/>
      <c r="AC131" s="387"/>
      <c r="AD131" s="386" t="s">
        <v>4</v>
      </c>
      <c r="AE131" s="295">
        <f>IF(EXACT(AE125,""),"",IFERROR(INDEX('Skills Record'!$H:$H,MATCH($AB$2&amp;"|"&amp;AE125&amp;"|",'Skills Record'!$L:$L,0)),0))</f>
        <v>0</v>
      </c>
      <c r="AF131" s="295">
        <f>IF(EXACT(AF125,""),"",IFERROR(INDEX('Skills Record'!$H:$H,MATCH($AB$2&amp;"|"&amp;AF125&amp;"|",'Skills Record'!$L:$L,0)),0))</f>
        <v>0</v>
      </c>
      <c r="AG131" s="295">
        <f>IF(EXACT(AG125,""),"",IFERROR(INDEX('Skills Record'!$H:$H,MATCH($AB$2&amp;"|"&amp;AG125&amp;"|",'Skills Record'!$L:$L,0)),0))</f>
        <v>0</v>
      </c>
      <c r="AH131" s="295">
        <f>IF(EXACT(AH125,""),"",IFERROR(INDEX('Skills Record'!$H:$H,MATCH($AB$2&amp;"|"&amp;AH125&amp;"|",'Skills Record'!$L:$L,0)),0))</f>
        <v>0</v>
      </c>
      <c r="AI131" s="295">
        <f>IF(EXACT(AI125,""),"",IFERROR(INDEX('Skills Record'!$H:$H,MATCH($AB$2&amp;"|"&amp;AI125&amp;"|",'Skills Record'!$L:$L,0)),0))</f>
        <v>0</v>
      </c>
      <c r="AJ131" s="295">
        <f>IF(EXACT(AJ125,""),"",IFERROR(INDEX('Skills Record'!$H:$H,MATCH($AB$2&amp;"|"&amp;AJ125&amp;"|",'Skills Record'!$L:$L,0)),0))</f>
        <v>0</v>
      </c>
      <c r="AK131" s="295">
        <f>IF(EXACT(AK125,""),"",IFERROR(INDEX('Skills Record'!$H:$H,MATCH($AB$2&amp;"|"&amp;AK125&amp;"|",'Skills Record'!$L:$L,0)),0))</f>
        <v>0</v>
      </c>
      <c r="AL131" s="295">
        <f>IF(EXACT(AL125,""),"",IFERROR(INDEX('Skills Record'!$H:$H,MATCH($AB$2&amp;"|"&amp;AL125&amp;"|",'Skills Record'!$L:$L,0)),0))</f>
        <v>0</v>
      </c>
      <c r="AM131" s="295">
        <f>IF(EXACT(AM125,""),"",IFERROR(INDEX('Skills Record'!$H:$H,MATCH($AB$2&amp;"|"&amp;AM125&amp;"|",'Skills Record'!$L:$L,0)),0))</f>
        <v>0</v>
      </c>
      <c r="AN131" s="295">
        <f>IF(EXACT(AN125,""),"",IFERROR(INDEX('Skills Record'!$H:$H,MATCH($AB$2&amp;"|"&amp;AN125&amp;"|",'Skills Record'!$L:$L,0)),0))</f>
        <v>0</v>
      </c>
      <c r="AO131" s="295">
        <f>IF(EXACT(AO125,""),"",IFERROR(INDEX('Skills Record'!$H:$H,MATCH($AB$2&amp;"|"&amp;AO125&amp;"|",'Skills Record'!$L:$L,0)),0))</f>
        <v>0</v>
      </c>
      <c r="AP131" s="295">
        <f>IF(EXACT(AP125,""),"",IFERROR(INDEX('Skills Record'!$H:$H,MATCH($AB$2&amp;"|"&amp;AP125&amp;"|",'Skills Record'!$L:$L,0)),0))</f>
        <v>0</v>
      </c>
      <c r="AQ131" s="295">
        <f>IF(EXACT(AQ125,""),"",IFERROR(INDEX('Skills Record'!$H:$H,MATCH($AB$2&amp;"|"&amp;AQ125&amp;"|",'Skills Record'!$L:$L,0)),0))</f>
        <v>0</v>
      </c>
      <c r="AR131" s="295">
        <f>IF(EXACT(AR125,""),"",IFERROR(INDEX('Skills Record'!$H:$H,MATCH($AB$2&amp;"|"&amp;AR125&amp;"|",'Skills Record'!$L:$L,0)),0))</f>
        <v>0</v>
      </c>
      <c r="AS131" s="295">
        <f>IF(EXACT(AS125,""),"",IFERROR(INDEX('Skills Record'!$H:$H,MATCH($AB$2&amp;"|"&amp;AS125&amp;"|",'Skills Record'!$L:$L,0)),0))</f>
        <v>0</v>
      </c>
      <c r="AT131" s="295">
        <f>IF(EXACT(AT125,""),"",IFERROR(INDEX('Skills Record'!$H:$H,MATCH($AB$2&amp;"|"&amp;AT125&amp;"|",'Skills Record'!$L:$L,0)),0))</f>
        <v>0</v>
      </c>
      <c r="AU131" s="295">
        <f>IF(EXACT(AU125,""),"",IFERROR(INDEX('Skills Record'!$H:$H,MATCH($AB$2&amp;"|"&amp;AU125&amp;"|",'Skills Record'!$L:$L,0)),0))</f>
        <v>0</v>
      </c>
      <c r="AV131" s="295">
        <f>IF(EXACT(AV125,""),"",IFERROR(INDEX('Skills Record'!$H:$H,MATCH($AB$2&amp;"|"&amp;AV125&amp;"|",'Skills Record'!$L:$L,0)),0))</f>
        <v>0</v>
      </c>
      <c r="AW131" s="295">
        <f>IF(EXACT(AW125,""),"",IFERROR(INDEX('Skills Record'!$H:$H,MATCH($AB$2&amp;"|"&amp;AW125&amp;"|",'Skills Record'!$L:$L,0)),0))</f>
        <v>0</v>
      </c>
      <c r="AX131" s="295">
        <f>IF(EXACT(AX125,""),"",IFERROR(INDEX('Skills Record'!$H:$H,MATCH($AB$2&amp;"|"&amp;AX125&amp;"|",'Skills Record'!$L:$L,0)),0))</f>
        <v>0</v>
      </c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2"/>
      <c r="FG131" s="202"/>
      <c r="FH131" s="202"/>
      <c r="FI131" s="202"/>
      <c r="FJ131" s="202"/>
      <c r="FK131" s="202"/>
      <c r="FL131" s="202"/>
      <c r="FM131" s="202"/>
      <c r="FN131" s="202"/>
      <c r="FO131" s="202"/>
      <c r="FP131" s="202"/>
      <c r="FQ131" s="202"/>
      <c r="FR131" s="202"/>
      <c r="FS131" s="202"/>
      <c r="FT131" s="202"/>
      <c r="FU131" s="202"/>
      <c r="FV131" s="202"/>
      <c r="FW131" s="202"/>
      <c r="FX131" s="202"/>
      <c r="FY131" s="202"/>
      <c r="FZ131" s="202"/>
      <c r="GA131" s="202"/>
      <c r="GB131" s="202"/>
      <c r="GC131" s="202"/>
      <c r="GD131" s="202"/>
      <c r="GE131" s="202"/>
      <c r="GF131" s="202"/>
      <c r="GG131" s="202"/>
      <c r="GH131" s="202"/>
      <c r="GI131" s="202"/>
      <c r="GJ131" s="202"/>
      <c r="GK131" s="202"/>
      <c r="GL131" s="202"/>
      <c r="GM131" s="202"/>
      <c r="GN131" s="202"/>
      <c r="GO131" s="202"/>
      <c r="GP131" s="202"/>
      <c r="GQ131" s="202"/>
      <c r="GR131" s="202"/>
      <c r="GS131" s="202"/>
      <c r="GT131" s="202"/>
      <c r="GU131" s="202"/>
      <c r="GV131" s="202"/>
      <c r="GW131" s="202"/>
      <c r="GX131" s="202"/>
      <c r="GY131" s="202"/>
      <c r="GZ131" s="202"/>
      <c r="HA131" s="202"/>
      <c r="HB131" s="202"/>
      <c r="HC131" s="202"/>
      <c r="HD131" s="202"/>
      <c r="HE131" s="202"/>
      <c r="HF131" s="202"/>
      <c r="HG131" s="202"/>
      <c r="HH131" s="202"/>
      <c r="HI131" s="202"/>
      <c r="HJ131" s="202"/>
      <c r="HK131" s="202"/>
      <c r="HL131" s="202"/>
      <c r="HM131" s="202"/>
      <c r="HN131" s="202"/>
      <c r="HO131" s="202"/>
      <c r="HP131" s="202"/>
      <c r="HQ131" s="202"/>
      <c r="HR131" s="202"/>
      <c r="HS131" s="202"/>
    </row>
    <row r="132" spans="1:227" ht="10" customHeight="1" x14ac:dyDescent="0.35">
      <c r="A132" s="263"/>
      <c r="B132" s="399"/>
      <c r="C132" s="400"/>
      <c r="D132" s="386" t="s">
        <v>429</v>
      </c>
      <c r="E132" s="320">
        <f>SUM(AE34:AY34)+SUM(AE66:AY66)+SUM(AE98:AY98)+SUM(AE130:AY130)</f>
        <v>68</v>
      </c>
      <c r="F132" s="318">
        <f>E132</f>
        <v>68</v>
      </c>
      <c r="G132" s="306">
        <f>SUM(E137:H137)</f>
        <v>12</v>
      </c>
      <c r="H132" s="318">
        <f>G132</f>
        <v>12</v>
      </c>
      <c r="I132" s="275" t="s">
        <v>430</v>
      </c>
      <c r="J132" s="306">
        <f>SUM(AE35:AY35)+SUM(AE67:AY67)+SUM(AE99:AY99)+SUM(AE131:AY131)</f>
        <v>81</v>
      </c>
      <c r="K132" s="318">
        <f>J132</f>
        <v>81</v>
      </c>
      <c r="L132" s="306">
        <f>SUM(E138:H138)</f>
        <v>12</v>
      </c>
      <c r="M132" s="318">
        <f>L132</f>
        <v>12</v>
      </c>
      <c r="N132" s="263"/>
      <c r="O132" s="263"/>
      <c r="P132" s="263"/>
      <c r="Q132" s="263"/>
      <c r="R132" s="263"/>
      <c r="S132" s="263"/>
      <c r="T132" s="263"/>
      <c r="U132" s="284" t="s">
        <v>436</v>
      </c>
      <c r="V132" s="263"/>
      <c r="W132" s="263"/>
      <c r="X132" s="284" t="s">
        <v>435</v>
      </c>
      <c r="Y132" s="263"/>
      <c r="Z132" s="202"/>
      <c r="AA132" s="382"/>
      <c r="AB132" s="387"/>
      <c r="AC132" s="387"/>
      <c r="AD132" s="386" t="s">
        <v>321</v>
      </c>
      <c r="AE132" s="295" t="str">
        <f>IF(EXACT(AE125,""),"",IFERROR(_xlfn.AGGREGATE(15,6,'Skills Record'!$G:$G/(('Skills Record'!$C:$C=$AN$2)*(RIGHT('Skills Record'!$L:$L,LEN(AE125)+2)="|"&amp;AE125&amp;"|")),1),""))</f>
        <v/>
      </c>
      <c r="AF132" s="295" t="str">
        <f>IF(EXACT(AF125,""),"",IFERROR(_xlfn.AGGREGATE(15,6,'Skills Record'!$G:$G/(('Skills Record'!$C:$C=$AN$2)*(RIGHT('Skills Record'!$L:$L,LEN(AF125)+2)="|"&amp;AF125&amp;"|")),1),""))</f>
        <v/>
      </c>
      <c r="AG132" s="295" t="str">
        <f>IF(EXACT(AG125,""),"",IFERROR(_xlfn.AGGREGATE(15,6,'Skills Record'!$G:$G/(('Skills Record'!$C:$C=$AN$2)*(RIGHT('Skills Record'!$L:$L,LEN(AG125)+2)="|"&amp;AG125&amp;"|")),1),""))</f>
        <v/>
      </c>
      <c r="AH132" s="295" t="str">
        <f>IF(EXACT(AH125,""),"",IFERROR(_xlfn.AGGREGATE(15,6,'Skills Record'!$G:$G/(('Skills Record'!$C:$C=$AN$2)*(RIGHT('Skills Record'!$L:$L,LEN(AH125)+2)="|"&amp;AH125&amp;"|")),1),""))</f>
        <v/>
      </c>
      <c r="AI132" s="295" t="str">
        <f>IF(EXACT(AI125,""),"",IFERROR(_xlfn.AGGREGATE(15,6,'Skills Record'!$G:$G/(('Skills Record'!$C:$C=$AN$2)*(RIGHT('Skills Record'!$L:$L,LEN(AI125)+2)="|"&amp;AI125&amp;"|")),1),""))</f>
        <v/>
      </c>
      <c r="AJ132" s="295" t="str">
        <f>IF(EXACT(AJ125,""),"",IFERROR(_xlfn.AGGREGATE(15,6,'Skills Record'!$G:$G/(('Skills Record'!$C:$C=$AN$2)*(RIGHT('Skills Record'!$L:$L,LEN(AJ125)+2)="|"&amp;AJ125&amp;"|")),1),""))</f>
        <v/>
      </c>
      <c r="AK132" s="295" t="str">
        <f>IF(EXACT(AK125,""),"",IFERROR(_xlfn.AGGREGATE(15,6,'Skills Record'!$G:$G/(('Skills Record'!$C:$C=$AN$2)*(RIGHT('Skills Record'!$L:$L,LEN(AK125)+2)="|"&amp;AK125&amp;"|")),1),""))</f>
        <v/>
      </c>
      <c r="AL132" s="295" t="str">
        <f>IF(EXACT(AL125,""),"",IFERROR(_xlfn.AGGREGATE(15,6,'Skills Record'!$G:$G/(('Skills Record'!$C:$C=$AN$2)*(RIGHT('Skills Record'!$L:$L,LEN(AL125)+2)="|"&amp;AL125&amp;"|")),1),""))</f>
        <v/>
      </c>
      <c r="AM132" s="295" t="str">
        <f>IF(EXACT(AM125,""),"",IFERROR(_xlfn.AGGREGATE(15,6,'Skills Record'!$G:$G/(('Skills Record'!$C:$C=$AN$2)*(RIGHT('Skills Record'!$L:$L,LEN(AM125)+2)="|"&amp;AM125&amp;"|")),1),""))</f>
        <v/>
      </c>
      <c r="AN132" s="295" t="str">
        <f>IF(EXACT(AN125,""),"",IFERROR(_xlfn.AGGREGATE(15,6,'Skills Record'!$G:$G/(('Skills Record'!$C:$C=$AN$2)*(RIGHT('Skills Record'!$L:$L,LEN(AN125)+2)="|"&amp;AN125&amp;"|")),1),""))</f>
        <v/>
      </c>
      <c r="AO132" s="295" t="str">
        <f>IF(EXACT(AO125,""),"",IFERROR(_xlfn.AGGREGATE(15,6,'Skills Record'!$G:$G/(('Skills Record'!$C:$C=$AN$2)*(RIGHT('Skills Record'!$L:$L,LEN(AO125)+2)="|"&amp;AO125&amp;"|")),1),""))</f>
        <v/>
      </c>
      <c r="AP132" s="295" t="str">
        <f>IF(EXACT(AP125,""),"",IFERROR(_xlfn.AGGREGATE(15,6,'Skills Record'!$G:$G/(('Skills Record'!$C:$C=$AN$2)*(RIGHT('Skills Record'!$L:$L,LEN(AP125)+2)="|"&amp;AP125&amp;"|")),1),""))</f>
        <v/>
      </c>
      <c r="AQ132" s="295" t="str">
        <f>IF(EXACT(AQ125,""),"",IFERROR(_xlfn.AGGREGATE(15,6,'Skills Record'!$G:$G/(('Skills Record'!$C:$C=$AN$2)*(RIGHT('Skills Record'!$L:$L,LEN(AQ125)+2)="|"&amp;AQ125&amp;"|")),1),""))</f>
        <v/>
      </c>
      <c r="AR132" s="295" t="str">
        <f>IF(EXACT(AR125,""),"",IFERROR(_xlfn.AGGREGATE(15,6,'Skills Record'!$G:$G/(('Skills Record'!$C:$C=$AN$2)*(RIGHT('Skills Record'!$L:$L,LEN(AR125)+2)="|"&amp;AR125&amp;"|")),1),""))</f>
        <v/>
      </c>
      <c r="AS132" s="295" t="str">
        <f>IF(EXACT(AS125,""),"",IFERROR(_xlfn.AGGREGATE(15,6,'Skills Record'!$G:$G/(('Skills Record'!$C:$C=$AN$2)*(RIGHT('Skills Record'!$L:$L,LEN(AS125)+2)="|"&amp;AS125&amp;"|")),1),""))</f>
        <v/>
      </c>
      <c r="AT132" s="295" t="str">
        <f>IF(EXACT(AT125,""),"",IFERROR(_xlfn.AGGREGATE(15,6,'Skills Record'!$G:$G/(('Skills Record'!$C:$C=$AN$2)*(RIGHT('Skills Record'!$L:$L,LEN(AT125)+2)="|"&amp;AT125&amp;"|")),1),""))</f>
        <v/>
      </c>
      <c r="AU132" s="295" t="str">
        <f>IF(EXACT(AU125,""),"",IFERROR(_xlfn.AGGREGATE(15,6,'Skills Record'!$G:$G/(('Skills Record'!$C:$C=$AN$2)*(RIGHT('Skills Record'!$L:$L,LEN(AU125)+2)="|"&amp;AU125&amp;"|")),1),""))</f>
        <v/>
      </c>
      <c r="AV132" s="295" t="str">
        <f>IF(EXACT(AV125,""),"",IFERROR(_xlfn.AGGREGATE(15,6,'Skills Record'!$G:$G/(('Skills Record'!$C:$C=$AN$2)*(RIGHT('Skills Record'!$L:$L,LEN(AV125)+2)="|"&amp;AV125&amp;"|")),1),""))</f>
        <v/>
      </c>
      <c r="AW132" s="295" t="str">
        <f>IF(EXACT(AW125,""),"",IFERROR(_xlfn.AGGREGATE(15,6,'Skills Record'!$G:$G/(('Skills Record'!$C:$C=$AN$2)*(RIGHT('Skills Record'!$L:$L,LEN(AW125)+2)="|"&amp;AW125&amp;"|")),1),""))</f>
        <v/>
      </c>
      <c r="AX132" s="295" t="str">
        <f>IF(EXACT(AX125,""),"",IFERROR(_xlfn.AGGREGATE(15,6,'Skills Record'!$G:$G/(('Skills Record'!$C:$C=$AN$2)*(RIGHT('Skills Record'!$L:$L,LEN(AX125)+2)="|"&amp;AX125&amp;"|")),1),""))</f>
        <v/>
      </c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2"/>
      <c r="FJ132" s="202"/>
      <c r="FK132" s="202"/>
      <c r="FL132" s="202"/>
      <c r="FM132" s="202"/>
      <c r="FN132" s="202"/>
      <c r="FO132" s="202"/>
      <c r="FP132" s="202"/>
      <c r="FQ132" s="202"/>
      <c r="FR132" s="202"/>
      <c r="FS132" s="202"/>
      <c r="FT132" s="202"/>
      <c r="FU132" s="202"/>
      <c r="FV132" s="202"/>
      <c r="FW132" s="202"/>
      <c r="FX132" s="202"/>
      <c r="FY132" s="202"/>
      <c r="FZ132" s="202"/>
      <c r="GA132" s="202"/>
      <c r="GB132" s="202"/>
      <c r="GC132" s="202"/>
      <c r="GD132" s="202"/>
      <c r="GE132" s="202"/>
      <c r="GF132" s="202"/>
      <c r="GG132" s="202"/>
      <c r="GH132" s="202"/>
      <c r="GI132" s="202"/>
      <c r="GJ132" s="202"/>
      <c r="GK132" s="202"/>
      <c r="GL132" s="202"/>
      <c r="GM132" s="202"/>
      <c r="GN132" s="202"/>
      <c r="GO132" s="202"/>
      <c r="GP132" s="202"/>
      <c r="GQ132" s="202"/>
      <c r="GR132" s="202"/>
      <c r="GS132" s="202"/>
      <c r="GT132" s="202"/>
      <c r="GU132" s="202"/>
      <c r="GV132" s="202"/>
      <c r="GW132" s="202"/>
      <c r="GX132" s="202"/>
      <c r="GY132" s="202"/>
      <c r="GZ132" s="202"/>
      <c r="HA132" s="202"/>
      <c r="HB132" s="202"/>
      <c r="HC132" s="202"/>
      <c r="HD132" s="202"/>
      <c r="HE132" s="202"/>
      <c r="HF132" s="202"/>
      <c r="HG132" s="202"/>
      <c r="HH132" s="202"/>
      <c r="HI132" s="202"/>
      <c r="HJ132" s="202"/>
      <c r="HK132" s="202"/>
      <c r="HL132" s="202"/>
      <c r="HM132" s="202"/>
      <c r="HN132" s="202"/>
      <c r="HO132" s="202"/>
      <c r="HP132" s="202"/>
      <c r="HQ132" s="202"/>
      <c r="HR132" s="202"/>
      <c r="HS132" s="202"/>
    </row>
    <row r="133" spans="1:227" ht="10" customHeight="1" x14ac:dyDescent="0.35">
      <c r="A133" s="263"/>
      <c r="B133" s="399"/>
      <c r="C133" s="400"/>
      <c r="D133" s="386" t="s">
        <v>443</v>
      </c>
      <c r="E133" s="320">
        <f>SUMIFS('Skills Record'!G:G,'Skills Record'!G:G,"&gt;0",'Skills Record'!C:C,AN2,'Skills Record'!L:L,"*|")</f>
        <v>68</v>
      </c>
      <c r="F133" s="318" t="e">
        <f>E133/#REF!</f>
        <v>#REF!</v>
      </c>
      <c r="G133" s="306">
        <f>SUM(E138:H138)</f>
        <v>12</v>
      </c>
      <c r="H133" s="318" t="e">
        <f>G133/#REF!</f>
        <v>#REF!</v>
      </c>
      <c r="I133" s="184"/>
      <c r="J133" s="184"/>
      <c r="K133" s="184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02"/>
      <c r="AA133" s="382"/>
      <c r="AB133" s="387"/>
      <c r="AC133" s="387"/>
      <c r="AD133" s="386" t="s">
        <v>322</v>
      </c>
      <c r="AE133" s="295" t="str">
        <f>IF(EXACT(AE125,""),"",IFERROR(AVERAGEIFS('Skills Record'!$G:$G,'Skills Record'!$L:$L,"*|"&amp;AE125&amp;"|",'Skills Record'!$C:$C,$AN$2),""))</f>
        <v/>
      </c>
      <c r="AF133" s="295" t="str">
        <f>IF(EXACT(AF125,""),"",IFERROR(AVERAGEIFS('Skills Record'!$G:$G,'Skills Record'!$L:$L,"*|"&amp;AF125&amp;"|",'Skills Record'!$C:$C,$AN$2),""))</f>
        <v/>
      </c>
      <c r="AG133" s="295" t="str">
        <f>IF(EXACT(AG125,""),"",IFERROR(AVERAGEIFS('Skills Record'!$G:$G,'Skills Record'!$L:$L,"*|"&amp;AG125&amp;"|",'Skills Record'!$C:$C,$AN$2),""))</f>
        <v/>
      </c>
      <c r="AH133" s="295" t="str">
        <f>IF(EXACT(AH125,""),"",IFERROR(AVERAGEIFS('Skills Record'!$G:$G,'Skills Record'!$L:$L,"*|"&amp;AH125&amp;"|",'Skills Record'!$C:$C,$AN$2),""))</f>
        <v/>
      </c>
      <c r="AI133" s="295" t="str">
        <f>IF(EXACT(AI125,""),"",IFERROR(AVERAGEIFS('Skills Record'!$G:$G,'Skills Record'!$L:$L,"*|"&amp;AI125&amp;"|",'Skills Record'!$C:$C,$AN$2),""))</f>
        <v/>
      </c>
      <c r="AJ133" s="295" t="str">
        <f>IF(EXACT(AJ125,""),"",IFERROR(AVERAGEIFS('Skills Record'!$G:$G,'Skills Record'!$L:$L,"*|"&amp;AJ125&amp;"|",'Skills Record'!$C:$C,$AN$2),""))</f>
        <v/>
      </c>
      <c r="AK133" s="295" t="str">
        <f>IF(EXACT(AK125,""),"",IFERROR(AVERAGEIFS('Skills Record'!$G:$G,'Skills Record'!$L:$L,"*|"&amp;AK125&amp;"|",'Skills Record'!$C:$C,$AN$2),""))</f>
        <v/>
      </c>
      <c r="AL133" s="295" t="str">
        <f>IF(EXACT(AL125,""),"",IFERROR(AVERAGEIFS('Skills Record'!$G:$G,'Skills Record'!$L:$L,"*|"&amp;AL125&amp;"|",'Skills Record'!$C:$C,$AN$2),""))</f>
        <v/>
      </c>
      <c r="AM133" s="295" t="str">
        <f>IF(EXACT(AM125,""),"",IFERROR(AVERAGEIFS('Skills Record'!$G:$G,'Skills Record'!$L:$L,"*|"&amp;AM125&amp;"|",'Skills Record'!$C:$C,$AN$2),""))</f>
        <v/>
      </c>
      <c r="AN133" s="295" t="str">
        <f>IF(EXACT(AN125,""),"",IFERROR(AVERAGEIFS('Skills Record'!$G:$G,'Skills Record'!$L:$L,"*|"&amp;AN125&amp;"|",'Skills Record'!$C:$C,$AN$2),""))</f>
        <v/>
      </c>
      <c r="AO133" s="295" t="str">
        <f>IF(EXACT(AO125,""),"",IFERROR(AVERAGEIFS('Skills Record'!$G:$G,'Skills Record'!$L:$L,"*|"&amp;AO125&amp;"|",'Skills Record'!$C:$C,$AN$2),""))</f>
        <v/>
      </c>
      <c r="AP133" s="295" t="str">
        <f>IF(EXACT(AP125,""),"",IFERROR(AVERAGEIFS('Skills Record'!$G:$G,'Skills Record'!$L:$L,"*|"&amp;AP125&amp;"|",'Skills Record'!$C:$C,$AN$2),""))</f>
        <v/>
      </c>
      <c r="AQ133" s="295" t="str">
        <f>IF(EXACT(AQ125,""),"",IFERROR(AVERAGEIFS('Skills Record'!$G:$G,'Skills Record'!$L:$L,"*|"&amp;AQ125&amp;"|",'Skills Record'!$C:$C,$AN$2),""))</f>
        <v/>
      </c>
      <c r="AR133" s="295" t="str">
        <f>IF(EXACT(AR125,""),"",IFERROR(AVERAGEIFS('Skills Record'!$G:$G,'Skills Record'!$L:$L,"*|"&amp;AR125&amp;"|",'Skills Record'!$C:$C,$AN$2),""))</f>
        <v/>
      </c>
      <c r="AS133" s="295" t="str">
        <f>IF(EXACT(AS125,""),"",IFERROR(AVERAGEIFS('Skills Record'!$G:$G,'Skills Record'!$L:$L,"*|"&amp;AS125&amp;"|",'Skills Record'!$C:$C,$AN$2),""))</f>
        <v/>
      </c>
      <c r="AT133" s="295" t="str">
        <f>IF(EXACT(AT125,""),"",IFERROR(AVERAGEIFS('Skills Record'!$G:$G,'Skills Record'!$L:$L,"*|"&amp;AT125&amp;"|",'Skills Record'!$C:$C,$AN$2),""))</f>
        <v/>
      </c>
      <c r="AU133" s="295" t="str">
        <f>IF(EXACT(AU125,""),"",IFERROR(AVERAGEIFS('Skills Record'!$G:$G,'Skills Record'!$L:$L,"*|"&amp;AU125&amp;"|",'Skills Record'!$C:$C,$AN$2),""))</f>
        <v/>
      </c>
      <c r="AV133" s="295" t="str">
        <f>IF(EXACT(AV125,""),"",IFERROR(AVERAGEIFS('Skills Record'!$G:$G,'Skills Record'!$L:$L,"*|"&amp;AV125&amp;"|",'Skills Record'!$C:$C,$AN$2),""))</f>
        <v/>
      </c>
      <c r="AW133" s="295" t="str">
        <f>IF(EXACT(AW125,""),"",IFERROR(AVERAGEIFS('Skills Record'!$G:$G,'Skills Record'!$L:$L,"*|"&amp;AW125&amp;"|",'Skills Record'!$C:$C,$AN$2),""))</f>
        <v/>
      </c>
      <c r="AX133" s="295" t="str">
        <f>IF(EXACT(AX125,""),"",IFERROR(AVERAGEIFS('Skills Record'!$G:$G,'Skills Record'!$L:$L,"*|"&amp;AX125&amp;"|",'Skills Record'!$C:$C,$AN$2),""))</f>
        <v/>
      </c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  <c r="ES133" s="202"/>
      <c r="ET133" s="202"/>
      <c r="EU133" s="202"/>
      <c r="EV133" s="202"/>
      <c r="EW133" s="202"/>
      <c r="EX133" s="202"/>
      <c r="EY133" s="202"/>
      <c r="EZ133" s="202"/>
      <c r="FA133" s="202"/>
      <c r="FB133" s="202"/>
      <c r="FC133" s="202"/>
      <c r="FD133" s="202"/>
      <c r="FE133" s="202"/>
      <c r="FF133" s="202"/>
      <c r="FG133" s="202"/>
      <c r="FH133" s="202"/>
      <c r="FI133" s="202"/>
      <c r="FJ133" s="202"/>
      <c r="FK133" s="202"/>
      <c r="FL133" s="202"/>
      <c r="FM133" s="202"/>
      <c r="FN133" s="202"/>
      <c r="FO133" s="202"/>
      <c r="FP133" s="202"/>
      <c r="FQ133" s="202"/>
      <c r="FR133" s="202"/>
      <c r="FS133" s="202"/>
      <c r="FT133" s="202"/>
      <c r="FU133" s="202"/>
      <c r="FV133" s="202"/>
      <c r="FW133" s="202"/>
      <c r="FX133" s="202"/>
      <c r="FY133" s="202"/>
      <c r="FZ133" s="202"/>
      <c r="GA133" s="202"/>
      <c r="GB133" s="202"/>
      <c r="GC133" s="202"/>
      <c r="GD133" s="202"/>
      <c r="GE133" s="202"/>
      <c r="GF133" s="202"/>
      <c r="GG133" s="202"/>
      <c r="GH133" s="202"/>
      <c r="GI133" s="202"/>
      <c r="GJ133" s="202"/>
      <c r="GK133" s="202"/>
      <c r="GL133" s="202"/>
      <c r="GM133" s="202"/>
      <c r="GN133" s="202"/>
      <c r="GO133" s="202"/>
      <c r="GP133" s="202"/>
      <c r="GQ133" s="202"/>
      <c r="GR133" s="202"/>
      <c r="GS133" s="202"/>
      <c r="GT133" s="202"/>
      <c r="GU133" s="202"/>
      <c r="GV133" s="202"/>
      <c r="GW133" s="202"/>
      <c r="GX133" s="202"/>
      <c r="GY133" s="202"/>
      <c r="GZ133" s="202"/>
      <c r="HA133" s="202"/>
      <c r="HB133" s="202"/>
      <c r="HC133" s="202"/>
      <c r="HD133" s="202"/>
      <c r="HE133" s="202"/>
      <c r="HF133" s="202"/>
      <c r="HG133" s="202"/>
      <c r="HH133" s="202"/>
      <c r="HI133" s="202"/>
      <c r="HJ133" s="202"/>
      <c r="HK133" s="202"/>
      <c r="HL133" s="202"/>
      <c r="HM133" s="202"/>
      <c r="HN133" s="202"/>
      <c r="HO133" s="202"/>
      <c r="HP133" s="202"/>
      <c r="HQ133" s="202"/>
      <c r="HR133" s="202"/>
      <c r="HS133" s="202"/>
    </row>
    <row r="134" spans="1:227" ht="10" customHeight="1" x14ac:dyDescent="0.35">
      <c r="A134" s="263"/>
      <c r="B134" s="399"/>
      <c r="C134" s="400"/>
      <c r="D134" s="386" t="s">
        <v>350</v>
      </c>
      <c r="E134" s="320">
        <f>SUMIFS('Skills Record'!G:G,'Skills Record'!G:G,"&gt;0",'Skills Record'!L:L,"*|")</f>
        <v>1158</v>
      </c>
      <c r="F134" s="318" t="e">
        <f>E134/#REF!</f>
        <v>#REF!</v>
      </c>
      <c r="G134" s="306">
        <f>SUM(E139:H139)</f>
        <v>267</v>
      </c>
      <c r="H134" s="318" t="e">
        <f>G134/#REF!</f>
        <v>#REF!</v>
      </c>
      <c r="I134" s="184"/>
      <c r="J134" s="184"/>
      <c r="K134" s="184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02"/>
      <c r="AA134" s="382"/>
      <c r="AB134" s="387"/>
      <c r="AC134" s="387"/>
      <c r="AD134" s="386" t="s">
        <v>323</v>
      </c>
      <c r="AE134" s="295" t="str">
        <f>IF(EXACT(AE125,""),"",IFERROR(_xlfn.AGGREGATE(14,6,'Skills Record'!$G:$G/(('Skills Record'!$C:$C=$AN$2)*(RIGHT('Skills Record'!$L:$L,LEN(AE125)+2)="|"&amp;AE125&amp;"|")),1),""))</f>
        <v/>
      </c>
      <c r="AF134" s="295" t="str">
        <f>IF(EXACT(AF125,""),"",IFERROR(_xlfn.AGGREGATE(14,6,'Skills Record'!$G:$G/(('Skills Record'!$C:$C=$AN$2)*(RIGHT('Skills Record'!$L:$L,LEN(AF125)+2)="|"&amp;AF125&amp;"|")),1),""))</f>
        <v/>
      </c>
      <c r="AG134" s="295" t="str">
        <f>IF(EXACT(AG125,""),"",IFERROR(_xlfn.AGGREGATE(14,6,'Skills Record'!$G:$G/(('Skills Record'!$C:$C=$AN$2)*(RIGHT('Skills Record'!$L:$L,LEN(AG125)+2)="|"&amp;AG125&amp;"|")),1),""))</f>
        <v/>
      </c>
      <c r="AH134" s="295" t="str">
        <f>IF(EXACT(AH125,""),"",IFERROR(_xlfn.AGGREGATE(14,6,'Skills Record'!$G:$G/(('Skills Record'!$C:$C=$AN$2)*(RIGHT('Skills Record'!$L:$L,LEN(AH125)+2)="|"&amp;AH125&amp;"|")),1),""))</f>
        <v/>
      </c>
      <c r="AI134" s="295" t="str">
        <f>IF(EXACT(AI125,""),"",IFERROR(_xlfn.AGGREGATE(14,6,'Skills Record'!$G:$G/(('Skills Record'!$C:$C=$AN$2)*(RIGHT('Skills Record'!$L:$L,LEN(AI125)+2)="|"&amp;AI125&amp;"|")),1),""))</f>
        <v/>
      </c>
      <c r="AJ134" s="295" t="str">
        <f>IF(EXACT(AJ125,""),"",IFERROR(_xlfn.AGGREGATE(14,6,'Skills Record'!$G:$G/(('Skills Record'!$C:$C=$AN$2)*(RIGHT('Skills Record'!$L:$L,LEN(AJ125)+2)="|"&amp;AJ125&amp;"|")),1),""))</f>
        <v/>
      </c>
      <c r="AK134" s="295" t="str">
        <f>IF(EXACT(AK125,""),"",IFERROR(_xlfn.AGGREGATE(14,6,'Skills Record'!$G:$G/(('Skills Record'!$C:$C=$AN$2)*(RIGHT('Skills Record'!$L:$L,LEN(AK125)+2)="|"&amp;AK125&amp;"|")),1),""))</f>
        <v/>
      </c>
      <c r="AL134" s="295" t="str">
        <f>IF(EXACT(AL125,""),"",IFERROR(_xlfn.AGGREGATE(14,6,'Skills Record'!$G:$G/(('Skills Record'!$C:$C=$AN$2)*(RIGHT('Skills Record'!$L:$L,LEN(AL125)+2)="|"&amp;AL125&amp;"|")),1),""))</f>
        <v/>
      </c>
      <c r="AM134" s="295" t="str">
        <f>IF(EXACT(AM125,""),"",IFERROR(_xlfn.AGGREGATE(14,6,'Skills Record'!$G:$G/(('Skills Record'!$C:$C=$AN$2)*(RIGHT('Skills Record'!$L:$L,LEN(AM125)+2)="|"&amp;AM125&amp;"|")),1),""))</f>
        <v/>
      </c>
      <c r="AN134" s="295" t="str">
        <f>IF(EXACT(AN125,""),"",IFERROR(_xlfn.AGGREGATE(14,6,'Skills Record'!$G:$G/(('Skills Record'!$C:$C=$AN$2)*(RIGHT('Skills Record'!$L:$L,LEN(AN125)+2)="|"&amp;AN125&amp;"|")),1),""))</f>
        <v/>
      </c>
      <c r="AO134" s="295" t="str">
        <f>IF(EXACT(AO125,""),"",IFERROR(_xlfn.AGGREGATE(14,6,'Skills Record'!$G:$G/(('Skills Record'!$C:$C=$AN$2)*(RIGHT('Skills Record'!$L:$L,LEN(AO125)+2)="|"&amp;AO125&amp;"|")),1),""))</f>
        <v/>
      </c>
      <c r="AP134" s="295" t="str">
        <f>IF(EXACT(AP125,""),"",IFERROR(_xlfn.AGGREGATE(14,6,'Skills Record'!$G:$G/(('Skills Record'!$C:$C=$AN$2)*(RIGHT('Skills Record'!$L:$L,LEN(AP125)+2)="|"&amp;AP125&amp;"|")),1),""))</f>
        <v/>
      </c>
      <c r="AQ134" s="295" t="str">
        <f>IF(EXACT(AQ125,""),"",IFERROR(_xlfn.AGGREGATE(14,6,'Skills Record'!$G:$G/(('Skills Record'!$C:$C=$AN$2)*(RIGHT('Skills Record'!$L:$L,LEN(AQ125)+2)="|"&amp;AQ125&amp;"|")),1),""))</f>
        <v/>
      </c>
      <c r="AR134" s="295" t="str">
        <f>IF(EXACT(AR125,""),"",IFERROR(_xlfn.AGGREGATE(14,6,'Skills Record'!$G:$G/(('Skills Record'!$C:$C=$AN$2)*(RIGHT('Skills Record'!$L:$L,LEN(AR125)+2)="|"&amp;AR125&amp;"|")),1),""))</f>
        <v/>
      </c>
      <c r="AS134" s="295" t="str">
        <f>IF(EXACT(AS125,""),"",IFERROR(_xlfn.AGGREGATE(14,6,'Skills Record'!$G:$G/(('Skills Record'!$C:$C=$AN$2)*(RIGHT('Skills Record'!$L:$L,LEN(AS125)+2)="|"&amp;AS125&amp;"|")),1),""))</f>
        <v/>
      </c>
      <c r="AT134" s="295" t="str">
        <f>IF(EXACT(AT125,""),"",IFERROR(_xlfn.AGGREGATE(14,6,'Skills Record'!$G:$G/(('Skills Record'!$C:$C=$AN$2)*(RIGHT('Skills Record'!$L:$L,LEN(AT125)+2)="|"&amp;AT125&amp;"|")),1),""))</f>
        <v/>
      </c>
      <c r="AU134" s="295" t="str">
        <f>IF(EXACT(AU125,""),"",IFERROR(_xlfn.AGGREGATE(14,6,'Skills Record'!$G:$G/(('Skills Record'!$C:$C=$AN$2)*(RIGHT('Skills Record'!$L:$L,LEN(AU125)+2)="|"&amp;AU125&amp;"|")),1),""))</f>
        <v/>
      </c>
      <c r="AV134" s="295" t="str">
        <f>IF(EXACT(AV125,""),"",IFERROR(_xlfn.AGGREGATE(14,6,'Skills Record'!$G:$G/(('Skills Record'!$C:$C=$AN$2)*(RIGHT('Skills Record'!$L:$L,LEN(AV125)+2)="|"&amp;AV125&amp;"|")),1),""))</f>
        <v/>
      </c>
      <c r="AW134" s="295" t="str">
        <f>IF(EXACT(AW125,""),"",IFERROR(_xlfn.AGGREGATE(14,6,'Skills Record'!$G:$G/(('Skills Record'!$C:$C=$AN$2)*(RIGHT('Skills Record'!$L:$L,LEN(AW125)+2)="|"&amp;AW125&amp;"|")),1),""))</f>
        <v/>
      </c>
      <c r="AX134" s="295" t="str">
        <f>IF(EXACT(AX125,""),"",IFERROR(_xlfn.AGGREGATE(14,6,'Skills Record'!$G:$G/(('Skills Record'!$C:$C=$AN$2)*(RIGHT('Skills Record'!$L:$L,LEN(AX125)+2)="|"&amp;AX125&amp;"|")),1),""))</f>
        <v/>
      </c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  <c r="EO134" s="202"/>
      <c r="EP134" s="202"/>
      <c r="EQ134" s="202"/>
      <c r="ER134" s="202"/>
      <c r="ES134" s="202"/>
      <c r="ET134" s="202"/>
      <c r="EU134" s="202"/>
      <c r="EV134" s="202"/>
      <c r="EW134" s="202"/>
      <c r="EX134" s="202"/>
      <c r="EY134" s="202"/>
      <c r="EZ134" s="202"/>
      <c r="FA134" s="202"/>
      <c r="FB134" s="202"/>
      <c r="FC134" s="202"/>
      <c r="FD134" s="202"/>
      <c r="FE134" s="202"/>
      <c r="FF134" s="202"/>
      <c r="FG134" s="202"/>
      <c r="FH134" s="202"/>
      <c r="FI134" s="202"/>
      <c r="FJ134" s="202"/>
      <c r="FK134" s="202"/>
      <c r="FL134" s="202"/>
      <c r="FM134" s="202"/>
      <c r="FN134" s="202"/>
      <c r="FO134" s="202"/>
      <c r="FP134" s="202"/>
      <c r="FQ134" s="202"/>
      <c r="FR134" s="202"/>
      <c r="FS134" s="202"/>
      <c r="FT134" s="202"/>
      <c r="FU134" s="202"/>
      <c r="FV134" s="202"/>
      <c r="FW134" s="202"/>
      <c r="FX134" s="202"/>
      <c r="FY134" s="202"/>
      <c r="FZ134" s="202"/>
      <c r="GA134" s="202"/>
      <c r="GB134" s="202"/>
      <c r="GC134" s="202"/>
      <c r="GD134" s="202"/>
      <c r="GE134" s="202"/>
      <c r="GF134" s="202"/>
      <c r="GG134" s="202"/>
      <c r="GH134" s="202"/>
      <c r="GI134" s="202"/>
      <c r="GJ134" s="202"/>
      <c r="GK134" s="202"/>
      <c r="GL134" s="202"/>
      <c r="GM134" s="202"/>
      <c r="GN134" s="202"/>
      <c r="GO134" s="202"/>
      <c r="GP134" s="202"/>
      <c r="GQ134" s="202"/>
      <c r="GR134" s="202"/>
      <c r="GS134" s="202"/>
      <c r="GT134" s="202"/>
      <c r="GU134" s="202"/>
      <c r="GV134" s="202"/>
      <c r="GW134" s="202"/>
      <c r="GX134" s="202"/>
      <c r="GY134" s="202"/>
      <c r="GZ134" s="202"/>
      <c r="HA134" s="202"/>
      <c r="HB134" s="202"/>
      <c r="HC134" s="202"/>
      <c r="HD134" s="202"/>
      <c r="HE134" s="202"/>
      <c r="HF134" s="202"/>
      <c r="HG134" s="202"/>
      <c r="HH134" s="202"/>
      <c r="HI134" s="202"/>
      <c r="HJ134" s="202"/>
      <c r="HK134" s="202"/>
      <c r="HL134" s="202"/>
      <c r="HM134" s="202"/>
      <c r="HN134" s="202"/>
      <c r="HO134" s="202"/>
      <c r="HP134" s="202"/>
      <c r="HQ134" s="202"/>
      <c r="HR134" s="202"/>
      <c r="HS134" s="202"/>
    </row>
    <row r="135" spans="1:227" ht="10" customHeight="1" x14ac:dyDescent="0.35">
      <c r="A135" s="263"/>
      <c r="F135" s="184"/>
      <c r="G135" s="184"/>
      <c r="H135" s="184"/>
      <c r="I135" s="184"/>
      <c r="J135" s="184"/>
      <c r="K135" s="184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02"/>
      <c r="AA135" s="382"/>
      <c r="AB135" s="387"/>
      <c r="AC135" s="387"/>
      <c r="AD135" s="386" t="s">
        <v>365</v>
      </c>
      <c r="AE135" s="337" t="str">
        <f>IF(EXACT(AE125,""),"",IFERROR(AVERAGEIFS('Skills Record'!$G:$G,'Skills Record'!$L:$L,"*|"&amp;AE125&amp;"|"),""))</f>
        <v/>
      </c>
      <c r="AF135" s="337" t="str">
        <f>IF(EXACT(AF125,""),"",IFERROR(AVERAGEIFS('Skills Record'!$G:$G,'Skills Record'!$L:$L,"*|"&amp;AF125&amp;"|"),""))</f>
        <v/>
      </c>
      <c r="AG135" s="337" t="str">
        <f>IF(EXACT(AG125,""),"",IFERROR(AVERAGEIFS('Skills Record'!$G:$G,'Skills Record'!$L:$L,"*|"&amp;AG125&amp;"|"),""))</f>
        <v/>
      </c>
      <c r="AH135" s="337" t="str">
        <f>IF(EXACT(AH125,""),"",IFERROR(AVERAGEIFS('Skills Record'!$G:$G,'Skills Record'!$L:$L,"*|"&amp;AH125&amp;"|"),""))</f>
        <v/>
      </c>
      <c r="AI135" s="337" t="str">
        <f>IF(EXACT(AI125,""),"",IFERROR(AVERAGEIFS('Skills Record'!$G:$G,'Skills Record'!$L:$L,"*|"&amp;AI125&amp;"|"),""))</f>
        <v/>
      </c>
      <c r="AJ135" s="337" t="str">
        <f>IF(EXACT(AJ125,""),"",IFERROR(AVERAGEIFS('Skills Record'!$G:$G,'Skills Record'!$L:$L,"*|"&amp;AJ125&amp;"|"),""))</f>
        <v/>
      </c>
      <c r="AK135" s="337" t="str">
        <f>IF(EXACT(AK125,""),"",IFERROR(AVERAGEIFS('Skills Record'!$G:$G,'Skills Record'!$L:$L,"*|"&amp;AK125&amp;"|"),""))</f>
        <v/>
      </c>
      <c r="AL135" s="337" t="str">
        <f>IF(EXACT(AL125,""),"",IFERROR(AVERAGEIFS('Skills Record'!$G:$G,'Skills Record'!$L:$L,"*|"&amp;AL125&amp;"|"),""))</f>
        <v/>
      </c>
      <c r="AM135" s="337" t="str">
        <f>IF(EXACT(AM125,""),"",IFERROR(AVERAGEIFS('Skills Record'!$G:$G,'Skills Record'!$L:$L,"*|"&amp;AM125&amp;"|"),""))</f>
        <v/>
      </c>
      <c r="AN135" s="337" t="str">
        <f>IF(EXACT(AN125,""),"",IFERROR(AVERAGEIFS('Skills Record'!$G:$G,'Skills Record'!$L:$L,"*|"&amp;AN125&amp;"|"),""))</f>
        <v/>
      </c>
      <c r="AO135" s="337" t="str">
        <f>IF(EXACT(AO125,""),"",IFERROR(AVERAGEIFS('Skills Record'!$G:$G,'Skills Record'!$L:$L,"*|"&amp;AO125&amp;"|"),""))</f>
        <v/>
      </c>
      <c r="AP135" s="337" t="str">
        <f>IF(EXACT(AP125,""),"",IFERROR(AVERAGEIFS('Skills Record'!$G:$G,'Skills Record'!$L:$L,"*|"&amp;AP125&amp;"|"),""))</f>
        <v/>
      </c>
      <c r="AQ135" s="337" t="str">
        <f>IF(EXACT(AQ125,""),"",IFERROR(AVERAGEIFS('Skills Record'!$G:$G,'Skills Record'!$L:$L,"*|"&amp;AQ125&amp;"|"),""))</f>
        <v/>
      </c>
      <c r="AR135" s="337" t="str">
        <f>IF(EXACT(AR125,""),"",IFERROR(AVERAGEIFS('Skills Record'!$G:$G,'Skills Record'!$L:$L,"*|"&amp;AR125&amp;"|"),""))</f>
        <v/>
      </c>
      <c r="AS135" s="337" t="str">
        <f>IF(EXACT(AS125,""),"",IFERROR(AVERAGEIFS('Skills Record'!$G:$G,'Skills Record'!$L:$L,"*|"&amp;AS125&amp;"|"),""))</f>
        <v/>
      </c>
      <c r="AT135" s="337" t="str">
        <f>IF(EXACT(AT125,""),"",IFERROR(AVERAGEIFS('Skills Record'!$G:$G,'Skills Record'!$L:$L,"*|"&amp;AT125&amp;"|"),""))</f>
        <v/>
      </c>
      <c r="AU135" s="337" t="str">
        <f>IF(EXACT(AU125,""),"",IFERROR(AVERAGEIFS('Skills Record'!$G:$G,'Skills Record'!$L:$L,"*|"&amp;AU125&amp;"|"),""))</f>
        <v/>
      </c>
      <c r="AV135" s="337" t="str">
        <f>IF(EXACT(AV125,""),"",IFERROR(AVERAGEIFS('Skills Record'!$G:$G,'Skills Record'!$L:$L,"*|"&amp;AV125&amp;"|"),""))</f>
        <v/>
      </c>
      <c r="AW135" s="337" t="str">
        <f>IF(EXACT(AW125,""),"",IFERROR(AVERAGEIFS('Skills Record'!$G:$G,'Skills Record'!$L:$L,"*|"&amp;AW125&amp;"|"),""))</f>
        <v/>
      </c>
      <c r="AX135" s="337" t="str">
        <f>IF(EXACT(AX125,""),"",IFERROR(AVERAGEIFS('Skills Record'!$G:$G,'Skills Record'!$L:$L,"*|"&amp;AX125&amp;"|"),""))</f>
        <v/>
      </c>
      <c r="AY135" s="265"/>
      <c r="AZ135" s="265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  <c r="DK135" s="202"/>
      <c r="DL135" s="202"/>
      <c r="DM135" s="202"/>
      <c r="DN135" s="202"/>
      <c r="DO135" s="202"/>
      <c r="DP135" s="202"/>
      <c r="DQ135" s="202"/>
      <c r="DR135" s="202"/>
      <c r="DS135" s="202"/>
      <c r="DT135" s="202"/>
      <c r="DU135" s="202"/>
      <c r="DV135" s="202"/>
      <c r="DW135" s="202"/>
      <c r="DX135" s="202"/>
      <c r="DY135" s="202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  <c r="EO135" s="202"/>
      <c r="EP135" s="202"/>
      <c r="EQ135" s="202"/>
      <c r="ER135" s="202"/>
      <c r="ES135" s="202"/>
      <c r="ET135" s="202"/>
      <c r="EU135" s="202"/>
      <c r="EV135" s="202"/>
      <c r="EW135" s="202"/>
      <c r="EX135" s="202"/>
      <c r="EY135" s="202"/>
      <c r="EZ135" s="202"/>
      <c r="FA135" s="202"/>
      <c r="FB135" s="202"/>
      <c r="FC135" s="202"/>
      <c r="FD135" s="202"/>
      <c r="FE135" s="202"/>
      <c r="FF135" s="202"/>
      <c r="FG135" s="202"/>
      <c r="FH135" s="202"/>
      <c r="FI135" s="202"/>
      <c r="FJ135" s="202"/>
      <c r="FK135" s="202"/>
      <c r="FL135" s="202"/>
      <c r="FM135" s="202"/>
      <c r="FN135" s="202"/>
      <c r="FO135" s="202"/>
      <c r="FP135" s="202"/>
      <c r="FQ135" s="202"/>
      <c r="FR135" s="202"/>
      <c r="FS135" s="202"/>
      <c r="FT135" s="202"/>
      <c r="FU135" s="202"/>
      <c r="FV135" s="202"/>
      <c r="FW135" s="202"/>
      <c r="FX135" s="202"/>
      <c r="FY135" s="202"/>
      <c r="FZ135" s="202"/>
      <c r="GA135" s="202"/>
      <c r="GB135" s="202"/>
      <c r="GC135" s="202"/>
      <c r="GD135" s="202"/>
      <c r="GE135" s="202"/>
      <c r="GF135" s="202"/>
      <c r="GG135" s="202"/>
      <c r="GH135" s="202"/>
      <c r="GI135" s="202"/>
      <c r="GJ135" s="202"/>
      <c r="GK135" s="202"/>
      <c r="GL135" s="202"/>
      <c r="GM135" s="202"/>
      <c r="GN135" s="202"/>
      <c r="GO135" s="202"/>
      <c r="GP135" s="202"/>
      <c r="GQ135" s="202"/>
      <c r="GR135" s="202"/>
      <c r="GS135" s="202"/>
      <c r="GT135" s="202"/>
      <c r="GU135" s="202"/>
      <c r="GV135" s="202"/>
      <c r="GW135" s="202"/>
      <c r="GX135" s="202"/>
      <c r="GY135" s="202"/>
      <c r="GZ135" s="202"/>
      <c r="HA135" s="202"/>
      <c r="HB135" s="202"/>
      <c r="HC135" s="202"/>
      <c r="HD135" s="202"/>
      <c r="HE135" s="202"/>
      <c r="HF135" s="202"/>
      <c r="HG135" s="202"/>
      <c r="HH135" s="202"/>
      <c r="HI135" s="202"/>
      <c r="HJ135" s="202"/>
      <c r="HK135" s="202"/>
      <c r="HL135" s="202"/>
      <c r="HM135" s="202"/>
      <c r="HN135" s="202"/>
      <c r="HO135" s="202"/>
      <c r="HP135" s="202"/>
      <c r="HQ135" s="202"/>
      <c r="HR135" s="202"/>
      <c r="HS135" s="202"/>
    </row>
    <row r="136" spans="1:227" ht="10" customHeight="1" x14ac:dyDescent="0.35">
      <c r="A136" s="263"/>
      <c r="B136" s="512" t="s">
        <v>427</v>
      </c>
      <c r="C136" s="513"/>
      <c r="D136" s="514"/>
      <c r="E136" s="420" t="s">
        <v>419</v>
      </c>
      <c r="F136" s="421" t="s">
        <v>420</v>
      </c>
      <c r="G136" s="421" t="s">
        <v>421</v>
      </c>
      <c r="H136" s="422" t="s">
        <v>422</v>
      </c>
      <c r="I136" s="265"/>
      <c r="J136" s="270" t="s">
        <v>423</v>
      </c>
      <c r="K136" s="270" t="s">
        <v>424</v>
      </c>
      <c r="L136" s="270" t="s">
        <v>425</v>
      </c>
      <c r="M136" s="270" t="s">
        <v>426</v>
      </c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02"/>
      <c r="AA136" s="382"/>
      <c r="AB136" s="387"/>
      <c r="AC136" s="387"/>
      <c r="AD136" s="386" t="s">
        <v>386</v>
      </c>
      <c r="AE136" s="337">
        <f ca="1">IFERROR(ROUNDUP(MAX(AE126,AVERAGE(AE131,AE133,AE135)),0),"")</f>
        <v>0</v>
      </c>
      <c r="AF136" s="337">
        <f t="shared" ref="AF136" ca="1" si="182">IFERROR(ROUNDUP(MAX(AF126,AVERAGE(AF131,AF133,AF135)),0),"")</f>
        <v>0</v>
      </c>
      <c r="AG136" s="337">
        <f t="shared" ref="AG136" ca="1" si="183">IFERROR(ROUNDUP(MAX(AG126,AVERAGE(AG131,AG133,AG135)),0),"")</f>
        <v>0</v>
      </c>
      <c r="AH136" s="337">
        <f t="shared" ref="AH136" ca="1" si="184">IFERROR(ROUNDUP(MAX(AH126,AVERAGE(AH131,AH133,AH135)),0),"")</f>
        <v>0</v>
      </c>
      <c r="AI136" s="337">
        <f t="shared" ref="AI136" ca="1" si="185">IFERROR(ROUNDUP(MAX(AI126,AVERAGE(AI131,AI133,AI135)),0),"")</f>
        <v>0</v>
      </c>
      <c r="AJ136" s="337">
        <f t="shared" ref="AJ136" ca="1" si="186">IFERROR(ROUNDUP(MAX(AJ126,AVERAGE(AJ131,AJ133,AJ135)),0),"")</f>
        <v>0</v>
      </c>
      <c r="AK136" s="337">
        <f t="shared" ref="AK136" ca="1" si="187">IFERROR(ROUNDUP(MAX(AK126,AVERAGE(AK131,AK133,AK135)),0),"")</f>
        <v>0</v>
      </c>
      <c r="AL136" s="337">
        <f t="shared" ref="AL136" ca="1" si="188">IFERROR(ROUNDUP(MAX(AL126,AVERAGE(AL131,AL133,AL135)),0),"")</f>
        <v>0</v>
      </c>
      <c r="AM136" s="337">
        <f t="shared" ref="AM136" ca="1" si="189">IFERROR(ROUNDUP(MAX(AM126,AVERAGE(AM131,AM133,AM135)),0),"")</f>
        <v>0</v>
      </c>
      <c r="AN136" s="337">
        <f t="shared" ref="AN136" ca="1" si="190">IFERROR(ROUNDUP(MAX(AN126,AVERAGE(AN131,AN133,AN135)),0),"")</f>
        <v>0</v>
      </c>
      <c r="AO136" s="337">
        <f t="shared" ref="AO136" ca="1" si="191">IFERROR(ROUNDUP(MAX(AO126,AVERAGE(AO131,AO133,AO135)),0),"")</f>
        <v>0</v>
      </c>
      <c r="AP136" s="337">
        <f t="shared" ref="AP136" ca="1" si="192">IFERROR(ROUNDUP(MAX(AP126,AVERAGE(AP131,AP133,AP135)),0),"")</f>
        <v>0</v>
      </c>
      <c r="AQ136" s="337">
        <f t="shared" ref="AQ136" ca="1" si="193">IFERROR(ROUNDUP(MAX(AQ126,AVERAGE(AQ131,AQ133,AQ135)),0),"")</f>
        <v>0</v>
      </c>
      <c r="AR136" s="337">
        <f t="shared" ref="AR136" ca="1" si="194">IFERROR(ROUNDUP(MAX(AR126,AVERAGE(AR131,AR133,AR135)),0),"")</f>
        <v>0</v>
      </c>
      <c r="AS136" s="337">
        <f t="shared" ref="AS136" ca="1" si="195">IFERROR(ROUNDUP(MAX(AS126,AVERAGE(AS131,AS133,AS135)),0),"")</f>
        <v>0</v>
      </c>
      <c r="AT136" s="337">
        <f t="shared" ref="AT136" ca="1" si="196">IFERROR(ROUNDUP(MAX(AT126,AVERAGE(AT131,AT133,AT135)),0),"")</f>
        <v>0</v>
      </c>
      <c r="AU136" s="337">
        <f t="shared" ref="AU136" ca="1" si="197">IFERROR(ROUNDUP(MAX(AU126,AVERAGE(AU131,AU133,AU135)),0),"")</f>
        <v>0</v>
      </c>
      <c r="AV136" s="337">
        <f t="shared" ref="AV136" ca="1" si="198">IFERROR(ROUNDUP(MAX(AV126,AVERAGE(AV131,AV133,AV135)),0),"")</f>
        <v>0</v>
      </c>
      <c r="AW136" s="337">
        <f t="shared" ref="AW136" ca="1" si="199">IFERROR(ROUNDUP(MAX(AW126,AVERAGE(AW131,AW133,AW135)),0),"")</f>
        <v>0</v>
      </c>
      <c r="AX136" s="337">
        <f t="shared" ref="AX136" ca="1" si="200">IFERROR(ROUNDUP(MAX(AX126,AVERAGE(AX131,AX133,AX135)),0),"")</f>
        <v>0</v>
      </c>
      <c r="AY136" s="266"/>
      <c r="AZ136" s="266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  <c r="DK136" s="202"/>
      <c r="DL136" s="202"/>
      <c r="DM136" s="202"/>
      <c r="DN136" s="202"/>
      <c r="DO136" s="202"/>
      <c r="DP136" s="202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2"/>
      <c r="EP136" s="202"/>
      <c r="EQ136" s="202"/>
      <c r="ER136" s="202"/>
      <c r="ES136" s="202"/>
      <c r="ET136" s="202"/>
      <c r="EU136" s="202"/>
      <c r="EV136" s="202"/>
      <c r="EW136" s="202"/>
      <c r="EX136" s="202"/>
      <c r="EY136" s="202"/>
      <c r="EZ136" s="202"/>
      <c r="FA136" s="202"/>
      <c r="FB136" s="202"/>
      <c r="FC136" s="202"/>
      <c r="FD136" s="202"/>
      <c r="FE136" s="202"/>
      <c r="FF136" s="202"/>
      <c r="FG136" s="202"/>
      <c r="FH136" s="202"/>
      <c r="FI136" s="202"/>
      <c r="FJ136" s="202"/>
      <c r="FK136" s="202"/>
      <c r="FL136" s="202"/>
      <c r="FM136" s="202"/>
      <c r="FN136" s="202"/>
      <c r="FO136" s="202"/>
      <c r="FP136" s="202"/>
      <c r="FQ136" s="202"/>
      <c r="FR136" s="202"/>
      <c r="FS136" s="202"/>
      <c r="FT136" s="202"/>
      <c r="FU136" s="202"/>
      <c r="FV136" s="202"/>
      <c r="FW136" s="202"/>
      <c r="FX136" s="202"/>
      <c r="FY136" s="202"/>
      <c r="FZ136" s="202"/>
      <c r="GA136" s="202"/>
      <c r="GB136" s="202"/>
      <c r="GC136" s="202"/>
      <c r="GD136" s="202"/>
      <c r="GE136" s="202"/>
      <c r="GF136" s="202"/>
      <c r="GG136" s="202"/>
      <c r="GH136" s="202"/>
      <c r="GI136" s="202"/>
      <c r="GJ136" s="202"/>
      <c r="GK136" s="202"/>
      <c r="GL136" s="202"/>
      <c r="GM136" s="202"/>
      <c r="GN136" s="202"/>
      <c r="GO136" s="202"/>
      <c r="GP136" s="202"/>
      <c r="GQ136" s="202"/>
      <c r="GR136" s="202"/>
      <c r="GS136" s="202"/>
      <c r="GT136" s="202"/>
      <c r="GU136" s="202"/>
      <c r="GV136" s="202"/>
      <c r="GW136" s="202"/>
      <c r="GX136" s="202"/>
      <c r="GY136" s="202"/>
      <c r="GZ136" s="202"/>
      <c r="HA136" s="202"/>
      <c r="HB136" s="202"/>
      <c r="HC136" s="202"/>
      <c r="HD136" s="202"/>
      <c r="HE136" s="202"/>
      <c r="HF136" s="202"/>
      <c r="HG136" s="202"/>
      <c r="HH136" s="202"/>
      <c r="HI136" s="202"/>
      <c r="HJ136" s="202"/>
      <c r="HK136" s="202"/>
      <c r="HL136" s="202"/>
      <c r="HM136" s="202"/>
      <c r="HN136" s="202"/>
      <c r="HO136" s="202"/>
      <c r="HP136" s="202"/>
      <c r="HQ136" s="202"/>
      <c r="HR136" s="202"/>
      <c r="HS136" s="202"/>
    </row>
    <row r="137" spans="1:227" s="242" customFormat="1" ht="10" customHeight="1" x14ac:dyDescent="0.35">
      <c r="A137" s="263"/>
      <c r="B137" s="423"/>
      <c r="C137" s="400"/>
      <c r="D137" s="431" t="s">
        <v>415</v>
      </c>
      <c r="E137" s="426">
        <f>COUNTIFS(AE34:AY34,"&gt;="&amp;X34,AE34:AY34,"&lt;"&amp;X35)+COUNTIFS(AE66:AY66,"&gt;="&amp;X34,AE66:AY66,"&lt;"&amp;X35)+COUNTIFS(AE98:AY98,"&gt;="&amp;X34,AE98:AY98,"&lt;"&amp;X35)+COUNTIFS(AE130:AY130,"&gt;="&amp;X34,AE130:AY130,"&lt;"&amp;X35)</f>
        <v>2</v>
      </c>
      <c r="F137" s="307">
        <f>COUNTIFS(AE34:AY34,"&gt;="&amp;X35,AE34:AY34,"&lt;"&amp;X36)+COUNTIFS(AE66:AY66,"&gt;="&amp;X35,AE66:AY66,"&lt;"&amp;X36)+COUNTIFS(AE98:AY98,"&gt;="&amp;X35,AE98:AY98,"&lt;"&amp;X36)+COUNTIFS(AE130:AY130,"&gt;="&amp;X35,AE130:AY130,"&lt;"&amp;X36)</f>
        <v>4</v>
      </c>
      <c r="G137" s="307">
        <f>COUNTIFS(AE34:AY34,"&gt;="&amp;X36,AE34:AY34,"&lt;"&amp;X37)+COUNTIFS(AE66:AY66,"&gt;="&amp;X36,AE66:AY66,"&lt;"&amp;X37)+COUNTIFS(AE98:AY98,"&gt;="&amp;X36,AE98:AY98,"&lt;"&amp;X37)+COUNTIFS(AE130:AY130,"&gt;="&amp;X36,AE130:AY130,"&lt;"&amp;X37)</f>
        <v>3</v>
      </c>
      <c r="H137" s="427">
        <f>COUNTIF(AE34:AY34,"&gt;="&amp;X37)+COUNTIF(AE66:AY66,"&gt;="&amp;X37)+COUNTIF(AE98:AY98,"&gt;="&amp;X37)+COUNTIF(AE130:AY130,"&gt;="&amp;X37)</f>
        <v>3</v>
      </c>
      <c r="I137" s="266"/>
      <c r="J137" s="318">
        <f>E137</f>
        <v>2</v>
      </c>
      <c r="K137" s="318">
        <f>F137</f>
        <v>4</v>
      </c>
      <c r="L137" s="318">
        <f>G137</f>
        <v>3</v>
      </c>
      <c r="M137" s="318">
        <f>H137</f>
        <v>3</v>
      </c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02"/>
      <c r="AA137" s="507" t="s">
        <v>444</v>
      </c>
      <c r="AB137" s="387"/>
      <c r="AC137" s="390"/>
      <c r="AD137" s="390" t="s">
        <v>445</v>
      </c>
      <c r="AE137" s="295">
        <f>IF(EXACT(AE125,""),"",COUNTIFS('Skills Record'!$G:$G,"&gt;"&amp;AE130,'Skills Record'!$C:$C,$AN$2,'Skills Record'!$L:$L,"*|"&amp;AE125&amp;"|"))</f>
        <v>0</v>
      </c>
      <c r="AF137" s="295">
        <f>IF(EXACT(AF125,""),"",COUNTIFS('Skills Record'!$G:$G,"&gt;"&amp;AF130,'Skills Record'!$C:$C,$AN$2,'Skills Record'!$L:$L,"*|"&amp;AF125&amp;"|"))</f>
        <v>0</v>
      </c>
      <c r="AG137" s="295">
        <f>IF(EXACT(AG125,""),"",COUNTIFS('Skills Record'!$G:$G,"&gt;"&amp;AG130,'Skills Record'!$C:$C,$AN$2,'Skills Record'!$L:$L,"*|"&amp;AG125&amp;"|"))</f>
        <v>0</v>
      </c>
      <c r="AH137" s="295">
        <f>IF(EXACT(AH125,""),"",COUNTIFS('Skills Record'!$G:$G,"&gt;"&amp;AH130,'Skills Record'!$C:$C,$AN$2,'Skills Record'!$L:$L,"*|"&amp;AH125&amp;"|"))</f>
        <v>0</v>
      </c>
      <c r="AI137" s="295">
        <f>IF(EXACT(AI125,""),"",COUNTIFS('Skills Record'!$G:$G,"&gt;"&amp;AI130,'Skills Record'!$C:$C,$AN$2,'Skills Record'!$L:$L,"*|"&amp;AI125&amp;"|"))</f>
        <v>0</v>
      </c>
      <c r="AJ137" s="295">
        <f>IF(EXACT(AJ125,""),"",COUNTIFS('Skills Record'!$G:$G,"&gt;"&amp;AJ130,'Skills Record'!$C:$C,$AN$2,'Skills Record'!$L:$L,"*|"&amp;AJ125&amp;"|"))</f>
        <v>0</v>
      </c>
      <c r="AK137" s="295">
        <f>IF(EXACT(AK125,""),"",COUNTIFS('Skills Record'!$G:$G,"&gt;"&amp;AK130,'Skills Record'!$C:$C,$AN$2,'Skills Record'!$L:$L,"*|"&amp;AK125&amp;"|"))</f>
        <v>0</v>
      </c>
      <c r="AL137" s="295">
        <f>IF(EXACT(AL125,""),"",COUNTIFS('Skills Record'!$G:$G,"&gt;"&amp;AL130,'Skills Record'!$C:$C,$AN$2,'Skills Record'!$L:$L,"*|"&amp;AL125&amp;"|"))</f>
        <v>0</v>
      </c>
      <c r="AM137" s="295">
        <f>IF(EXACT(AM125,""),"",COUNTIFS('Skills Record'!$G:$G,"&gt;"&amp;AM130,'Skills Record'!$C:$C,$AN$2,'Skills Record'!$L:$L,"*|"&amp;AM125&amp;"|"))</f>
        <v>0</v>
      </c>
      <c r="AN137" s="295">
        <f>IF(EXACT(AN125,""),"",COUNTIFS('Skills Record'!$G:$G,"&gt;"&amp;AN130,'Skills Record'!$C:$C,$AN$2,'Skills Record'!$L:$L,"*|"&amp;AN125&amp;"|"))</f>
        <v>0</v>
      </c>
      <c r="AO137" s="295">
        <f>IF(EXACT(AO125,""),"",COUNTIFS('Skills Record'!$G:$G,"&gt;"&amp;AO130,'Skills Record'!$C:$C,$AN$2,'Skills Record'!$L:$L,"*|"&amp;AO125&amp;"|"))</f>
        <v>0</v>
      </c>
      <c r="AP137" s="295">
        <f>IF(EXACT(AP125,""),"",COUNTIFS('Skills Record'!$G:$G,"&gt;"&amp;AP130,'Skills Record'!$C:$C,$AN$2,'Skills Record'!$L:$L,"*|"&amp;AP125&amp;"|"))</f>
        <v>0</v>
      </c>
      <c r="AQ137" s="295">
        <f>IF(EXACT(AQ125,""),"",COUNTIFS('Skills Record'!$G:$G,"&gt;"&amp;AQ130,'Skills Record'!$C:$C,$AN$2,'Skills Record'!$L:$L,"*|"&amp;AQ125&amp;"|"))</f>
        <v>0</v>
      </c>
      <c r="AR137" s="295">
        <f>IF(EXACT(AR125,""),"",COUNTIFS('Skills Record'!$G:$G,"&gt;"&amp;AR130,'Skills Record'!$C:$C,$AN$2,'Skills Record'!$L:$L,"*|"&amp;AR125&amp;"|"))</f>
        <v>0</v>
      </c>
      <c r="AS137" s="295">
        <f>IF(EXACT(AS125,""),"",COUNTIFS('Skills Record'!$G:$G,"&gt;"&amp;AS130,'Skills Record'!$C:$C,$AN$2,'Skills Record'!$L:$L,"*|"&amp;AS125&amp;"|"))</f>
        <v>0</v>
      </c>
      <c r="AT137" s="295">
        <f>IF(EXACT(AT125,""),"",COUNTIFS('Skills Record'!$G:$G,"&gt;"&amp;AT130,'Skills Record'!$C:$C,$AN$2,'Skills Record'!$L:$L,"*|"&amp;AT125&amp;"|"))</f>
        <v>0</v>
      </c>
      <c r="AU137" s="295">
        <f>IF(EXACT(AU125,""),"",COUNTIFS('Skills Record'!$G:$G,"&gt;"&amp;AU130,'Skills Record'!$C:$C,$AN$2,'Skills Record'!$L:$L,"*|"&amp;AU125&amp;"|"))</f>
        <v>0</v>
      </c>
      <c r="AV137" s="295">
        <f>IF(EXACT(AV125,""),"",COUNTIFS('Skills Record'!$G:$G,"&gt;"&amp;AV130,'Skills Record'!$C:$C,$AN$2,'Skills Record'!$L:$L,"*|"&amp;AV125&amp;"|"))</f>
        <v>0</v>
      </c>
      <c r="AW137" s="295">
        <f>IF(EXACT(AW125,""),"",COUNTIFS('Skills Record'!$G:$G,"&gt;"&amp;AW130,'Skills Record'!$C:$C,$AN$2,'Skills Record'!$L:$L,"*|"&amp;AW125&amp;"|"))</f>
        <v>0</v>
      </c>
      <c r="AX137" s="295">
        <f>IF(EXACT(AX125,""),"",COUNTIFS('Skills Record'!$G:$G,"&gt;"&amp;AX130,'Skills Record'!$C:$C,$AN$2,'Skills Record'!$L:$L,"*|"&amp;AX125&amp;"|"))</f>
        <v>0</v>
      </c>
      <c r="AY137" s="419"/>
      <c r="AZ137" s="419"/>
      <c r="BA137" s="419"/>
      <c r="BB137" s="419"/>
      <c r="BC137" s="419"/>
      <c r="BD137" s="419"/>
      <c r="BE137" s="419"/>
      <c r="BF137" s="419"/>
      <c r="BG137" s="419"/>
      <c r="BH137" s="419"/>
      <c r="BI137" s="419"/>
      <c r="BJ137" s="419"/>
      <c r="BK137" s="419"/>
      <c r="BL137" s="419"/>
      <c r="BM137" s="419"/>
      <c r="BN137" s="419"/>
      <c r="BO137" s="419"/>
      <c r="BP137" s="419"/>
      <c r="BQ137" s="419"/>
      <c r="BR137" s="419"/>
      <c r="BS137" s="419"/>
      <c r="BT137" s="419"/>
      <c r="BU137" s="419"/>
      <c r="BV137" s="419"/>
      <c r="BW137" s="419"/>
      <c r="BX137" s="419"/>
      <c r="BY137" s="419"/>
      <c r="BZ137" s="419"/>
      <c r="CA137" s="419"/>
      <c r="CB137" s="419"/>
      <c r="CC137" s="419"/>
      <c r="CD137" s="419"/>
      <c r="CE137" s="419"/>
      <c r="CF137" s="419"/>
      <c r="CG137" s="419"/>
      <c r="CH137" s="419"/>
      <c r="CI137" s="419"/>
      <c r="CJ137" s="419"/>
      <c r="CK137" s="419"/>
      <c r="CL137" s="419"/>
      <c r="CM137" s="419"/>
      <c r="CN137" s="419"/>
      <c r="CO137" s="419"/>
      <c r="CP137" s="419"/>
      <c r="CQ137" s="419"/>
      <c r="CR137" s="419"/>
      <c r="CS137" s="419"/>
      <c r="CT137" s="419"/>
      <c r="CU137" s="419"/>
      <c r="CV137" s="419"/>
      <c r="CW137" s="419"/>
      <c r="CX137" s="419"/>
      <c r="CY137" s="419"/>
      <c r="CZ137" s="419"/>
      <c r="DA137" s="419"/>
      <c r="DB137" s="419"/>
      <c r="DC137" s="419"/>
      <c r="DD137" s="419"/>
      <c r="DE137" s="419"/>
      <c r="DF137" s="419"/>
      <c r="DG137" s="419"/>
      <c r="DH137" s="419"/>
      <c r="DI137" s="419"/>
      <c r="DJ137" s="419"/>
      <c r="DK137" s="419"/>
      <c r="DL137" s="419"/>
      <c r="DM137" s="419"/>
      <c r="DN137" s="419"/>
      <c r="DO137" s="419"/>
      <c r="DP137" s="419"/>
      <c r="DQ137" s="419"/>
      <c r="DR137" s="419"/>
      <c r="DS137" s="419"/>
      <c r="DT137" s="419"/>
      <c r="DU137" s="419"/>
      <c r="DV137" s="419"/>
      <c r="DW137" s="419"/>
      <c r="DX137" s="419"/>
      <c r="DY137" s="419"/>
      <c r="DZ137" s="419"/>
      <c r="EA137" s="419"/>
      <c r="EB137" s="419"/>
      <c r="EC137" s="419"/>
      <c r="ED137" s="419"/>
      <c r="EE137" s="419"/>
      <c r="EF137" s="419"/>
      <c r="EG137" s="419"/>
      <c r="EH137" s="419"/>
      <c r="EI137" s="419"/>
      <c r="EJ137" s="419"/>
      <c r="EK137" s="419"/>
      <c r="EL137" s="419"/>
      <c r="EM137" s="419"/>
      <c r="EN137" s="419"/>
      <c r="EO137" s="419"/>
      <c r="EP137" s="419"/>
      <c r="EQ137" s="419"/>
      <c r="ER137" s="419"/>
      <c r="ES137" s="419"/>
      <c r="ET137" s="419"/>
      <c r="EU137" s="419"/>
      <c r="EV137" s="419"/>
      <c r="EW137" s="419"/>
      <c r="EX137" s="419"/>
      <c r="EY137" s="419"/>
      <c r="EZ137" s="419"/>
      <c r="FA137" s="419"/>
      <c r="FB137" s="419"/>
      <c r="FC137" s="419"/>
      <c r="FD137" s="419"/>
      <c r="FE137" s="419"/>
      <c r="FF137" s="419"/>
      <c r="FG137" s="419"/>
      <c r="FH137" s="419"/>
      <c r="FI137" s="419"/>
      <c r="FJ137" s="419"/>
      <c r="FK137" s="419"/>
      <c r="FL137" s="419"/>
      <c r="FM137" s="419"/>
      <c r="FN137" s="419"/>
      <c r="FO137" s="419"/>
      <c r="FP137" s="419"/>
      <c r="FQ137" s="419"/>
      <c r="FR137" s="419"/>
      <c r="FS137" s="419"/>
      <c r="FT137" s="419"/>
      <c r="FU137" s="419"/>
      <c r="FV137" s="419"/>
      <c r="FW137" s="419"/>
      <c r="FX137" s="419"/>
      <c r="FY137" s="419"/>
      <c r="FZ137" s="419"/>
      <c r="GA137" s="419"/>
      <c r="GB137" s="419"/>
      <c r="GC137" s="419"/>
      <c r="GD137" s="419"/>
      <c r="GE137" s="419"/>
      <c r="GF137" s="419"/>
      <c r="GG137" s="419"/>
      <c r="GH137" s="419"/>
      <c r="GI137" s="419"/>
      <c r="GJ137" s="419"/>
      <c r="GK137" s="419"/>
      <c r="GL137" s="419"/>
      <c r="GM137" s="419"/>
      <c r="GN137" s="419"/>
      <c r="GO137" s="419"/>
      <c r="GP137" s="419"/>
      <c r="GQ137" s="419"/>
      <c r="GR137" s="419"/>
      <c r="GS137" s="419"/>
      <c r="GT137" s="419"/>
      <c r="GU137" s="419"/>
      <c r="GV137" s="419"/>
      <c r="GW137" s="419"/>
      <c r="GX137" s="419"/>
      <c r="GY137" s="419"/>
      <c r="GZ137" s="419"/>
      <c r="HA137" s="419"/>
      <c r="HB137" s="419"/>
      <c r="HC137" s="419"/>
      <c r="HD137" s="419"/>
      <c r="HE137" s="419"/>
      <c r="HF137" s="419"/>
      <c r="HG137" s="419"/>
      <c r="HH137" s="419"/>
      <c r="HI137" s="419"/>
      <c r="HJ137" s="419"/>
      <c r="HK137" s="419"/>
      <c r="HL137" s="419"/>
      <c r="HM137" s="419"/>
      <c r="HN137" s="419"/>
      <c r="HO137" s="419"/>
      <c r="HP137" s="419"/>
      <c r="HQ137" s="419"/>
      <c r="HR137" s="419"/>
      <c r="HS137" s="419"/>
    </row>
    <row r="138" spans="1:227" s="419" customFormat="1" ht="10" customHeight="1" x14ac:dyDescent="0.35">
      <c r="A138" s="263"/>
      <c r="B138" s="423"/>
      <c r="C138" s="400"/>
      <c r="D138" s="431" t="s">
        <v>443</v>
      </c>
      <c r="E138" s="426">
        <f>COUNTIFS('Skills Record'!G:G,"&gt;="&amp;X34,'Skills Record'!G:G,"&lt;"&amp;X35,'Skills Record'!C:C,AN2,'Skills Record'!L:L,"*|")</f>
        <v>2</v>
      </c>
      <c r="F138" s="307">
        <f>COUNTIFS('Skills Record'!G:G,"&gt;="&amp;X35,'Skills Record'!G:G,"&lt;"&amp;X36,'Skills Record'!C:C,AN2,'Skills Record'!L:L,"*|")</f>
        <v>4</v>
      </c>
      <c r="G138" s="307">
        <f>COUNTIFS('Skills Record'!G:G,"&gt;="&amp;X36,'Skills Record'!G:G,"&lt;"&amp;X37,'Skills Record'!C:C,AN2,'Skills Record'!L:L,"*|")</f>
        <v>3</v>
      </c>
      <c r="H138" s="427">
        <f>COUNTIFS('Skills Record'!G:G,"&gt;="&amp;X37,'Skills Record'!C:C,AN2,'Skills Record'!L:L,"*|")</f>
        <v>3</v>
      </c>
      <c r="I138" s="258"/>
      <c r="J138" s="318" t="e">
        <f>E138/#REF!</f>
        <v>#REF!</v>
      </c>
      <c r="K138" s="318" t="e">
        <f>F138/#REF!</f>
        <v>#REF!</v>
      </c>
      <c r="L138" s="318" t="e">
        <f>G138/#REF!</f>
        <v>#REF!</v>
      </c>
      <c r="M138" s="318" t="e">
        <f>H138/#REF!</f>
        <v>#REF!</v>
      </c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02"/>
      <c r="AA138" s="508"/>
      <c r="AB138" s="387"/>
      <c r="AC138" s="390"/>
      <c r="AD138" s="390" t="s">
        <v>446</v>
      </c>
      <c r="AE138" s="295">
        <f>IF(EXACT(AE125,""),"",COUNTIFS('Skills Record'!$G:$G,"&gt;"&amp;AE130,'Skills Record'!$L:$L,"*|"&amp;AE125&amp;"|"))</f>
        <v>0</v>
      </c>
      <c r="AF138" s="295">
        <f>IF(EXACT(AF125,""),"",COUNTIFS('Skills Record'!$G:$G,"&gt;"&amp;AF130,'Skills Record'!$L:$L,"*|"&amp;AF125&amp;"|"))</f>
        <v>0</v>
      </c>
      <c r="AG138" s="295">
        <f>IF(EXACT(AG125,""),"",COUNTIFS('Skills Record'!$G:$G,"&gt;"&amp;AG130,'Skills Record'!$L:$L,"*|"&amp;AG125&amp;"|"))</f>
        <v>0</v>
      </c>
      <c r="AH138" s="295">
        <f>IF(EXACT(AH125,""),"",COUNTIFS('Skills Record'!$G:$G,"&gt;"&amp;AH130,'Skills Record'!$L:$L,"*|"&amp;AH125&amp;"|"))</f>
        <v>0</v>
      </c>
      <c r="AI138" s="295">
        <f>IF(EXACT(AI125,""),"",COUNTIFS('Skills Record'!$G:$G,"&gt;"&amp;AI130,'Skills Record'!$L:$L,"*|"&amp;AI125&amp;"|"))</f>
        <v>0</v>
      </c>
      <c r="AJ138" s="295">
        <f>IF(EXACT(AJ125,""),"",COUNTIFS('Skills Record'!$G:$G,"&gt;"&amp;AJ130,'Skills Record'!$L:$L,"*|"&amp;AJ125&amp;"|"))</f>
        <v>0</v>
      </c>
      <c r="AK138" s="295">
        <f>IF(EXACT(AK125,""),"",COUNTIFS('Skills Record'!$G:$G,"&gt;"&amp;AK130,'Skills Record'!$L:$L,"*|"&amp;AK125&amp;"|"))</f>
        <v>0</v>
      </c>
      <c r="AL138" s="295">
        <f>IF(EXACT(AL125,""),"",COUNTIFS('Skills Record'!$G:$G,"&gt;"&amp;AL130,'Skills Record'!$L:$L,"*|"&amp;AL125&amp;"|"))</f>
        <v>0</v>
      </c>
      <c r="AM138" s="295">
        <f>IF(EXACT(AM125,""),"",COUNTIFS('Skills Record'!$G:$G,"&gt;"&amp;AM130,'Skills Record'!$L:$L,"*|"&amp;AM125&amp;"|"))</f>
        <v>0</v>
      </c>
      <c r="AN138" s="295">
        <f>IF(EXACT(AN125,""),"",COUNTIFS('Skills Record'!$G:$G,"&gt;"&amp;AN130,'Skills Record'!$L:$L,"*|"&amp;AN125&amp;"|"))</f>
        <v>0</v>
      </c>
      <c r="AO138" s="295">
        <f>IF(EXACT(AO125,""),"",COUNTIFS('Skills Record'!$G:$G,"&gt;"&amp;AO130,'Skills Record'!$L:$L,"*|"&amp;AO125&amp;"|"))</f>
        <v>0</v>
      </c>
      <c r="AP138" s="295">
        <f>IF(EXACT(AP125,""),"",COUNTIFS('Skills Record'!$G:$G,"&gt;"&amp;AP130,'Skills Record'!$L:$L,"*|"&amp;AP125&amp;"|"))</f>
        <v>0</v>
      </c>
      <c r="AQ138" s="295">
        <f>IF(EXACT(AQ125,""),"",COUNTIFS('Skills Record'!$G:$G,"&gt;"&amp;AQ130,'Skills Record'!$L:$L,"*|"&amp;AQ125&amp;"|"))</f>
        <v>0</v>
      </c>
      <c r="AR138" s="295">
        <f>IF(EXACT(AR125,""),"",COUNTIFS('Skills Record'!$G:$G,"&gt;"&amp;AR130,'Skills Record'!$L:$L,"*|"&amp;AR125&amp;"|"))</f>
        <v>0</v>
      </c>
      <c r="AS138" s="295">
        <f>IF(EXACT(AS125,""),"",COUNTIFS('Skills Record'!$G:$G,"&gt;"&amp;AS130,'Skills Record'!$L:$L,"*|"&amp;AS125&amp;"|"))</f>
        <v>0</v>
      </c>
      <c r="AT138" s="295">
        <f>IF(EXACT(AT125,""),"",COUNTIFS('Skills Record'!$G:$G,"&gt;"&amp;AT130,'Skills Record'!$L:$L,"*|"&amp;AT125&amp;"|"))</f>
        <v>0</v>
      </c>
      <c r="AU138" s="295">
        <f>IF(EXACT(AU125,""),"",COUNTIFS('Skills Record'!$G:$G,"&gt;"&amp;AU130,'Skills Record'!$L:$L,"*|"&amp;AU125&amp;"|"))</f>
        <v>0</v>
      </c>
      <c r="AV138" s="295">
        <f>IF(EXACT(AV125,""),"",COUNTIFS('Skills Record'!$G:$G,"&gt;"&amp;AV130,'Skills Record'!$L:$L,"*|"&amp;AV125&amp;"|"))</f>
        <v>0</v>
      </c>
      <c r="AW138" s="295">
        <f>IF(EXACT(AW125,""),"",COUNTIFS('Skills Record'!$G:$G,"&gt;"&amp;AW130,'Skills Record'!$L:$L,"*|"&amp;AW125&amp;"|"))</f>
        <v>0</v>
      </c>
      <c r="AX138" s="295">
        <f>IF(EXACT(AX125,""),"",COUNTIFS('Skills Record'!$G:$G,"&gt;"&amp;AX130,'Skills Record'!$L:$L,"*|"&amp;AX125&amp;"|"))</f>
        <v>0</v>
      </c>
    </row>
    <row r="139" spans="1:227" ht="10" customHeight="1" x14ac:dyDescent="0.35">
      <c r="A139" s="263"/>
      <c r="B139" s="424"/>
      <c r="C139" s="425"/>
      <c r="D139" s="432" t="s">
        <v>350</v>
      </c>
      <c r="E139" s="428">
        <f>COUNTIFS('Skills Record'!G:G,"&gt;="&amp;X34,'Skills Record'!G:G,"&lt;"&amp;X35,'Skills Record'!L:L,"*|")</f>
        <v>93</v>
      </c>
      <c r="F139" s="429">
        <f>COUNTIFS('Skills Record'!G:G,"&gt;="&amp;X35,'Skills Record'!G:G,"&lt;"&amp;X36,'Skills Record'!L:L,"*|")</f>
        <v>82</v>
      </c>
      <c r="G139" s="429">
        <f>COUNTIFS('Skills Record'!G:G,"&gt;="&amp;X36,'Skills Record'!G:G,"&lt;"&amp;X37,'Skills Record'!L:L,"*|")</f>
        <v>56</v>
      </c>
      <c r="H139" s="430">
        <f>COUNTIFS('Skills Record'!G:G,"&gt;="&amp;X37,'Skills Record'!L:L,"*|")</f>
        <v>36</v>
      </c>
      <c r="I139" s="258"/>
      <c r="J139" s="318" t="e">
        <f>E139/#REF!</f>
        <v>#REF!</v>
      </c>
      <c r="K139" s="318" t="e">
        <f>F139/#REF!</f>
        <v>#REF!</v>
      </c>
      <c r="L139" s="318" t="e">
        <f>G139/#REF!</f>
        <v>#REF!</v>
      </c>
      <c r="M139" s="318" t="e">
        <f>H139/#REF!</f>
        <v>#REF!</v>
      </c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02"/>
      <c r="AA139" s="510" t="s">
        <v>447</v>
      </c>
      <c r="AB139" s="387"/>
      <c r="AC139" s="390" t="s">
        <v>362</v>
      </c>
      <c r="AD139" s="441" t="s">
        <v>372</v>
      </c>
      <c r="AE139" s="295" t="str">
        <f t="shared" ref="AE139:AX139" ca="1" si="201">IFERROR(VLOOKUP(AE128-AE130,$C$33:$E$42,3,FALSE)*$H$33,"")</f>
        <v/>
      </c>
      <c r="AF139" s="295" t="str">
        <f t="shared" ca="1" si="201"/>
        <v/>
      </c>
      <c r="AG139" s="295" t="str">
        <f t="shared" ca="1" si="201"/>
        <v/>
      </c>
      <c r="AH139" s="295" t="str">
        <f t="shared" ca="1" si="201"/>
        <v/>
      </c>
      <c r="AI139" s="295" t="str">
        <f t="shared" ca="1" si="201"/>
        <v/>
      </c>
      <c r="AJ139" s="295" t="str">
        <f t="shared" ca="1" si="201"/>
        <v/>
      </c>
      <c r="AK139" s="295" t="str">
        <f t="shared" ca="1" si="201"/>
        <v/>
      </c>
      <c r="AL139" s="295" t="str">
        <f t="shared" ca="1" si="201"/>
        <v/>
      </c>
      <c r="AM139" s="295" t="str">
        <f t="shared" ca="1" si="201"/>
        <v/>
      </c>
      <c r="AN139" s="295" t="str">
        <f t="shared" ca="1" si="201"/>
        <v/>
      </c>
      <c r="AO139" s="295" t="str">
        <f t="shared" ca="1" si="201"/>
        <v/>
      </c>
      <c r="AP139" s="295" t="str">
        <f t="shared" ca="1" si="201"/>
        <v/>
      </c>
      <c r="AQ139" s="295" t="str">
        <f t="shared" ca="1" si="201"/>
        <v/>
      </c>
      <c r="AR139" s="295" t="str">
        <f t="shared" ca="1" si="201"/>
        <v/>
      </c>
      <c r="AS139" s="295" t="str">
        <f t="shared" ca="1" si="201"/>
        <v/>
      </c>
      <c r="AT139" s="295" t="str">
        <f t="shared" ca="1" si="201"/>
        <v/>
      </c>
      <c r="AU139" s="295" t="str">
        <f t="shared" ca="1" si="201"/>
        <v/>
      </c>
      <c r="AV139" s="295" t="str">
        <f t="shared" ca="1" si="201"/>
        <v/>
      </c>
      <c r="AW139" s="295" t="str">
        <f t="shared" ca="1" si="201"/>
        <v/>
      </c>
      <c r="AX139" s="295" t="str">
        <f t="shared" ca="1" si="201"/>
        <v/>
      </c>
      <c r="AY139" s="265"/>
      <c r="AZ139" s="265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02"/>
      <c r="FS139" s="202"/>
      <c r="FT139" s="202"/>
      <c r="FU139" s="202"/>
      <c r="FV139" s="202"/>
      <c r="FW139" s="202"/>
      <c r="FX139" s="202"/>
      <c r="FY139" s="202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  <c r="GT139" s="202"/>
      <c r="GU139" s="202"/>
      <c r="GV139" s="202"/>
      <c r="GW139" s="202"/>
      <c r="GX139" s="202"/>
      <c r="GY139" s="202"/>
      <c r="GZ139" s="202"/>
      <c r="HA139" s="202"/>
      <c r="HB139" s="202"/>
      <c r="HC139" s="202"/>
      <c r="HD139" s="202"/>
      <c r="HE139" s="202"/>
      <c r="HF139" s="202"/>
      <c r="HG139" s="202"/>
      <c r="HH139" s="202"/>
      <c r="HI139" s="202"/>
      <c r="HJ139" s="202"/>
      <c r="HK139" s="202"/>
      <c r="HL139" s="202"/>
      <c r="HM139" s="202"/>
      <c r="HN139" s="202"/>
      <c r="HO139" s="202"/>
      <c r="HP139" s="202"/>
      <c r="HQ139" s="202"/>
      <c r="HR139" s="202"/>
      <c r="HS139" s="202"/>
    </row>
    <row r="140" spans="1:227" ht="10" customHeight="1" x14ac:dyDescent="0.35">
      <c r="Z140" s="202"/>
      <c r="AA140" s="510"/>
      <c r="AB140" s="387"/>
      <c r="AC140" s="390" t="s">
        <v>363</v>
      </c>
      <c r="AD140" s="441" t="s">
        <v>369</v>
      </c>
      <c r="AE140" s="295" t="str">
        <f t="shared" ref="AE140:AX140" si="202">IFERROR(VLOOKUP(ROUNDUP(AE133,0)-AE130,$C$33:$E$42,3,FALSE)*$H$34,"")</f>
        <v/>
      </c>
      <c r="AF140" s="295" t="str">
        <f t="shared" si="202"/>
        <v/>
      </c>
      <c r="AG140" s="295" t="str">
        <f t="shared" si="202"/>
        <v/>
      </c>
      <c r="AH140" s="295" t="str">
        <f t="shared" si="202"/>
        <v/>
      </c>
      <c r="AI140" s="295" t="str">
        <f t="shared" si="202"/>
        <v/>
      </c>
      <c r="AJ140" s="295" t="str">
        <f t="shared" si="202"/>
        <v/>
      </c>
      <c r="AK140" s="295" t="str">
        <f t="shared" si="202"/>
        <v/>
      </c>
      <c r="AL140" s="295" t="str">
        <f t="shared" si="202"/>
        <v/>
      </c>
      <c r="AM140" s="295" t="str">
        <f t="shared" si="202"/>
        <v/>
      </c>
      <c r="AN140" s="295" t="str">
        <f t="shared" si="202"/>
        <v/>
      </c>
      <c r="AO140" s="295" t="str">
        <f t="shared" si="202"/>
        <v/>
      </c>
      <c r="AP140" s="295" t="str">
        <f t="shared" si="202"/>
        <v/>
      </c>
      <c r="AQ140" s="295" t="str">
        <f t="shared" si="202"/>
        <v/>
      </c>
      <c r="AR140" s="295" t="str">
        <f t="shared" si="202"/>
        <v/>
      </c>
      <c r="AS140" s="295" t="str">
        <f t="shared" si="202"/>
        <v/>
      </c>
      <c r="AT140" s="295" t="str">
        <f t="shared" si="202"/>
        <v/>
      </c>
      <c r="AU140" s="295" t="str">
        <f t="shared" si="202"/>
        <v/>
      </c>
      <c r="AV140" s="295" t="str">
        <f t="shared" si="202"/>
        <v/>
      </c>
      <c r="AW140" s="295" t="str">
        <f t="shared" si="202"/>
        <v/>
      </c>
      <c r="AX140" s="295" t="str">
        <f t="shared" si="202"/>
        <v/>
      </c>
      <c r="AY140" s="265"/>
      <c r="AZ140" s="265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  <c r="DK140" s="202"/>
      <c r="DL140" s="202"/>
      <c r="DM140" s="202"/>
      <c r="DN140" s="202"/>
      <c r="DO140" s="202"/>
      <c r="DP140" s="202"/>
      <c r="DQ140" s="202"/>
      <c r="DR140" s="202"/>
      <c r="DS140" s="202"/>
      <c r="DT140" s="202"/>
      <c r="DU140" s="202"/>
      <c r="DV140" s="202"/>
      <c r="DW140" s="202"/>
      <c r="DX140" s="202"/>
      <c r="DY140" s="202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  <c r="EO140" s="202"/>
      <c r="EP140" s="202"/>
      <c r="EQ140" s="202"/>
      <c r="ER140" s="202"/>
      <c r="ES140" s="202"/>
      <c r="ET140" s="202"/>
      <c r="EU140" s="202"/>
      <c r="EV140" s="202"/>
      <c r="EW140" s="202"/>
      <c r="EX140" s="202"/>
      <c r="EY140" s="202"/>
      <c r="EZ140" s="202"/>
      <c r="FA140" s="202"/>
      <c r="FB140" s="202"/>
      <c r="FC140" s="202"/>
      <c r="FD140" s="202"/>
      <c r="FE140" s="202"/>
      <c r="FF140" s="202"/>
      <c r="FG140" s="202"/>
      <c r="FH140" s="202"/>
      <c r="FI140" s="202"/>
      <c r="FJ140" s="202"/>
      <c r="FK140" s="202"/>
      <c r="FL140" s="202"/>
      <c r="FM140" s="202"/>
      <c r="FN140" s="202"/>
      <c r="FO140" s="202"/>
      <c r="FP140" s="202"/>
      <c r="FQ140" s="202"/>
      <c r="FR140" s="202"/>
      <c r="FS140" s="202"/>
      <c r="FT140" s="202"/>
      <c r="FU140" s="202"/>
      <c r="FV140" s="202"/>
      <c r="FW140" s="202"/>
      <c r="FX140" s="202"/>
      <c r="FY140" s="202"/>
      <c r="FZ140" s="202"/>
      <c r="GA140" s="202"/>
      <c r="GB140" s="202"/>
      <c r="GC140" s="202"/>
      <c r="GD140" s="202"/>
      <c r="GE140" s="202"/>
      <c r="GF140" s="202"/>
      <c r="GG140" s="202"/>
      <c r="GH140" s="202"/>
      <c r="GI140" s="202"/>
      <c r="GJ140" s="202"/>
      <c r="GK140" s="202"/>
      <c r="GL140" s="202"/>
      <c r="GM140" s="202"/>
      <c r="GN140" s="202"/>
      <c r="GO140" s="202"/>
      <c r="GP140" s="202"/>
      <c r="GQ140" s="202"/>
      <c r="GR140" s="202"/>
      <c r="GS140" s="202"/>
      <c r="GT140" s="202"/>
      <c r="GU140" s="202"/>
      <c r="GV140" s="202"/>
      <c r="GW140" s="202"/>
      <c r="GX140" s="202"/>
      <c r="GY140" s="202"/>
      <c r="GZ140" s="202"/>
      <c r="HA140" s="202"/>
      <c r="HB140" s="202"/>
      <c r="HC140" s="202"/>
      <c r="HD140" s="202"/>
      <c r="HE140" s="202"/>
      <c r="HF140" s="202"/>
      <c r="HG140" s="202"/>
      <c r="HH140" s="202"/>
      <c r="HI140" s="202"/>
      <c r="HJ140" s="202"/>
      <c r="HK140" s="202"/>
      <c r="HL140" s="202"/>
      <c r="HM140" s="202"/>
      <c r="HN140" s="202"/>
      <c r="HO140" s="202"/>
      <c r="HP140" s="202"/>
      <c r="HQ140" s="202"/>
      <c r="HR140" s="202"/>
      <c r="HS140" s="202"/>
    </row>
    <row r="141" spans="1:227" ht="10" customHeight="1" x14ac:dyDescent="0.35">
      <c r="B141" s="324"/>
      <c r="C141" s="515" t="s">
        <v>438</v>
      </c>
      <c r="D141" s="515"/>
      <c r="E141" s="515"/>
      <c r="F141" s="515"/>
      <c r="G141" s="325"/>
      <c r="H141" s="332"/>
      <c r="I141" s="515" t="s">
        <v>439</v>
      </c>
      <c r="J141" s="515"/>
      <c r="K141" s="515"/>
      <c r="L141" s="515"/>
      <c r="M141" s="325"/>
      <c r="N141" s="332"/>
      <c r="O141" s="515" t="s">
        <v>440</v>
      </c>
      <c r="P141" s="515"/>
      <c r="Q141" s="515"/>
      <c r="R141" s="515"/>
      <c r="S141" s="325"/>
      <c r="T141" s="332"/>
      <c r="U141" s="515" t="s">
        <v>437</v>
      </c>
      <c r="V141" s="515"/>
      <c r="W141" s="515"/>
      <c r="X141" s="515"/>
      <c r="Y141" s="325"/>
      <c r="Z141" s="202"/>
      <c r="AA141" s="510"/>
      <c r="AB141" s="387"/>
      <c r="AC141" s="390" t="s">
        <v>364</v>
      </c>
      <c r="AD141" s="441" t="s">
        <v>370</v>
      </c>
      <c r="AE141" s="295" t="str">
        <f t="shared" ref="AE141:AX141" si="203">IFERROR(VLOOKUP(ROUNDUP(AE135,0)-AE130,$C$33:$E$42,3,FALSE)*$H$35,"")</f>
        <v/>
      </c>
      <c r="AF141" s="295" t="str">
        <f t="shared" si="203"/>
        <v/>
      </c>
      <c r="AG141" s="295" t="str">
        <f t="shared" si="203"/>
        <v/>
      </c>
      <c r="AH141" s="295" t="str">
        <f t="shared" si="203"/>
        <v/>
      </c>
      <c r="AI141" s="295" t="str">
        <f t="shared" si="203"/>
        <v/>
      </c>
      <c r="AJ141" s="295" t="str">
        <f t="shared" si="203"/>
        <v/>
      </c>
      <c r="AK141" s="295" t="str">
        <f t="shared" si="203"/>
        <v/>
      </c>
      <c r="AL141" s="295" t="str">
        <f t="shared" si="203"/>
        <v/>
      </c>
      <c r="AM141" s="295" t="str">
        <f t="shared" si="203"/>
        <v/>
      </c>
      <c r="AN141" s="295" t="str">
        <f t="shared" si="203"/>
        <v/>
      </c>
      <c r="AO141" s="295" t="str">
        <f t="shared" si="203"/>
        <v/>
      </c>
      <c r="AP141" s="295" t="str">
        <f t="shared" si="203"/>
        <v/>
      </c>
      <c r="AQ141" s="295" t="str">
        <f t="shared" si="203"/>
        <v/>
      </c>
      <c r="AR141" s="295" t="str">
        <f t="shared" si="203"/>
        <v/>
      </c>
      <c r="AS141" s="295" t="str">
        <f t="shared" si="203"/>
        <v/>
      </c>
      <c r="AT141" s="295" t="str">
        <f t="shared" si="203"/>
        <v/>
      </c>
      <c r="AU141" s="295" t="str">
        <f t="shared" si="203"/>
        <v/>
      </c>
      <c r="AV141" s="295" t="str">
        <f t="shared" si="203"/>
        <v/>
      </c>
      <c r="AW141" s="295" t="str">
        <f t="shared" si="203"/>
        <v/>
      </c>
      <c r="AX141" s="295" t="str">
        <f t="shared" si="203"/>
        <v/>
      </c>
      <c r="AY141" s="265"/>
      <c r="AZ141" s="265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  <c r="DK141" s="202"/>
      <c r="DL141" s="202"/>
      <c r="DM141" s="202"/>
      <c r="DN141" s="202"/>
      <c r="DO141" s="202"/>
      <c r="DP141" s="202"/>
      <c r="DQ141" s="202"/>
      <c r="DR141" s="202"/>
      <c r="DS141" s="202"/>
      <c r="DT141" s="202"/>
      <c r="DU141" s="202"/>
      <c r="DV141" s="202"/>
      <c r="DW141" s="202"/>
      <c r="DX141" s="202"/>
      <c r="DY141" s="202"/>
      <c r="DZ141" s="202"/>
      <c r="EA141" s="202"/>
      <c r="EB141" s="202"/>
      <c r="EC141" s="202"/>
      <c r="ED141" s="202"/>
      <c r="EE141" s="202"/>
      <c r="EF141" s="202"/>
      <c r="EG141" s="202"/>
      <c r="EH141" s="202"/>
      <c r="EI141" s="202"/>
      <c r="EJ141" s="202"/>
      <c r="EK141" s="202"/>
      <c r="EL141" s="202"/>
      <c r="EM141" s="202"/>
      <c r="EN141" s="202"/>
      <c r="EO141" s="202"/>
      <c r="EP141" s="202"/>
      <c r="EQ141" s="202"/>
      <c r="ER141" s="202"/>
      <c r="ES141" s="202"/>
      <c r="ET141" s="202"/>
      <c r="EU141" s="202"/>
      <c r="EV141" s="202"/>
      <c r="EW141" s="202"/>
      <c r="EX141" s="202"/>
      <c r="EY141" s="202"/>
      <c r="EZ141" s="202"/>
      <c r="FA141" s="202"/>
      <c r="FB141" s="202"/>
      <c r="FC141" s="202"/>
      <c r="FD141" s="202"/>
      <c r="FE141" s="202"/>
      <c r="FF141" s="202"/>
      <c r="FG141" s="202"/>
      <c r="FH141" s="202"/>
      <c r="FI141" s="202"/>
      <c r="FJ141" s="202"/>
      <c r="FK141" s="202"/>
      <c r="FL141" s="202"/>
      <c r="FM141" s="202"/>
      <c r="FN141" s="202"/>
      <c r="FO141" s="202"/>
      <c r="FP141" s="202"/>
      <c r="FQ141" s="202"/>
      <c r="FR141" s="202"/>
      <c r="FS141" s="202"/>
      <c r="FT141" s="202"/>
      <c r="FU141" s="202"/>
      <c r="FV141" s="202"/>
      <c r="FW141" s="202"/>
      <c r="FX141" s="202"/>
      <c r="FY141" s="202"/>
      <c r="FZ141" s="202"/>
      <c r="GA141" s="202"/>
      <c r="GB141" s="202"/>
      <c r="GC141" s="202"/>
      <c r="GD141" s="202"/>
      <c r="GE141" s="202"/>
      <c r="GF141" s="202"/>
      <c r="GG141" s="202"/>
      <c r="GH141" s="202"/>
      <c r="GI141" s="202"/>
      <c r="GJ141" s="202"/>
      <c r="GK141" s="202"/>
      <c r="GL141" s="202"/>
      <c r="GM141" s="202"/>
      <c r="GN141" s="202"/>
      <c r="GO141" s="202"/>
      <c r="GP141" s="202"/>
      <c r="GQ141" s="202"/>
      <c r="GR141" s="202"/>
      <c r="GS141" s="202"/>
      <c r="GT141" s="202"/>
      <c r="GU141" s="202"/>
      <c r="GV141" s="202"/>
      <c r="GW141" s="202"/>
      <c r="GX141" s="202"/>
      <c r="GY141" s="202"/>
      <c r="GZ141" s="202"/>
      <c r="HA141" s="202"/>
      <c r="HB141" s="202"/>
      <c r="HC141" s="202"/>
      <c r="HD141" s="202"/>
      <c r="HE141" s="202"/>
      <c r="HF141" s="202"/>
      <c r="HG141" s="202"/>
      <c r="HH141" s="202"/>
      <c r="HI141" s="202"/>
      <c r="HJ141" s="202"/>
      <c r="HK141" s="202"/>
      <c r="HL141" s="202"/>
      <c r="HM141" s="202"/>
      <c r="HN141" s="202"/>
      <c r="HO141" s="202"/>
      <c r="HP141" s="202"/>
      <c r="HQ141" s="202"/>
      <c r="HR141" s="202"/>
      <c r="HS141" s="202"/>
    </row>
    <row r="142" spans="1:227" ht="10" customHeight="1" x14ac:dyDescent="0.35">
      <c r="B142" s="326"/>
      <c r="C142" s="283" t="e">
        <f>F134*0.25</f>
        <v>#REF!</v>
      </c>
      <c r="D142" s="282" t="s">
        <v>428</v>
      </c>
      <c r="E142" s="322">
        <v>1.1000000000000001</v>
      </c>
      <c r="F142" s="323" t="e">
        <f>F132-F133</f>
        <v>#REF!</v>
      </c>
      <c r="G142" s="327"/>
      <c r="H142" s="333"/>
      <c r="I142" s="280"/>
      <c r="J142" s="282" t="s">
        <v>428</v>
      </c>
      <c r="K142" s="322">
        <v>1.1000000000000001</v>
      </c>
      <c r="L142" s="323" t="e">
        <f>F132-F134</f>
        <v>#REF!</v>
      </c>
      <c r="M142" s="327"/>
      <c r="N142" s="333"/>
      <c r="O142" s="280"/>
      <c r="P142" s="282" t="s">
        <v>428</v>
      </c>
      <c r="Q142" s="322">
        <v>1.1000000000000001</v>
      </c>
      <c r="R142" s="323">
        <f>K132-F132</f>
        <v>13</v>
      </c>
      <c r="S142" s="327"/>
      <c r="T142" s="333"/>
      <c r="U142" s="280"/>
      <c r="V142" s="282" t="s">
        <v>428</v>
      </c>
      <c r="W142" s="322">
        <v>1.1000000000000001</v>
      </c>
      <c r="X142" s="323"/>
      <c r="Y142" s="327"/>
      <c r="Z142" s="202"/>
      <c r="AA142" s="510"/>
      <c r="AB142" s="387"/>
      <c r="AC142" s="390" t="s">
        <v>4</v>
      </c>
      <c r="AD142" s="441" t="s">
        <v>371</v>
      </c>
      <c r="AE142" s="295" t="str">
        <f t="shared" ref="AE142:AX142" si="204">IFERROR(VLOOKUP(AE131-AE130,$C$33:$E$42,3,FALSE)*$H$36,"")</f>
        <v/>
      </c>
      <c r="AF142" s="295" t="str">
        <f t="shared" si="204"/>
        <v/>
      </c>
      <c r="AG142" s="295" t="str">
        <f t="shared" si="204"/>
        <v/>
      </c>
      <c r="AH142" s="295" t="str">
        <f t="shared" si="204"/>
        <v/>
      </c>
      <c r="AI142" s="295" t="str">
        <f t="shared" si="204"/>
        <v/>
      </c>
      <c r="AJ142" s="295" t="str">
        <f t="shared" si="204"/>
        <v/>
      </c>
      <c r="AK142" s="295" t="str">
        <f t="shared" si="204"/>
        <v/>
      </c>
      <c r="AL142" s="295" t="str">
        <f t="shared" si="204"/>
        <v/>
      </c>
      <c r="AM142" s="295" t="str">
        <f t="shared" si="204"/>
        <v/>
      </c>
      <c r="AN142" s="295" t="str">
        <f t="shared" si="204"/>
        <v/>
      </c>
      <c r="AO142" s="295" t="str">
        <f t="shared" si="204"/>
        <v/>
      </c>
      <c r="AP142" s="295" t="str">
        <f t="shared" si="204"/>
        <v/>
      </c>
      <c r="AQ142" s="295" t="str">
        <f t="shared" si="204"/>
        <v/>
      </c>
      <c r="AR142" s="295" t="str">
        <f t="shared" si="204"/>
        <v/>
      </c>
      <c r="AS142" s="295" t="str">
        <f t="shared" si="204"/>
        <v/>
      </c>
      <c r="AT142" s="295" t="str">
        <f t="shared" si="204"/>
        <v/>
      </c>
      <c r="AU142" s="295" t="str">
        <f t="shared" si="204"/>
        <v/>
      </c>
      <c r="AV142" s="295" t="str">
        <f t="shared" si="204"/>
        <v/>
      </c>
      <c r="AW142" s="295" t="str">
        <f t="shared" si="204"/>
        <v/>
      </c>
      <c r="AX142" s="295" t="str">
        <f t="shared" si="204"/>
        <v/>
      </c>
      <c r="AY142" s="265"/>
      <c r="AZ142" s="265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  <c r="EO142" s="202"/>
      <c r="EP142" s="202"/>
      <c r="EQ142" s="202"/>
      <c r="ER142" s="202"/>
      <c r="ES142" s="202"/>
      <c r="ET142" s="202"/>
      <c r="EU142" s="202"/>
      <c r="EV142" s="202"/>
      <c r="EW142" s="202"/>
      <c r="EX142" s="202"/>
      <c r="EY142" s="202"/>
      <c r="EZ142" s="202"/>
      <c r="FA142" s="202"/>
      <c r="FB142" s="202"/>
      <c r="FC142" s="202"/>
      <c r="FD142" s="202"/>
      <c r="FE142" s="202"/>
      <c r="FF142" s="202"/>
      <c r="FG142" s="202"/>
      <c r="FH142" s="202"/>
      <c r="FI142" s="202"/>
      <c r="FJ142" s="202"/>
      <c r="FK142" s="202"/>
      <c r="FL142" s="202"/>
      <c r="FM142" s="202"/>
      <c r="FN142" s="202"/>
      <c r="FO142" s="202"/>
      <c r="FP142" s="202"/>
      <c r="FQ142" s="202"/>
      <c r="FR142" s="202"/>
      <c r="FS142" s="202"/>
      <c r="FT142" s="202"/>
      <c r="FU142" s="202"/>
      <c r="FV142" s="202"/>
      <c r="FW142" s="202"/>
      <c r="FX142" s="202"/>
      <c r="FY142" s="202"/>
      <c r="FZ142" s="202"/>
      <c r="GA142" s="202"/>
      <c r="GB142" s="202"/>
      <c r="GC142" s="202"/>
      <c r="GD142" s="202"/>
      <c r="GE142" s="202"/>
      <c r="GF142" s="202"/>
      <c r="GG142" s="202"/>
      <c r="GH142" s="202"/>
      <c r="GI142" s="202"/>
      <c r="GJ142" s="202"/>
      <c r="GK142" s="202"/>
      <c r="GL142" s="202"/>
      <c r="GM142" s="202"/>
      <c r="GN142" s="202"/>
      <c r="GO142" s="202"/>
      <c r="GP142" s="202"/>
      <c r="GQ142" s="202"/>
      <c r="GR142" s="202"/>
      <c r="GS142" s="202"/>
      <c r="GT142" s="202"/>
      <c r="GU142" s="202"/>
      <c r="GV142" s="202"/>
      <c r="GW142" s="202"/>
      <c r="GX142" s="202"/>
      <c r="GY142" s="202"/>
      <c r="GZ142" s="202"/>
      <c r="HA142" s="202"/>
      <c r="HB142" s="202"/>
      <c r="HC142" s="202"/>
      <c r="HD142" s="202"/>
      <c r="HE142" s="202"/>
      <c r="HF142" s="202"/>
      <c r="HG142" s="202"/>
      <c r="HH142" s="202"/>
      <c r="HI142" s="202"/>
      <c r="HJ142" s="202"/>
      <c r="HK142" s="202"/>
      <c r="HL142" s="202"/>
      <c r="HM142" s="202"/>
      <c r="HN142" s="202"/>
      <c r="HO142" s="202"/>
      <c r="HP142" s="202"/>
      <c r="HQ142" s="202"/>
      <c r="HR142" s="202"/>
      <c r="HS142" s="202"/>
    </row>
    <row r="143" spans="1:227" ht="10" customHeight="1" x14ac:dyDescent="0.35">
      <c r="B143" s="328" t="e">
        <f>H134</f>
        <v>#REF!</v>
      </c>
      <c r="C143" s="281" t="s">
        <v>359</v>
      </c>
      <c r="D143" s="321" t="e">
        <f>AND(F142&lt;-E142,C145&gt;C144)</f>
        <v>#REF!</v>
      </c>
      <c r="E143" s="321" t="e">
        <f>AND(F142&gt;=-E142,F142&lt;=E142,C145&gt;C144)</f>
        <v>#REF!</v>
      </c>
      <c r="F143" s="321" t="e">
        <f>AND(F142&gt;E142,C145&gt;C144)</f>
        <v>#REF!</v>
      </c>
      <c r="G143" s="327"/>
      <c r="H143" s="333"/>
      <c r="I143" s="281" t="s">
        <v>359</v>
      </c>
      <c r="J143" s="321" t="e">
        <f>AND(L142&lt;-K142,I145&gt;I144)</f>
        <v>#REF!</v>
      </c>
      <c r="K143" s="321" t="e">
        <f>AND(L142&gt;=-K142,L142&lt;=K142,I145&gt;I144)</f>
        <v>#REF!</v>
      </c>
      <c r="L143" s="321" t="e">
        <f>AND(L142&gt;K142,I145&gt;I144)</f>
        <v>#REF!</v>
      </c>
      <c r="M143" s="327"/>
      <c r="N143" s="333"/>
      <c r="O143" s="281" t="s">
        <v>359</v>
      </c>
      <c r="P143" s="321" t="b">
        <f>AND(R142&lt;-Q142,O145&gt;O144)</f>
        <v>0</v>
      </c>
      <c r="Q143" s="321" t="b">
        <f>AND(R142&gt;=-Q142,R142&lt;=Q142,O145&gt;O144)</f>
        <v>0</v>
      </c>
      <c r="R143" s="321" t="b">
        <f>AND(R142&gt;Q142,O145&gt;O144)</f>
        <v>0</v>
      </c>
      <c r="S143" s="327"/>
      <c r="T143" s="333"/>
      <c r="U143" s="281" t="s">
        <v>359</v>
      </c>
      <c r="V143" s="321" t="b">
        <f>AND(X142&lt;-W142,U145&gt;U144)</f>
        <v>0</v>
      </c>
      <c r="W143" s="321" t="b">
        <f>AND(X142&gt;=-W142,X142&lt;=W142,U145&gt;U144)</f>
        <v>0</v>
      </c>
      <c r="X143" s="321" t="b">
        <f>AND(X142&gt;W142,U145&gt;U144)</f>
        <v>0</v>
      </c>
      <c r="Y143" s="327"/>
      <c r="Z143" s="202"/>
      <c r="AA143" s="510"/>
      <c r="AB143" s="387"/>
      <c r="AC143" s="387"/>
      <c r="AD143" s="386" t="s">
        <v>373</v>
      </c>
      <c r="AE143" s="295" t="str">
        <f t="shared" ref="AE143:AX143" ca="1" si="205">TEXT(SUM(AE139:AE142)*VLOOKUP($AA123,$J$33:$K$36,2,FALSE),"#")</f>
        <v/>
      </c>
      <c r="AF143" s="295" t="str">
        <f t="shared" ca="1" si="205"/>
        <v/>
      </c>
      <c r="AG143" s="295" t="str">
        <f t="shared" ca="1" si="205"/>
        <v/>
      </c>
      <c r="AH143" s="295" t="str">
        <f t="shared" ca="1" si="205"/>
        <v/>
      </c>
      <c r="AI143" s="295" t="str">
        <f t="shared" ca="1" si="205"/>
        <v/>
      </c>
      <c r="AJ143" s="295" t="str">
        <f t="shared" ca="1" si="205"/>
        <v/>
      </c>
      <c r="AK143" s="295" t="str">
        <f t="shared" ca="1" si="205"/>
        <v/>
      </c>
      <c r="AL143" s="295" t="str">
        <f t="shared" ca="1" si="205"/>
        <v/>
      </c>
      <c r="AM143" s="295" t="str">
        <f t="shared" ca="1" si="205"/>
        <v/>
      </c>
      <c r="AN143" s="295" t="str">
        <f t="shared" ca="1" si="205"/>
        <v/>
      </c>
      <c r="AO143" s="295" t="str">
        <f t="shared" ca="1" si="205"/>
        <v/>
      </c>
      <c r="AP143" s="295" t="str">
        <f t="shared" ca="1" si="205"/>
        <v/>
      </c>
      <c r="AQ143" s="295" t="str">
        <f t="shared" ca="1" si="205"/>
        <v/>
      </c>
      <c r="AR143" s="295" t="str">
        <f t="shared" ca="1" si="205"/>
        <v/>
      </c>
      <c r="AS143" s="295" t="str">
        <f t="shared" ca="1" si="205"/>
        <v/>
      </c>
      <c r="AT143" s="295" t="str">
        <f t="shared" ca="1" si="205"/>
        <v/>
      </c>
      <c r="AU143" s="295" t="str">
        <f t="shared" ca="1" si="205"/>
        <v/>
      </c>
      <c r="AV143" s="295" t="str">
        <f t="shared" ca="1" si="205"/>
        <v/>
      </c>
      <c r="AW143" s="295" t="str">
        <f t="shared" ca="1" si="205"/>
        <v/>
      </c>
      <c r="AX143" s="295" t="str">
        <f t="shared" ca="1" si="205"/>
        <v/>
      </c>
      <c r="AY143" s="265"/>
      <c r="AZ143" s="265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202"/>
      <c r="DQ143" s="202"/>
      <c r="DR143" s="202"/>
      <c r="DS143" s="202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202"/>
      <c r="EE143" s="202"/>
      <c r="EF143" s="202"/>
      <c r="EG143" s="202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202"/>
      <c r="ES143" s="202"/>
      <c r="ET143" s="202"/>
      <c r="EU143" s="202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202"/>
      <c r="FG143" s="202"/>
      <c r="FH143" s="202"/>
      <c r="FI143" s="202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202"/>
      <c r="FU143" s="202"/>
      <c r="FV143" s="202"/>
      <c r="FW143" s="202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202"/>
      <c r="GI143" s="202"/>
      <c r="GJ143" s="202"/>
      <c r="GK143" s="202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202"/>
      <c r="GW143" s="202"/>
      <c r="GX143" s="202"/>
      <c r="GY143" s="202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202"/>
      <c r="HK143" s="202"/>
      <c r="HL143" s="202"/>
      <c r="HM143" s="202"/>
      <c r="HN143" s="202"/>
      <c r="HO143" s="202"/>
      <c r="HP143" s="202"/>
      <c r="HQ143" s="202"/>
      <c r="HR143" s="202"/>
      <c r="HS143" s="202"/>
    </row>
    <row r="144" spans="1:227" ht="10" customHeight="1" x14ac:dyDescent="0.35">
      <c r="B144" s="326"/>
      <c r="C144" s="322">
        <v>2</v>
      </c>
      <c r="D144" s="321" t="e">
        <f>AND(F142&lt;-E142,C145&gt;=-C144,C145&lt;=C144)</f>
        <v>#REF!</v>
      </c>
      <c r="E144" s="321" t="e">
        <f>AND(F142&gt;=-E142,F142&lt;=E142,C145&gt;=-C144,C145&lt;=C144)</f>
        <v>#REF!</v>
      </c>
      <c r="F144" s="321" t="e">
        <f>AND(F142&gt;E142,C145&gt;=-C144,C145&lt;=C144)</f>
        <v>#REF!</v>
      </c>
      <c r="G144" s="327"/>
      <c r="H144" s="333"/>
      <c r="I144" s="322">
        <v>2</v>
      </c>
      <c r="J144" s="321" t="e">
        <f>AND(L142&lt;-K142,I145&gt;=-I144,I145&lt;=I144)</f>
        <v>#REF!</v>
      </c>
      <c r="K144" s="321" t="e">
        <f>AND(L142&gt;=-K142,L142&lt;=K142,I145&gt;=-I144,I145&lt;=I144)</f>
        <v>#REF!</v>
      </c>
      <c r="L144" s="321" t="e">
        <f>AND(L142&gt;K142,I145&gt;=-I144,I145&lt;=I144)</f>
        <v>#REF!</v>
      </c>
      <c r="M144" s="327"/>
      <c r="N144" s="333"/>
      <c r="O144" s="322">
        <v>1.1000000000000001</v>
      </c>
      <c r="P144" s="321" t="b">
        <f>AND(R142&lt;-Q142,O145&gt;=-O144,O145&lt;=O144)</f>
        <v>0</v>
      </c>
      <c r="Q144" s="321" t="b">
        <f>AND(R142&gt;=-Q142,R142&lt;=Q142,O145&gt;=-O144,O145&lt;=O144)</f>
        <v>0</v>
      </c>
      <c r="R144" s="321" t="b">
        <f>AND(R142&gt;Q142,O145&gt;=-O144,O145&lt;=O144)</f>
        <v>1</v>
      </c>
      <c r="S144" s="327"/>
      <c r="T144" s="333"/>
      <c r="U144" s="322">
        <v>1.1000000000000001</v>
      </c>
      <c r="V144" s="321" t="b">
        <f>AND(X142&lt;-W142,U145&gt;=-U144,U145&lt;=U144)</f>
        <v>0</v>
      </c>
      <c r="W144" s="321" t="b">
        <f>AND(X142&gt;=-W142,X142&lt;=W142,U145&gt;=-U144,U145&lt;=U144)</f>
        <v>1</v>
      </c>
      <c r="X144" s="321" t="b">
        <f>AND(X142&gt;W142,U145&gt;=-U144,U145&lt;=U144)</f>
        <v>0</v>
      </c>
      <c r="Y144" s="327"/>
      <c r="Z144" s="202"/>
      <c r="AA144" s="378" t="s">
        <v>341</v>
      </c>
      <c r="AB144" s="379"/>
      <c r="AC144" s="380">
        <f ca="1">COUNTIF(AE124:AY124,"&gt;0")</f>
        <v>0</v>
      </c>
      <c r="AD144" s="381">
        <f ca="1">IF(AC144=0,1,AC144)</f>
        <v>1</v>
      </c>
      <c r="AE144" s="335" t="e">
        <f ca="1">IF($AD144&gt;=AE123,MATCH(AE123,$AE124:$AY124,0),0)</f>
        <v>#N/A</v>
      </c>
      <c r="AF144" s="335">
        <f t="shared" ref="AF144:AX144" ca="1" si="206">IF($AD144&gt;=AF123,MATCH(AF123,$BA110:$FB110,0),0)</f>
        <v>0</v>
      </c>
      <c r="AG144" s="335">
        <f t="shared" ca="1" si="206"/>
        <v>0</v>
      </c>
      <c r="AH144" s="335">
        <f t="shared" ca="1" si="206"/>
        <v>0</v>
      </c>
      <c r="AI144" s="335">
        <f t="shared" ca="1" si="206"/>
        <v>0</v>
      </c>
      <c r="AJ144" s="335">
        <f t="shared" ca="1" si="206"/>
        <v>0</v>
      </c>
      <c r="AK144" s="335">
        <f t="shared" ca="1" si="206"/>
        <v>0</v>
      </c>
      <c r="AL144" s="335">
        <f t="shared" ca="1" si="206"/>
        <v>0</v>
      </c>
      <c r="AM144" s="335">
        <f t="shared" ca="1" si="206"/>
        <v>0</v>
      </c>
      <c r="AN144" s="335">
        <f t="shared" ca="1" si="206"/>
        <v>0</v>
      </c>
      <c r="AO144" s="335">
        <f t="shared" ca="1" si="206"/>
        <v>0</v>
      </c>
      <c r="AP144" s="335">
        <f t="shared" ca="1" si="206"/>
        <v>0</v>
      </c>
      <c r="AQ144" s="335">
        <f t="shared" ca="1" si="206"/>
        <v>0</v>
      </c>
      <c r="AR144" s="335">
        <f t="shared" ca="1" si="206"/>
        <v>0</v>
      </c>
      <c r="AS144" s="335">
        <f t="shared" ca="1" si="206"/>
        <v>0</v>
      </c>
      <c r="AT144" s="335">
        <f t="shared" ca="1" si="206"/>
        <v>0</v>
      </c>
      <c r="AU144" s="335">
        <f t="shared" ca="1" si="206"/>
        <v>0</v>
      </c>
      <c r="AV144" s="335">
        <f t="shared" ca="1" si="206"/>
        <v>0</v>
      </c>
      <c r="AW144" s="335">
        <f t="shared" ca="1" si="206"/>
        <v>0</v>
      </c>
      <c r="AX144" s="335">
        <f t="shared" ca="1" si="206"/>
        <v>0</v>
      </c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  <c r="DK144" s="202"/>
      <c r="DL144" s="202"/>
      <c r="DM144" s="202"/>
      <c r="DN144" s="202"/>
      <c r="DO144" s="202"/>
      <c r="DP144" s="202"/>
      <c r="DQ144" s="202"/>
      <c r="DR144" s="202"/>
      <c r="DS144" s="202"/>
      <c r="DT144" s="202"/>
      <c r="DU144" s="202"/>
      <c r="DV144" s="202"/>
      <c r="DW144" s="202"/>
      <c r="DX144" s="202"/>
      <c r="DY144" s="202"/>
      <c r="DZ144" s="202"/>
      <c r="EA144" s="202"/>
      <c r="EB144" s="202"/>
      <c r="EC144" s="202"/>
      <c r="ED144" s="202"/>
      <c r="EE144" s="202"/>
      <c r="EF144" s="202"/>
      <c r="EG144" s="202"/>
      <c r="EH144" s="202"/>
      <c r="EI144" s="202"/>
      <c r="EJ144" s="202"/>
      <c r="EK144" s="202"/>
      <c r="EL144" s="202"/>
      <c r="EM144" s="202"/>
      <c r="EN144" s="202"/>
      <c r="EO144" s="202"/>
      <c r="EP144" s="202"/>
      <c r="EQ144" s="202"/>
      <c r="ER144" s="202"/>
      <c r="ES144" s="202"/>
      <c r="ET144" s="202"/>
      <c r="EU144" s="202"/>
      <c r="EV144" s="202"/>
      <c r="EW144" s="202"/>
      <c r="EX144" s="202"/>
      <c r="EY144" s="202"/>
      <c r="EZ144" s="202"/>
      <c r="FA144" s="202"/>
      <c r="FB144" s="202"/>
      <c r="FC144" s="202"/>
      <c r="FD144" s="202"/>
      <c r="FE144" s="202"/>
      <c r="FF144" s="202"/>
      <c r="FG144" s="202"/>
      <c r="FH144" s="202"/>
      <c r="FI144" s="202"/>
      <c r="FJ144" s="202"/>
      <c r="FK144" s="202"/>
      <c r="FL144" s="202"/>
      <c r="FM144" s="202"/>
      <c r="FN144" s="202"/>
      <c r="FO144" s="202"/>
      <c r="FP144" s="202"/>
      <c r="FQ144" s="202"/>
      <c r="FR144" s="202"/>
      <c r="FS144" s="202"/>
      <c r="FT144" s="202"/>
      <c r="FU144" s="202"/>
      <c r="FV144" s="202"/>
      <c r="FW144" s="202"/>
      <c r="FX144" s="202"/>
      <c r="FY144" s="202"/>
      <c r="FZ144" s="202"/>
      <c r="GA144" s="202"/>
      <c r="GB144" s="202"/>
      <c r="GC144" s="202"/>
      <c r="GD144" s="202"/>
      <c r="GE144" s="202"/>
      <c r="GF144" s="202"/>
      <c r="GG144" s="202"/>
      <c r="GH144" s="202"/>
      <c r="GI144" s="202"/>
      <c r="GJ144" s="202"/>
      <c r="GK144" s="202"/>
      <c r="GL144" s="202"/>
      <c r="GM144" s="202"/>
      <c r="GN144" s="202"/>
      <c r="GO144" s="202"/>
      <c r="GP144" s="202"/>
      <c r="GQ144" s="202"/>
      <c r="GR144" s="202"/>
      <c r="GS144" s="202"/>
      <c r="GT144" s="202"/>
      <c r="GU144" s="202"/>
      <c r="GV144" s="202"/>
      <c r="GW144" s="202"/>
      <c r="GX144" s="202"/>
      <c r="GY144" s="202"/>
      <c r="GZ144" s="202"/>
      <c r="HA144" s="202"/>
      <c r="HB144" s="202"/>
      <c r="HC144" s="202"/>
      <c r="HD144" s="202"/>
      <c r="HE144" s="202"/>
      <c r="HF144" s="202"/>
      <c r="HG144" s="202"/>
      <c r="HH144" s="202"/>
      <c r="HI144" s="202"/>
      <c r="HJ144" s="202"/>
      <c r="HK144" s="202"/>
      <c r="HL144" s="202"/>
      <c r="HM144" s="202"/>
      <c r="HN144" s="202"/>
      <c r="HO144" s="202"/>
      <c r="HP144" s="202"/>
      <c r="HQ144" s="202"/>
      <c r="HR144" s="202"/>
      <c r="HS144" s="202"/>
    </row>
    <row r="145" spans="1:227" ht="10" customHeight="1" x14ac:dyDescent="0.35">
      <c r="A145" s="263"/>
      <c r="B145" s="326"/>
      <c r="C145" s="323" t="e">
        <f>H132-H133</f>
        <v>#REF!</v>
      </c>
      <c r="D145" s="321" t="e">
        <f>AND(F142&lt;-E142,C145&lt;-C144)</f>
        <v>#REF!</v>
      </c>
      <c r="E145" s="321" t="e">
        <f>AND(F142&gt;=-E142,F142&lt;=E142,C145&lt;-C144)</f>
        <v>#REF!</v>
      </c>
      <c r="F145" s="321" t="e">
        <f>AND(F142&gt;E142,C145&lt;-C144)</f>
        <v>#REF!</v>
      </c>
      <c r="G145" s="327"/>
      <c r="H145" s="333"/>
      <c r="I145" s="323" t="e">
        <f>H132-H134</f>
        <v>#REF!</v>
      </c>
      <c r="J145" s="321" t="e">
        <f>AND(L142&lt;-K142,I145&lt;-I144)</f>
        <v>#REF!</v>
      </c>
      <c r="K145" s="321" t="e">
        <f>AND(L142&gt;=-K142,L142&lt;=K142,I145&lt;-I144)</f>
        <v>#REF!</v>
      </c>
      <c r="L145" s="321" t="e">
        <f>AND(L142&gt;K142,I145&lt;-I144)</f>
        <v>#REF!</v>
      </c>
      <c r="M145" s="327"/>
      <c r="N145" s="333"/>
      <c r="O145" s="323">
        <f>M132-H132</f>
        <v>0</v>
      </c>
      <c r="P145" s="321" t="b">
        <f>AND(R142&lt;-Q142,O145&lt;-O144)</f>
        <v>0</v>
      </c>
      <c r="Q145" s="321" t="b">
        <f>AND(R142&gt;=-Q142,R142&lt;=Q142,O145&lt;-O144)</f>
        <v>0</v>
      </c>
      <c r="R145" s="321" t="b">
        <f>AND(R142&gt;Q142,O145&lt;-O144)</f>
        <v>0</v>
      </c>
      <c r="S145" s="327"/>
      <c r="T145" s="333"/>
      <c r="U145" s="323"/>
      <c r="V145" s="321" t="b">
        <f>AND(X142&lt;-W142,U145&lt;-U144)</f>
        <v>0</v>
      </c>
      <c r="W145" s="321" t="b">
        <f>AND(X142&gt;=-W142,X142&lt;=W142,U145&lt;-U144)</f>
        <v>0</v>
      </c>
      <c r="X145" s="321" t="b">
        <f>AND(X142&gt;W142,U145&lt;-U144)</f>
        <v>0</v>
      </c>
      <c r="Y145" s="327"/>
      <c r="AA145" s="382"/>
      <c r="AB145" s="383"/>
      <c r="AC145" s="383"/>
      <c r="AD145" s="384" t="s">
        <v>324</v>
      </c>
      <c r="AE145" s="338" t="str">
        <f t="shared" ref="AE145:AX145" ca="1" si="207">IFERROR(IF(AE144&gt;0,INDEX(LST_SkillsD_Val,AE144+1),""),"")</f>
        <v/>
      </c>
      <c r="AF145" s="338" t="str">
        <f t="shared" ca="1" si="207"/>
        <v/>
      </c>
      <c r="AG145" s="338" t="str">
        <f t="shared" ca="1" si="207"/>
        <v/>
      </c>
      <c r="AH145" s="338" t="str">
        <f t="shared" ca="1" si="207"/>
        <v/>
      </c>
      <c r="AI145" s="338" t="str">
        <f t="shared" ca="1" si="207"/>
        <v/>
      </c>
      <c r="AJ145" s="338" t="str">
        <f t="shared" ca="1" si="207"/>
        <v/>
      </c>
      <c r="AK145" s="338" t="str">
        <f t="shared" ca="1" si="207"/>
        <v/>
      </c>
      <c r="AL145" s="338" t="str">
        <f t="shared" ca="1" si="207"/>
        <v/>
      </c>
      <c r="AM145" s="338" t="str">
        <f t="shared" ca="1" si="207"/>
        <v/>
      </c>
      <c r="AN145" s="338" t="str">
        <f t="shared" ca="1" si="207"/>
        <v/>
      </c>
      <c r="AO145" s="338" t="str">
        <f t="shared" ca="1" si="207"/>
        <v/>
      </c>
      <c r="AP145" s="338" t="str">
        <f t="shared" ca="1" si="207"/>
        <v/>
      </c>
      <c r="AQ145" s="338" t="str">
        <f t="shared" ca="1" si="207"/>
        <v/>
      </c>
      <c r="AR145" s="338" t="str">
        <f t="shared" ca="1" si="207"/>
        <v/>
      </c>
      <c r="AS145" s="338" t="str">
        <f t="shared" ca="1" si="207"/>
        <v/>
      </c>
      <c r="AT145" s="338" t="str">
        <f t="shared" ca="1" si="207"/>
        <v/>
      </c>
      <c r="AU145" s="338" t="str">
        <f t="shared" ca="1" si="207"/>
        <v/>
      </c>
      <c r="AV145" s="338" t="str">
        <f t="shared" ca="1" si="207"/>
        <v/>
      </c>
      <c r="AW145" s="338" t="str">
        <f t="shared" ca="1" si="207"/>
        <v/>
      </c>
      <c r="AX145" s="338" t="str">
        <f t="shared" ca="1" si="207"/>
        <v/>
      </c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  <c r="DK145" s="202"/>
      <c r="DL145" s="202"/>
      <c r="DM145" s="202"/>
      <c r="DN145" s="202"/>
      <c r="DO145" s="202"/>
      <c r="DP145" s="202"/>
      <c r="DQ145" s="202"/>
      <c r="DR145" s="202"/>
      <c r="DS145" s="202"/>
      <c r="DT145" s="202"/>
      <c r="DU145" s="202"/>
      <c r="DV145" s="202"/>
      <c r="DW145" s="202"/>
      <c r="DX145" s="202"/>
      <c r="DY145" s="202"/>
      <c r="DZ145" s="202"/>
      <c r="EA145" s="202"/>
      <c r="EB145" s="202"/>
      <c r="EC145" s="202"/>
      <c r="ED145" s="202"/>
      <c r="EE145" s="202"/>
      <c r="EF145" s="202"/>
      <c r="EG145" s="202"/>
      <c r="EH145" s="202"/>
      <c r="EI145" s="202"/>
      <c r="EJ145" s="202"/>
      <c r="EK145" s="202"/>
      <c r="EL145" s="202"/>
      <c r="EM145" s="202"/>
      <c r="EN145" s="202"/>
      <c r="EO145" s="202"/>
      <c r="EP145" s="202"/>
      <c r="EQ145" s="202"/>
      <c r="ER145" s="202"/>
      <c r="ES145" s="202"/>
      <c r="ET145" s="202"/>
      <c r="EU145" s="202"/>
      <c r="EV145" s="202"/>
      <c r="EW145" s="202"/>
      <c r="EX145" s="202"/>
      <c r="EY145" s="202"/>
      <c r="EZ145" s="202"/>
      <c r="FA145" s="202"/>
      <c r="FB145" s="202"/>
      <c r="FC145" s="202"/>
      <c r="FD145" s="202"/>
      <c r="FE145" s="202"/>
      <c r="FF145" s="202"/>
      <c r="FG145" s="202"/>
      <c r="FH145" s="202"/>
      <c r="FI145" s="202"/>
      <c r="FJ145" s="202"/>
      <c r="FK145" s="202"/>
      <c r="FL145" s="202"/>
      <c r="FM145" s="202"/>
      <c r="FN145" s="202"/>
      <c r="FO145" s="202"/>
      <c r="FP145" s="202"/>
      <c r="FQ145" s="202"/>
      <c r="FR145" s="202"/>
      <c r="FS145" s="202"/>
      <c r="FT145" s="202"/>
      <c r="FU145" s="202"/>
      <c r="FV145" s="202"/>
      <c r="FW145" s="202"/>
      <c r="FX145" s="202"/>
      <c r="FY145" s="202"/>
      <c r="FZ145" s="202"/>
      <c r="GA145" s="202"/>
      <c r="GB145" s="202"/>
      <c r="GC145" s="202"/>
      <c r="GD145" s="202"/>
      <c r="GE145" s="202"/>
      <c r="GF145" s="202"/>
      <c r="GG145" s="202"/>
      <c r="GH145" s="202"/>
      <c r="GI145" s="202"/>
      <c r="GJ145" s="202"/>
      <c r="GK145" s="202"/>
      <c r="GL145" s="202"/>
      <c r="GM145" s="202"/>
      <c r="GN145" s="202"/>
      <c r="GO145" s="202"/>
      <c r="GP145" s="202"/>
      <c r="GQ145" s="202"/>
      <c r="GR145" s="202"/>
      <c r="GS145" s="202"/>
      <c r="GT145" s="202"/>
      <c r="GU145" s="202"/>
      <c r="GV145" s="202"/>
      <c r="GW145" s="202"/>
      <c r="GX145" s="202"/>
      <c r="GY145" s="202"/>
      <c r="GZ145" s="202"/>
      <c r="HA145" s="202"/>
      <c r="HB145" s="202"/>
      <c r="HC145" s="202"/>
      <c r="HD145" s="202"/>
      <c r="HE145" s="202"/>
      <c r="HF145" s="202"/>
      <c r="HG145" s="202"/>
      <c r="HH145" s="202"/>
      <c r="HI145" s="202"/>
      <c r="HJ145" s="202"/>
      <c r="HK145" s="202"/>
      <c r="HL145" s="202"/>
      <c r="HM145" s="202"/>
      <c r="HN145" s="202"/>
      <c r="HO145" s="202"/>
      <c r="HP145" s="202"/>
      <c r="HQ145" s="202"/>
      <c r="HR145" s="202"/>
      <c r="HS145" s="202"/>
    </row>
    <row r="146" spans="1:227" ht="10" customHeight="1" x14ac:dyDescent="0.35">
      <c r="A146" s="263"/>
      <c r="B146" s="329"/>
      <c r="C146" s="330"/>
      <c r="D146" s="330"/>
      <c r="E146" s="330"/>
      <c r="F146" s="330"/>
      <c r="G146" s="331"/>
      <c r="H146" s="329"/>
      <c r="I146" s="330"/>
      <c r="J146" s="330"/>
      <c r="K146" s="330"/>
      <c r="L146" s="330"/>
      <c r="M146" s="331"/>
      <c r="N146" s="329"/>
      <c r="O146" s="330"/>
      <c r="P146" s="330"/>
      <c r="Q146" s="330"/>
      <c r="R146" s="330"/>
      <c r="S146" s="331"/>
      <c r="T146" s="329"/>
      <c r="U146" s="330"/>
      <c r="V146" s="330"/>
      <c r="W146" s="330"/>
      <c r="X146" s="330"/>
      <c r="Y146" s="331"/>
      <c r="AA146" s="388"/>
      <c r="AB146" s="389"/>
      <c r="AC146" s="389"/>
      <c r="AD146" s="386" t="s">
        <v>346</v>
      </c>
      <c r="AE146" s="295" t="e">
        <f t="shared" ref="AE146:AX146" ca="1" si="208">IF(AE144&gt;0,IF(EXACT(OFFSET($AE127,0,AE144-1),""),NA(),IF(OFFSET($AE127,0,AE144-1)&gt;0,OFFSET($AE127,0,AE144-1),NA())),"")</f>
        <v>#N/A</v>
      </c>
      <c r="AF146" s="295" t="str">
        <f t="shared" ca="1" si="208"/>
        <v/>
      </c>
      <c r="AG146" s="295" t="str">
        <f t="shared" ca="1" si="208"/>
        <v/>
      </c>
      <c r="AH146" s="295" t="str">
        <f t="shared" ca="1" si="208"/>
        <v/>
      </c>
      <c r="AI146" s="295" t="str">
        <f t="shared" ca="1" si="208"/>
        <v/>
      </c>
      <c r="AJ146" s="295" t="str">
        <f t="shared" ca="1" si="208"/>
        <v/>
      </c>
      <c r="AK146" s="295" t="str">
        <f t="shared" ca="1" si="208"/>
        <v/>
      </c>
      <c r="AL146" s="295" t="str">
        <f t="shared" ca="1" si="208"/>
        <v/>
      </c>
      <c r="AM146" s="295" t="str">
        <f t="shared" ca="1" si="208"/>
        <v/>
      </c>
      <c r="AN146" s="295" t="str">
        <f t="shared" ca="1" si="208"/>
        <v/>
      </c>
      <c r="AO146" s="295" t="str">
        <f t="shared" ca="1" si="208"/>
        <v/>
      </c>
      <c r="AP146" s="295" t="str">
        <f t="shared" ca="1" si="208"/>
        <v/>
      </c>
      <c r="AQ146" s="295" t="str">
        <f t="shared" ca="1" si="208"/>
        <v/>
      </c>
      <c r="AR146" s="295" t="str">
        <f t="shared" ca="1" si="208"/>
        <v/>
      </c>
      <c r="AS146" s="295" t="str">
        <f t="shared" ca="1" si="208"/>
        <v/>
      </c>
      <c r="AT146" s="295" t="str">
        <f t="shared" ca="1" si="208"/>
        <v/>
      </c>
      <c r="AU146" s="295" t="str">
        <f t="shared" ca="1" si="208"/>
        <v/>
      </c>
      <c r="AV146" s="295" t="str">
        <f t="shared" ca="1" si="208"/>
        <v/>
      </c>
      <c r="AW146" s="295" t="str">
        <f t="shared" ca="1" si="208"/>
        <v/>
      </c>
      <c r="AX146" s="295" t="str">
        <f t="shared" ca="1" si="208"/>
        <v/>
      </c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  <c r="DK146" s="202"/>
      <c r="DL146" s="202"/>
      <c r="DM146" s="202"/>
      <c r="DN146" s="202"/>
      <c r="DO146" s="202"/>
      <c r="DP146" s="202"/>
      <c r="DQ146" s="202"/>
      <c r="DR146" s="202"/>
      <c r="DS146" s="202"/>
      <c r="DT146" s="202"/>
      <c r="DU146" s="202"/>
      <c r="DV146" s="202"/>
      <c r="DW146" s="202"/>
      <c r="DX146" s="202"/>
      <c r="DY146" s="202"/>
      <c r="DZ146" s="202"/>
      <c r="EA146" s="202"/>
      <c r="EB146" s="202"/>
      <c r="EC146" s="202"/>
      <c r="ED146" s="202"/>
      <c r="EE146" s="202"/>
      <c r="EF146" s="202"/>
      <c r="EG146" s="202"/>
      <c r="EH146" s="202"/>
      <c r="EI146" s="202"/>
      <c r="EJ146" s="202"/>
      <c r="EK146" s="202"/>
      <c r="EL146" s="202"/>
      <c r="EM146" s="202"/>
      <c r="EN146" s="202"/>
      <c r="EO146" s="202"/>
      <c r="EP146" s="202"/>
      <c r="EQ146" s="202"/>
      <c r="ER146" s="202"/>
      <c r="ES146" s="202"/>
      <c r="ET146" s="202"/>
      <c r="EU146" s="202"/>
      <c r="EV146" s="202"/>
      <c r="EW146" s="202"/>
      <c r="EX146" s="202"/>
      <c r="EY146" s="202"/>
      <c r="EZ146" s="202"/>
      <c r="FA146" s="202"/>
      <c r="FB146" s="202"/>
      <c r="FC146" s="202"/>
      <c r="FD146" s="202"/>
      <c r="FE146" s="202"/>
      <c r="FF146" s="202"/>
      <c r="FG146" s="202"/>
      <c r="FH146" s="202"/>
      <c r="FI146" s="202"/>
      <c r="FJ146" s="202"/>
      <c r="FK146" s="202"/>
      <c r="FL146" s="202"/>
      <c r="FM146" s="202"/>
      <c r="FN146" s="202"/>
      <c r="FO146" s="202"/>
      <c r="FP146" s="202"/>
      <c r="FQ146" s="202"/>
      <c r="FR146" s="202"/>
      <c r="FS146" s="202"/>
      <c r="FT146" s="202"/>
      <c r="FU146" s="202"/>
      <c r="FV146" s="202"/>
      <c r="FW146" s="202"/>
      <c r="FX146" s="202"/>
      <c r="FY146" s="202"/>
      <c r="FZ146" s="202"/>
      <c r="GA146" s="202"/>
      <c r="GB146" s="202"/>
      <c r="GC146" s="202"/>
      <c r="GD146" s="202"/>
      <c r="GE146" s="202"/>
      <c r="GF146" s="202"/>
      <c r="GG146" s="202"/>
      <c r="GH146" s="202"/>
      <c r="GI146" s="202"/>
      <c r="GJ146" s="202"/>
      <c r="GK146" s="202"/>
      <c r="GL146" s="202"/>
      <c r="GM146" s="202"/>
      <c r="GN146" s="202"/>
      <c r="GO146" s="202"/>
      <c r="GP146" s="202"/>
      <c r="GQ146" s="202"/>
      <c r="GR146" s="202"/>
      <c r="GS146" s="202"/>
      <c r="GT146" s="202"/>
      <c r="GU146" s="202"/>
      <c r="GV146" s="202"/>
      <c r="GW146" s="202"/>
      <c r="GX146" s="202"/>
      <c r="GY146" s="202"/>
      <c r="GZ146" s="202"/>
      <c r="HA146" s="202"/>
      <c r="HB146" s="202"/>
      <c r="HC146" s="202"/>
      <c r="HD146" s="202"/>
      <c r="HE146" s="202"/>
      <c r="HF146" s="202"/>
      <c r="HG146" s="202"/>
      <c r="HH146" s="202"/>
      <c r="HI146" s="202"/>
      <c r="HJ146" s="202"/>
      <c r="HK146" s="202"/>
      <c r="HL146" s="202"/>
      <c r="HM146" s="202"/>
      <c r="HN146" s="202"/>
      <c r="HO146" s="202"/>
      <c r="HP146" s="202"/>
      <c r="HQ146" s="202"/>
      <c r="HR146" s="202"/>
      <c r="HS146" s="202"/>
    </row>
    <row r="147" spans="1:227" ht="10" customHeight="1" x14ac:dyDescent="0.35">
      <c r="A147" s="263"/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AA147" s="388"/>
      <c r="AB147" s="389"/>
      <c r="AC147" s="389"/>
      <c r="AD147" s="386" t="s">
        <v>347</v>
      </c>
      <c r="AE147" s="295" t="e">
        <f t="shared" ref="AE147:AX147" ca="1" si="209">IF(AE144&gt;0,IF(EXACT(OFFSET($AE128,0,AE144-1),""),NA(),IF(OFFSET($AE128,0,AE144-1)&gt;0,OFFSET($AE128,0,AE144-1),NA())),"")</f>
        <v>#N/A</v>
      </c>
      <c r="AF147" s="295" t="str">
        <f t="shared" ca="1" si="209"/>
        <v/>
      </c>
      <c r="AG147" s="295" t="str">
        <f t="shared" ca="1" si="209"/>
        <v/>
      </c>
      <c r="AH147" s="295" t="str">
        <f t="shared" ca="1" si="209"/>
        <v/>
      </c>
      <c r="AI147" s="295" t="str">
        <f t="shared" ca="1" si="209"/>
        <v/>
      </c>
      <c r="AJ147" s="295" t="str">
        <f t="shared" ca="1" si="209"/>
        <v/>
      </c>
      <c r="AK147" s="295" t="str">
        <f t="shared" ca="1" si="209"/>
        <v/>
      </c>
      <c r="AL147" s="295" t="str">
        <f t="shared" ca="1" si="209"/>
        <v/>
      </c>
      <c r="AM147" s="295" t="str">
        <f t="shared" ca="1" si="209"/>
        <v/>
      </c>
      <c r="AN147" s="295" t="str">
        <f t="shared" ca="1" si="209"/>
        <v/>
      </c>
      <c r="AO147" s="295" t="str">
        <f t="shared" ca="1" si="209"/>
        <v/>
      </c>
      <c r="AP147" s="295" t="str">
        <f t="shared" ca="1" si="209"/>
        <v/>
      </c>
      <c r="AQ147" s="295" t="str">
        <f t="shared" ca="1" si="209"/>
        <v/>
      </c>
      <c r="AR147" s="295" t="str">
        <f t="shared" ca="1" si="209"/>
        <v/>
      </c>
      <c r="AS147" s="295" t="str">
        <f t="shared" ca="1" si="209"/>
        <v/>
      </c>
      <c r="AT147" s="295" t="str">
        <f t="shared" ca="1" si="209"/>
        <v/>
      </c>
      <c r="AU147" s="295" t="str">
        <f t="shared" ca="1" si="209"/>
        <v/>
      </c>
      <c r="AV147" s="295" t="str">
        <f t="shared" ca="1" si="209"/>
        <v/>
      </c>
      <c r="AW147" s="295" t="str">
        <f t="shared" ca="1" si="209"/>
        <v/>
      </c>
      <c r="AX147" s="295" t="str">
        <f t="shared" ca="1" si="209"/>
        <v/>
      </c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  <c r="DK147" s="202"/>
      <c r="DL147" s="202"/>
      <c r="DM147" s="202"/>
      <c r="DN147" s="202"/>
      <c r="DO147" s="202"/>
      <c r="DP147" s="202"/>
      <c r="DQ147" s="202"/>
      <c r="DR147" s="202"/>
      <c r="DS147" s="202"/>
      <c r="DT147" s="202"/>
      <c r="DU147" s="202"/>
      <c r="DV147" s="202"/>
      <c r="DW147" s="202"/>
      <c r="DX147" s="202"/>
      <c r="DY147" s="202"/>
      <c r="DZ147" s="202"/>
      <c r="EA147" s="202"/>
      <c r="EB147" s="202"/>
      <c r="EC147" s="202"/>
      <c r="ED147" s="202"/>
      <c r="EE147" s="202"/>
      <c r="EF147" s="202"/>
      <c r="EG147" s="202"/>
      <c r="EH147" s="202"/>
      <c r="EI147" s="202"/>
      <c r="EJ147" s="202"/>
      <c r="EK147" s="202"/>
      <c r="EL147" s="202"/>
      <c r="EM147" s="202"/>
      <c r="EN147" s="202"/>
      <c r="EO147" s="202"/>
      <c r="EP147" s="202"/>
      <c r="EQ147" s="202"/>
      <c r="ER147" s="202"/>
      <c r="ES147" s="202"/>
      <c r="ET147" s="202"/>
      <c r="EU147" s="202"/>
      <c r="EV147" s="202"/>
      <c r="EW147" s="202"/>
      <c r="EX147" s="202"/>
      <c r="EY147" s="202"/>
      <c r="EZ147" s="202"/>
      <c r="FA147" s="202"/>
      <c r="FB147" s="202"/>
      <c r="FC147" s="202"/>
      <c r="FD147" s="202"/>
      <c r="FE147" s="202"/>
      <c r="FF147" s="202"/>
      <c r="FG147" s="202"/>
      <c r="FH147" s="202"/>
      <c r="FI147" s="202"/>
      <c r="FJ147" s="202"/>
      <c r="FK147" s="202"/>
      <c r="FL147" s="202"/>
      <c r="FM147" s="202"/>
      <c r="FN147" s="202"/>
      <c r="FO147" s="202"/>
      <c r="FP147" s="202"/>
      <c r="FQ147" s="202"/>
      <c r="FR147" s="202"/>
      <c r="FS147" s="202"/>
      <c r="FT147" s="202"/>
      <c r="FU147" s="202"/>
      <c r="FV147" s="202"/>
      <c r="FW147" s="202"/>
      <c r="FX147" s="202"/>
      <c r="FY147" s="202"/>
      <c r="FZ147" s="202"/>
      <c r="GA147" s="202"/>
      <c r="GB147" s="202"/>
      <c r="GC147" s="202"/>
      <c r="GD147" s="202"/>
      <c r="GE147" s="202"/>
      <c r="GF147" s="202"/>
      <c r="GG147" s="202"/>
      <c r="GH147" s="202"/>
      <c r="GI147" s="202"/>
      <c r="GJ147" s="202"/>
      <c r="GK147" s="202"/>
      <c r="GL147" s="202"/>
      <c r="GM147" s="202"/>
      <c r="GN147" s="202"/>
      <c r="GO147" s="202"/>
      <c r="GP147" s="202"/>
      <c r="GQ147" s="202"/>
      <c r="GR147" s="202"/>
      <c r="GS147" s="202"/>
      <c r="GT147" s="202"/>
      <c r="GU147" s="202"/>
      <c r="GV147" s="202"/>
      <c r="GW147" s="202"/>
      <c r="GX147" s="202"/>
      <c r="GY147" s="202"/>
      <c r="GZ147" s="202"/>
      <c r="HA147" s="202"/>
      <c r="HB147" s="202"/>
      <c r="HC147" s="202"/>
      <c r="HD147" s="202"/>
      <c r="HE147" s="202"/>
      <c r="HF147" s="202"/>
      <c r="HG147" s="202"/>
      <c r="HH147" s="202"/>
      <c r="HI147" s="202"/>
      <c r="HJ147" s="202"/>
      <c r="HK147" s="202"/>
      <c r="HL147" s="202"/>
      <c r="HM147" s="202"/>
      <c r="HN147" s="202"/>
      <c r="HO147" s="202"/>
      <c r="HP147" s="202"/>
      <c r="HQ147" s="202"/>
      <c r="HR147" s="202"/>
      <c r="HS147" s="202"/>
    </row>
    <row r="148" spans="1:227" ht="10" customHeight="1" x14ac:dyDescent="0.35">
      <c r="A148" s="263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AA148" s="382"/>
      <c r="AB148" s="387"/>
      <c r="AC148" s="387"/>
      <c r="AD148" s="386" t="s">
        <v>320</v>
      </c>
      <c r="AE148" s="295" t="e">
        <f t="shared" ref="AE148:AX148" ca="1" si="210">IF(AE144&gt;0,OFFSET($AE129,0,AE144-1),"")</f>
        <v>#N/A</v>
      </c>
      <c r="AF148" s="295" t="str">
        <f t="shared" ca="1" si="210"/>
        <v/>
      </c>
      <c r="AG148" s="295" t="str">
        <f t="shared" ca="1" si="210"/>
        <v/>
      </c>
      <c r="AH148" s="295" t="str">
        <f t="shared" ca="1" si="210"/>
        <v/>
      </c>
      <c r="AI148" s="295" t="str">
        <f t="shared" ca="1" si="210"/>
        <v/>
      </c>
      <c r="AJ148" s="295" t="str">
        <f t="shared" ca="1" si="210"/>
        <v/>
      </c>
      <c r="AK148" s="295" t="str">
        <f t="shared" ca="1" si="210"/>
        <v/>
      </c>
      <c r="AL148" s="295" t="str">
        <f t="shared" ca="1" si="210"/>
        <v/>
      </c>
      <c r="AM148" s="295" t="str">
        <f t="shared" ca="1" si="210"/>
        <v/>
      </c>
      <c r="AN148" s="295" t="str">
        <f t="shared" ca="1" si="210"/>
        <v/>
      </c>
      <c r="AO148" s="295" t="str">
        <f t="shared" ca="1" si="210"/>
        <v/>
      </c>
      <c r="AP148" s="295" t="str">
        <f t="shared" ca="1" si="210"/>
        <v/>
      </c>
      <c r="AQ148" s="295" t="str">
        <f t="shared" ca="1" si="210"/>
        <v/>
      </c>
      <c r="AR148" s="295" t="str">
        <f t="shared" ca="1" si="210"/>
        <v/>
      </c>
      <c r="AS148" s="295" t="str">
        <f t="shared" ca="1" si="210"/>
        <v/>
      </c>
      <c r="AT148" s="295" t="str">
        <f t="shared" ca="1" si="210"/>
        <v/>
      </c>
      <c r="AU148" s="295" t="str">
        <f t="shared" ca="1" si="210"/>
        <v/>
      </c>
      <c r="AV148" s="295" t="str">
        <f t="shared" ca="1" si="210"/>
        <v/>
      </c>
      <c r="AW148" s="295" t="str">
        <f t="shared" ca="1" si="210"/>
        <v/>
      </c>
      <c r="AX148" s="295" t="str">
        <f t="shared" ca="1" si="210"/>
        <v/>
      </c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  <c r="DK148" s="202"/>
      <c r="DL148" s="202"/>
      <c r="DM148" s="202"/>
      <c r="DN148" s="202"/>
      <c r="DO148" s="202"/>
      <c r="DP148" s="202"/>
      <c r="DQ148" s="202"/>
      <c r="DR148" s="202"/>
      <c r="DS148" s="202"/>
      <c r="DT148" s="202"/>
      <c r="DU148" s="202"/>
      <c r="DV148" s="202"/>
      <c r="DW148" s="202"/>
      <c r="DX148" s="202"/>
      <c r="DY148" s="202"/>
      <c r="DZ148" s="202"/>
      <c r="EA148" s="202"/>
      <c r="EB148" s="202"/>
      <c r="EC148" s="202"/>
      <c r="ED148" s="202"/>
      <c r="EE148" s="202"/>
      <c r="EF148" s="202"/>
      <c r="EG148" s="202"/>
      <c r="EH148" s="202"/>
      <c r="EI148" s="202"/>
      <c r="EJ148" s="202"/>
      <c r="EK148" s="202"/>
      <c r="EL148" s="202"/>
      <c r="EM148" s="202"/>
      <c r="EN148" s="202"/>
      <c r="EO148" s="202"/>
      <c r="EP148" s="202"/>
      <c r="EQ148" s="202"/>
      <c r="ER148" s="202"/>
      <c r="ES148" s="202"/>
      <c r="ET148" s="202"/>
      <c r="EU148" s="202"/>
      <c r="EV148" s="202"/>
      <c r="EW148" s="202"/>
      <c r="EX148" s="202"/>
      <c r="EY148" s="202"/>
      <c r="EZ148" s="202"/>
      <c r="FA148" s="202"/>
      <c r="FB148" s="202"/>
      <c r="FC148" s="202"/>
      <c r="FD148" s="202"/>
      <c r="FE148" s="202"/>
      <c r="FF148" s="202"/>
      <c r="FG148" s="202"/>
      <c r="FH148" s="202"/>
      <c r="FI148" s="202"/>
      <c r="FJ148" s="202"/>
      <c r="FK148" s="202"/>
      <c r="FL148" s="202"/>
      <c r="FM148" s="202"/>
      <c r="FN148" s="202"/>
      <c r="FO148" s="202"/>
      <c r="FP148" s="202"/>
      <c r="FQ148" s="202"/>
      <c r="FR148" s="202"/>
      <c r="FS148" s="202"/>
      <c r="FT148" s="202"/>
      <c r="FU148" s="202"/>
      <c r="FV148" s="202"/>
      <c r="FW148" s="202"/>
      <c r="FX148" s="202"/>
      <c r="FY148" s="202"/>
      <c r="FZ148" s="202"/>
      <c r="GA148" s="202"/>
      <c r="GB148" s="202"/>
      <c r="GC148" s="202"/>
      <c r="GD148" s="202"/>
      <c r="GE148" s="202"/>
      <c r="GF148" s="202"/>
      <c r="GG148" s="202"/>
      <c r="GH148" s="202"/>
      <c r="GI148" s="202"/>
      <c r="GJ148" s="202"/>
      <c r="GK148" s="202"/>
      <c r="GL148" s="202"/>
      <c r="GM148" s="202"/>
      <c r="GN148" s="202"/>
      <c r="GO148" s="202"/>
      <c r="GP148" s="202"/>
      <c r="GQ148" s="202"/>
      <c r="GR148" s="202"/>
      <c r="GS148" s="202"/>
      <c r="GT148" s="202"/>
      <c r="GU148" s="202"/>
      <c r="GV148" s="202"/>
      <c r="GW148" s="202"/>
      <c r="GX148" s="202"/>
      <c r="GY148" s="202"/>
      <c r="GZ148" s="202"/>
      <c r="HA148" s="202"/>
      <c r="HB148" s="202"/>
      <c r="HC148" s="202"/>
      <c r="HD148" s="202"/>
      <c r="HE148" s="202"/>
      <c r="HF148" s="202"/>
      <c r="HG148" s="202"/>
      <c r="HH148" s="202"/>
      <c r="HI148" s="202"/>
      <c r="HJ148" s="202"/>
      <c r="HK148" s="202"/>
      <c r="HL148" s="202"/>
      <c r="HM148" s="202"/>
      <c r="HN148" s="202"/>
      <c r="HO148" s="202"/>
      <c r="HP148" s="202"/>
      <c r="HQ148" s="202"/>
      <c r="HR148" s="202"/>
      <c r="HS148" s="202"/>
    </row>
    <row r="149" spans="1:227" ht="10" customHeight="1" x14ac:dyDescent="0.35">
      <c r="Z149" s="202"/>
      <c r="AA149" s="382"/>
      <c r="AB149" s="387"/>
      <c r="AC149" s="387"/>
      <c r="AD149" s="386" t="s">
        <v>3</v>
      </c>
      <c r="AE149" s="295" t="e">
        <f t="shared" ref="AE149:AX149" ca="1" si="211">IF(AE144&gt;0,OFFSET($AE130,0,AE144-1),"")</f>
        <v>#N/A</v>
      </c>
      <c r="AF149" s="295" t="str">
        <f t="shared" ca="1" si="211"/>
        <v/>
      </c>
      <c r="AG149" s="295" t="str">
        <f t="shared" ca="1" si="211"/>
        <v/>
      </c>
      <c r="AH149" s="295" t="str">
        <f t="shared" ca="1" si="211"/>
        <v/>
      </c>
      <c r="AI149" s="295" t="str">
        <f t="shared" ca="1" si="211"/>
        <v/>
      </c>
      <c r="AJ149" s="295" t="str">
        <f t="shared" ca="1" si="211"/>
        <v/>
      </c>
      <c r="AK149" s="295" t="str">
        <f t="shared" ca="1" si="211"/>
        <v/>
      </c>
      <c r="AL149" s="295" t="str">
        <f t="shared" ca="1" si="211"/>
        <v/>
      </c>
      <c r="AM149" s="295" t="str">
        <f t="shared" ca="1" si="211"/>
        <v/>
      </c>
      <c r="AN149" s="295" t="str">
        <f t="shared" ca="1" si="211"/>
        <v/>
      </c>
      <c r="AO149" s="295" t="str">
        <f t="shared" ca="1" si="211"/>
        <v/>
      </c>
      <c r="AP149" s="295" t="str">
        <f t="shared" ca="1" si="211"/>
        <v/>
      </c>
      <c r="AQ149" s="295" t="str">
        <f t="shared" ca="1" si="211"/>
        <v/>
      </c>
      <c r="AR149" s="295" t="str">
        <f t="shared" ca="1" si="211"/>
        <v/>
      </c>
      <c r="AS149" s="295" t="str">
        <f t="shared" ca="1" si="211"/>
        <v/>
      </c>
      <c r="AT149" s="295" t="str">
        <f t="shared" ca="1" si="211"/>
        <v/>
      </c>
      <c r="AU149" s="295" t="str">
        <f t="shared" ca="1" si="211"/>
        <v/>
      </c>
      <c r="AV149" s="295" t="str">
        <f t="shared" ca="1" si="211"/>
        <v/>
      </c>
      <c r="AW149" s="295" t="str">
        <f t="shared" ca="1" si="211"/>
        <v/>
      </c>
      <c r="AX149" s="295" t="str">
        <f t="shared" ca="1" si="211"/>
        <v/>
      </c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  <c r="DK149" s="202"/>
      <c r="DL149" s="202"/>
      <c r="DM149" s="202"/>
      <c r="DN149" s="202"/>
      <c r="DO149" s="202"/>
      <c r="DP149" s="202"/>
      <c r="DQ149" s="202"/>
      <c r="DR149" s="202"/>
      <c r="DS149" s="202"/>
      <c r="DT149" s="202"/>
      <c r="DU149" s="202"/>
      <c r="DV149" s="202"/>
      <c r="DW149" s="202"/>
      <c r="DX149" s="202"/>
      <c r="DY149" s="202"/>
      <c r="DZ149" s="202"/>
      <c r="EA149" s="202"/>
      <c r="EB149" s="202"/>
      <c r="EC149" s="202"/>
      <c r="ED149" s="202"/>
      <c r="EE149" s="202"/>
      <c r="EF149" s="202"/>
      <c r="EG149" s="202"/>
      <c r="EH149" s="202"/>
      <c r="EI149" s="202"/>
      <c r="EJ149" s="202"/>
      <c r="EK149" s="202"/>
      <c r="EL149" s="202"/>
      <c r="EM149" s="202"/>
      <c r="EN149" s="202"/>
      <c r="EO149" s="202"/>
      <c r="EP149" s="202"/>
      <c r="EQ149" s="202"/>
      <c r="ER149" s="202"/>
      <c r="ES149" s="202"/>
      <c r="ET149" s="202"/>
      <c r="EU149" s="202"/>
      <c r="EV149" s="202"/>
      <c r="EW149" s="202"/>
      <c r="EX149" s="202"/>
      <c r="EY149" s="202"/>
      <c r="EZ149" s="202"/>
      <c r="FA149" s="202"/>
      <c r="FB149" s="202"/>
      <c r="FC149" s="202"/>
      <c r="FD149" s="202"/>
      <c r="FE149" s="202"/>
      <c r="FF149" s="202"/>
      <c r="FG149" s="202"/>
      <c r="FH149" s="202"/>
      <c r="FI149" s="202"/>
      <c r="FJ149" s="202"/>
      <c r="FK149" s="202"/>
      <c r="FL149" s="202"/>
      <c r="FM149" s="202"/>
      <c r="FN149" s="202"/>
      <c r="FO149" s="202"/>
      <c r="FP149" s="202"/>
      <c r="FQ149" s="202"/>
      <c r="FR149" s="202"/>
      <c r="FS149" s="202"/>
      <c r="FT149" s="202"/>
      <c r="FU149" s="202"/>
      <c r="FV149" s="202"/>
      <c r="FW149" s="202"/>
      <c r="FX149" s="202"/>
      <c r="FY149" s="202"/>
      <c r="FZ149" s="202"/>
      <c r="GA149" s="202"/>
      <c r="GB149" s="202"/>
      <c r="GC149" s="202"/>
      <c r="GD149" s="202"/>
      <c r="GE149" s="202"/>
      <c r="GF149" s="202"/>
      <c r="GG149" s="202"/>
      <c r="GH149" s="202"/>
      <c r="GI149" s="202"/>
      <c r="GJ149" s="202"/>
      <c r="GK149" s="202"/>
      <c r="GL149" s="202"/>
      <c r="GM149" s="202"/>
      <c r="GN149" s="202"/>
      <c r="GO149" s="202"/>
      <c r="GP149" s="202"/>
      <c r="GQ149" s="202"/>
      <c r="GR149" s="202"/>
      <c r="GS149" s="202"/>
      <c r="GT149" s="202"/>
      <c r="GU149" s="202"/>
      <c r="GV149" s="202"/>
      <c r="GW149" s="202"/>
      <c r="GX149" s="202"/>
      <c r="GY149" s="202"/>
      <c r="GZ149" s="202"/>
      <c r="HA149" s="202"/>
      <c r="HB149" s="202"/>
      <c r="HC149" s="202"/>
      <c r="HD149" s="202"/>
      <c r="HE149" s="202"/>
      <c r="HF149" s="202"/>
      <c r="HG149" s="202"/>
      <c r="HH149" s="202"/>
      <c r="HI149" s="202"/>
      <c r="HJ149" s="202"/>
      <c r="HK149" s="202"/>
      <c r="HL149" s="202"/>
      <c r="HM149" s="202"/>
      <c r="HN149" s="202"/>
      <c r="HO149" s="202"/>
      <c r="HP149" s="202"/>
      <c r="HQ149" s="202"/>
      <c r="HR149" s="202"/>
      <c r="HS149" s="202"/>
    </row>
    <row r="150" spans="1:227" ht="10" customHeight="1" x14ac:dyDescent="0.35">
      <c r="Z150" s="202"/>
      <c r="AA150" s="382"/>
      <c r="AB150" s="387"/>
      <c r="AC150" s="387"/>
      <c r="AD150" s="386" t="s">
        <v>4</v>
      </c>
      <c r="AE150" s="295" t="e">
        <f t="shared" ref="AE150:AX150" ca="1" si="212">IF(AE144&gt;0,OFFSET($AE131,0,AE144-1),"")</f>
        <v>#N/A</v>
      </c>
      <c r="AF150" s="295" t="str">
        <f t="shared" ca="1" si="212"/>
        <v/>
      </c>
      <c r="AG150" s="295" t="str">
        <f t="shared" ca="1" si="212"/>
        <v/>
      </c>
      <c r="AH150" s="295" t="str">
        <f t="shared" ca="1" si="212"/>
        <v/>
      </c>
      <c r="AI150" s="295" t="str">
        <f t="shared" ca="1" si="212"/>
        <v/>
      </c>
      <c r="AJ150" s="295" t="str">
        <f t="shared" ca="1" si="212"/>
        <v/>
      </c>
      <c r="AK150" s="295" t="str">
        <f t="shared" ca="1" si="212"/>
        <v/>
      </c>
      <c r="AL150" s="295" t="str">
        <f t="shared" ca="1" si="212"/>
        <v/>
      </c>
      <c r="AM150" s="295" t="str">
        <f t="shared" ca="1" si="212"/>
        <v/>
      </c>
      <c r="AN150" s="295" t="str">
        <f t="shared" ca="1" si="212"/>
        <v/>
      </c>
      <c r="AO150" s="295" t="str">
        <f t="shared" ca="1" si="212"/>
        <v/>
      </c>
      <c r="AP150" s="295" t="str">
        <f t="shared" ca="1" si="212"/>
        <v/>
      </c>
      <c r="AQ150" s="295" t="str">
        <f t="shared" ca="1" si="212"/>
        <v/>
      </c>
      <c r="AR150" s="295" t="str">
        <f t="shared" ca="1" si="212"/>
        <v/>
      </c>
      <c r="AS150" s="295" t="str">
        <f t="shared" ca="1" si="212"/>
        <v/>
      </c>
      <c r="AT150" s="295" t="str">
        <f t="shared" ca="1" si="212"/>
        <v/>
      </c>
      <c r="AU150" s="295" t="str">
        <f t="shared" ca="1" si="212"/>
        <v/>
      </c>
      <c r="AV150" s="295" t="str">
        <f t="shared" ca="1" si="212"/>
        <v/>
      </c>
      <c r="AW150" s="295" t="str">
        <f t="shared" ca="1" si="212"/>
        <v/>
      </c>
      <c r="AX150" s="295" t="str">
        <f t="shared" ca="1" si="212"/>
        <v/>
      </c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  <c r="DK150" s="202"/>
      <c r="DL150" s="202"/>
      <c r="DM150" s="202"/>
      <c r="DN150" s="202"/>
      <c r="DO150" s="202"/>
      <c r="DP150" s="202"/>
      <c r="DQ150" s="202"/>
      <c r="DR150" s="202"/>
      <c r="DS150" s="202"/>
      <c r="DT150" s="202"/>
      <c r="DU150" s="202"/>
      <c r="DV150" s="202"/>
      <c r="DW150" s="202"/>
      <c r="DX150" s="202"/>
      <c r="DY150" s="202"/>
      <c r="DZ150" s="202"/>
      <c r="EA150" s="202"/>
      <c r="EB150" s="202"/>
      <c r="EC150" s="202"/>
      <c r="ED150" s="202"/>
      <c r="EE150" s="202"/>
      <c r="EF150" s="202"/>
      <c r="EG150" s="202"/>
      <c r="EH150" s="202"/>
      <c r="EI150" s="202"/>
      <c r="EJ150" s="202"/>
      <c r="EK150" s="202"/>
      <c r="EL150" s="202"/>
      <c r="EM150" s="202"/>
      <c r="EN150" s="202"/>
      <c r="EO150" s="202"/>
      <c r="EP150" s="202"/>
      <c r="EQ150" s="202"/>
      <c r="ER150" s="202"/>
      <c r="ES150" s="202"/>
      <c r="ET150" s="202"/>
      <c r="EU150" s="202"/>
      <c r="EV150" s="202"/>
      <c r="EW150" s="202"/>
      <c r="EX150" s="202"/>
      <c r="EY150" s="202"/>
      <c r="EZ150" s="202"/>
      <c r="FA150" s="202"/>
      <c r="FB150" s="202"/>
      <c r="FC150" s="202"/>
      <c r="FD150" s="202"/>
      <c r="FE150" s="202"/>
      <c r="FF150" s="202"/>
      <c r="FG150" s="202"/>
      <c r="FH150" s="202"/>
      <c r="FI150" s="202"/>
      <c r="FJ150" s="202"/>
      <c r="FK150" s="202"/>
      <c r="FL150" s="202"/>
      <c r="FM150" s="202"/>
      <c r="FN150" s="202"/>
      <c r="FO150" s="202"/>
      <c r="FP150" s="202"/>
      <c r="FQ150" s="202"/>
      <c r="FR150" s="202"/>
      <c r="FS150" s="202"/>
      <c r="FT150" s="202"/>
      <c r="FU150" s="202"/>
      <c r="FV150" s="202"/>
      <c r="FW150" s="202"/>
      <c r="FX150" s="202"/>
      <c r="FY150" s="202"/>
      <c r="FZ150" s="202"/>
      <c r="GA150" s="202"/>
      <c r="GB150" s="202"/>
      <c r="GC150" s="202"/>
      <c r="GD150" s="202"/>
      <c r="GE150" s="202"/>
      <c r="GF150" s="202"/>
      <c r="GG150" s="202"/>
      <c r="GH150" s="202"/>
      <c r="GI150" s="202"/>
      <c r="GJ150" s="202"/>
      <c r="GK150" s="202"/>
      <c r="GL150" s="202"/>
      <c r="GM150" s="202"/>
      <c r="GN150" s="202"/>
      <c r="GO150" s="202"/>
      <c r="GP150" s="202"/>
      <c r="GQ150" s="202"/>
      <c r="GR150" s="202"/>
      <c r="GS150" s="202"/>
      <c r="GT150" s="202"/>
      <c r="GU150" s="202"/>
      <c r="GV150" s="202"/>
      <c r="GW150" s="202"/>
      <c r="GX150" s="202"/>
      <c r="GY150" s="202"/>
      <c r="GZ150" s="202"/>
      <c r="HA150" s="202"/>
      <c r="HB150" s="202"/>
      <c r="HC150" s="202"/>
      <c r="HD150" s="202"/>
      <c r="HE150" s="202"/>
      <c r="HF150" s="202"/>
      <c r="HG150" s="202"/>
      <c r="HH150" s="202"/>
      <c r="HI150" s="202"/>
      <c r="HJ150" s="202"/>
      <c r="HK150" s="202"/>
      <c r="HL150" s="202"/>
      <c r="HM150" s="202"/>
      <c r="HN150" s="202"/>
      <c r="HO150" s="202"/>
      <c r="HP150" s="202"/>
      <c r="HQ150" s="202"/>
      <c r="HR150" s="202"/>
      <c r="HS150" s="202"/>
    </row>
    <row r="151" spans="1:227" ht="10" customHeight="1" x14ac:dyDescent="0.35">
      <c r="Z151" s="202"/>
      <c r="AA151" s="382"/>
      <c r="AB151" s="387"/>
      <c r="AC151" s="387"/>
      <c r="AD151" s="386" t="s">
        <v>321</v>
      </c>
      <c r="AE151" s="295" t="e">
        <f t="shared" ref="AE151:AX151" ca="1" si="213">IF(AE144&gt;0,OFFSET($AE132,0,AE144-1)-0.5,"")</f>
        <v>#N/A</v>
      </c>
      <c r="AF151" s="295" t="str">
        <f t="shared" ca="1" si="213"/>
        <v/>
      </c>
      <c r="AG151" s="295" t="str">
        <f t="shared" ca="1" si="213"/>
        <v/>
      </c>
      <c r="AH151" s="295" t="str">
        <f t="shared" ca="1" si="213"/>
        <v/>
      </c>
      <c r="AI151" s="295" t="str">
        <f t="shared" ca="1" si="213"/>
        <v/>
      </c>
      <c r="AJ151" s="295" t="str">
        <f t="shared" ca="1" si="213"/>
        <v/>
      </c>
      <c r="AK151" s="295" t="str">
        <f t="shared" ca="1" si="213"/>
        <v/>
      </c>
      <c r="AL151" s="295" t="str">
        <f t="shared" ca="1" si="213"/>
        <v/>
      </c>
      <c r="AM151" s="295" t="str">
        <f t="shared" ca="1" si="213"/>
        <v/>
      </c>
      <c r="AN151" s="295" t="str">
        <f t="shared" ca="1" si="213"/>
        <v/>
      </c>
      <c r="AO151" s="295" t="str">
        <f t="shared" ca="1" si="213"/>
        <v/>
      </c>
      <c r="AP151" s="295" t="str">
        <f t="shared" ca="1" si="213"/>
        <v/>
      </c>
      <c r="AQ151" s="295" t="str">
        <f t="shared" ca="1" si="213"/>
        <v/>
      </c>
      <c r="AR151" s="295" t="str">
        <f t="shared" ca="1" si="213"/>
        <v/>
      </c>
      <c r="AS151" s="295" t="str">
        <f t="shared" ca="1" si="213"/>
        <v/>
      </c>
      <c r="AT151" s="295" t="str">
        <f t="shared" ca="1" si="213"/>
        <v/>
      </c>
      <c r="AU151" s="295" t="str">
        <f t="shared" ca="1" si="213"/>
        <v/>
      </c>
      <c r="AV151" s="295" t="str">
        <f t="shared" ca="1" si="213"/>
        <v/>
      </c>
      <c r="AW151" s="295" t="str">
        <f t="shared" ca="1" si="213"/>
        <v/>
      </c>
      <c r="AX151" s="295" t="str">
        <f t="shared" ca="1" si="213"/>
        <v/>
      </c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2"/>
      <c r="EK151" s="202"/>
      <c r="EL151" s="202"/>
      <c r="EM151" s="202"/>
      <c r="EN151" s="202"/>
      <c r="EO151" s="202"/>
      <c r="EP151" s="202"/>
      <c r="EQ151" s="202"/>
      <c r="ER151" s="202"/>
      <c r="ES151" s="202"/>
      <c r="ET151" s="202"/>
      <c r="EU151" s="202"/>
      <c r="EV151" s="202"/>
      <c r="EW151" s="202"/>
      <c r="EX151" s="202"/>
      <c r="EY151" s="202"/>
      <c r="EZ151" s="202"/>
      <c r="FA151" s="202"/>
      <c r="FB151" s="202"/>
      <c r="FC151" s="202"/>
      <c r="FD151" s="202"/>
      <c r="FE151" s="202"/>
      <c r="FF151" s="202"/>
      <c r="FG151" s="202"/>
      <c r="FH151" s="202"/>
      <c r="FI151" s="202"/>
      <c r="FJ151" s="202"/>
      <c r="FK151" s="202"/>
      <c r="FL151" s="202"/>
      <c r="FM151" s="202"/>
      <c r="FN151" s="202"/>
      <c r="FO151" s="202"/>
      <c r="FP151" s="202"/>
      <c r="FQ151" s="202"/>
      <c r="FR151" s="202"/>
      <c r="FS151" s="202"/>
      <c r="FT151" s="202"/>
      <c r="FU151" s="202"/>
      <c r="FV151" s="202"/>
      <c r="FW151" s="202"/>
      <c r="FX151" s="202"/>
      <c r="FY151" s="202"/>
      <c r="FZ151" s="202"/>
      <c r="GA151" s="202"/>
      <c r="GB151" s="202"/>
      <c r="GC151" s="202"/>
      <c r="GD151" s="202"/>
      <c r="GE151" s="202"/>
      <c r="GF151" s="202"/>
      <c r="GG151" s="202"/>
      <c r="GH151" s="202"/>
      <c r="GI151" s="202"/>
      <c r="GJ151" s="202"/>
      <c r="GK151" s="202"/>
      <c r="GL151" s="202"/>
      <c r="GM151" s="202"/>
      <c r="GN151" s="202"/>
      <c r="GO151" s="202"/>
      <c r="GP151" s="202"/>
      <c r="GQ151" s="202"/>
      <c r="GR151" s="202"/>
      <c r="GS151" s="202"/>
      <c r="GT151" s="202"/>
      <c r="GU151" s="202"/>
      <c r="GV151" s="202"/>
      <c r="GW151" s="202"/>
      <c r="GX151" s="202"/>
      <c r="GY151" s="202"/>
      <c r="GZ151" s="202"/>
      <c r="HA151" s="202"/>
      <c r="HB151" s="202"/>
      <c r="HC151" s="202"/>
      <c r="HD151" s="202"/>
      <c r="HE151" s="202"/>
      <c r="HF151" s="202"/>
      <c r="HG151" s="202"/>
      <c r="HH151" s="202"/>
      <c r="HI151" s="202"/>
      <c r="HJ151" s="202"/>
      <c r="HK151" s="202"/>
      <c r="HL151" s="202"/>
      <c r="HM151" s="202"/>
      <c r="HN151" s="202"/>
      <c r="HO151" s="202"/>
      <c r="HP151" s="202"/>
      <c r="HQ151" s="202"/>
      <c r="HR151" s="202"/>
      <c r="HS151" s="202"/>
    </row>
    <row r="152" spans="1:227" ht="10" customHeight="1" x14ac:dyDescent="0.35">
      <c r="Z152" s="202"/>
      <c r="AA152" s="382"/>
      <c r="AB152" s="387"/>
      <c r="AC152" s="387"/>
      <c r="AD152" s="386" t="s">
        <v>322</v>
      </c>
      <c r="AE152" s="295" t="e">
        <f t="shared" ref="AE152:AX152" ca="1" si="214">IF(AE144&gt;0,OFFSET($AE133,0,AE144-1),"")</f>
        <v>#N/A</v>
      </c>
      <c r="AF152" s="295" t="str">
        <f t="shared" ca="1" si="214"/>
        <v/>
      </c>
      <c r="AG152" s="295" t="str">
        <f t="shared" ca="1" si="214"/>
        <v/>
      </c>
      <c r="AH152" s="295" t="str">
        <f t="shared" ca="1" si="214"/>
        <v/>
      </c>
      <c r="AI152" s="295" t="str">
        <f t="shared" ca="1" si="214"/>
        <v/>
      </c>
      <c r="AJ152" s="295" t="str">
        <f t="shared" ca="1" si="214"/>
        <v/>
      </c>
      <c r="AK152" s="295" t="str">
        <f t="shared" ca="1" si="214"/>
        <v/>
      </c>
      <c r="AL152" s="295" t="str">
        <f t="shared" ca="1" si="214"/>
        <v/>
      </c>
      <c r="AM152" s="295" t="str">
        <f t="shared" ca="1" si="214"/>
        <v/>
      </c>
      <c r="AN152" s="295" t="str">
        <f t="shared" ca="1" si="214"/>
        <v/>
      </c>
      <c r="AO152" s="295" t="str">
        <f t="shared" ca="1" si="214"/>
        <v/>
      </c>
      <c r="AP152" s="295" t="str">
        <f t="shared" ca="1" si="214"/>
        <v/>
      </c>
      <c r="AQ152" s="295" t="str">
        <f t="shared" ca="1" si="214"/>
        <v/>
      </c>
      <c r="AR152" s="295" t="str">
        <f t="shared" ca="1" si="214"/>
        <v/>
      </c>
      <c r="AS152" s="295" t="str">
        <f t="shared" ca="1" si="214"/>
        <v/>
      </c>
      <c r="AT152" s="295" t="str">
        <f t="shared" ca="1" si="214"/>
        <v/>
      </c>
      <c r="AU152" s="295" t="str">
        <f t="shared" ca="1" si="214"/>
        <v/>
      </c>
      <c r="AV152" s="295" t="str">
        <f t="shared" ca="1" si="214"/>
        <v/>
      </c>
      <c r="AW152" s="295" t="str">
        <f t="shared" ca="1" si="214"/>
        <v/>
      </c>
      <c r="AX152" s="295" t="str">
        <f t="shared" ca="1" si="214"/>
        <v/>
      </c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  <c r="DK152" s="202"/>
      <c r="DL152" s="202"/>
      <c r="DM152" s="202"/>
      <c r="DN152" s="202"/>
      <c r="DO152" s="202"/>
      <c r="DP152" s="202"/>
      <c r="DQ152" s="202"/>
      <c r="DR152" s="202"/>
      <c r="DS152" s="202"/>
      <c r="DT152" s="202"/>
      <c r="DU152" s="202"/>
      <c r="DV152" s="202"/>
      <c r="DW152" s="202"/>
      <c r="DX152" s="202"/>
      <c r="DY152" s="202"/>
      <c r="DZ152" s="202"/>
      <c r="EA152" s="202"/>
      <c r="EB152" s="202"/>
      <c r="EC152" s="202"/>
      <c r="ED152" s="202"/>
      <c r="EE152" s="202"/>
      <c r="EF152" s="202"/>
      <c r="EG152" s="202"/>
      <c r="EH152" s="202"/>
      <c r="EI152" s="202"/>
      <c r="EJ152" s="202"/>
      <c r="EK152" s="202"/>
      <c r="EL152" s="202"/>
      <c r="EM152" s="202"/>
      <c r="EN152" s="202"/>
      <c r="EO152" s="202"/>
      <c r="EP152" s="202"/>
      <c r="EQ152" s="202"/>
      <c r="ER152" s="202"/>
      <c r="ES152" s="202"/>
      <c r="ET152" s="202"/>
      <c r="EU152" s="202"/>
      <c r="EV152" s="202"/>
      <c r="EW152" s="202"/>
      <c r="EX152" s="202"/>
      <c r="EY152" s="202"/>
      <c r="EZ152" s="202"/>
      <c r="FA152" s="202"/>
      <c r="FB152" s="202"/>
      <c r="FC152" s="202"/>
      <c r="FD152" s="202"/>
      <c r="FE152" s="202"/>
      <c r="FF152" s="202"/>
      <c r="FG152" s="202"/>
      <c r="FH152" s="202"/>
      <c r="FI152" s="202"/>
      <c r="FJ152" s="202"/>
      <c r="FK152" s="202"/>
      <c r="FL152" s="202"/>
      <c r="FM152" s="202"/>
      <c r="FN152" s="202"/>
      <c r="FO152" s="202"/>
      <c r="FP152" s="202"/>
      <c r="FQ152" s="202"/>
      <c r="FR152" s="202"/>
      <c r="FS152" s="202"/>
      <c r="FT152" s="202"/>
      <c r="FU152" s="202"/>
      <c r="FV152" s="202"/>
      <c r="FW152" s="202"/>
      <c r="FX152" s="202"/>
      <c r="FY152" s="202"/>
      <c r="FZ152" s="202"/>
      <c r="GA152" s="202"/>
      <c r="GB152" s="202"/>
      <c r="GC152" s="202"/>
      <c r="GD152" s="202"/>
      <c r="GE152" s="202"/>
      <c r="GF152" s="202"/>
      <c r="GG152" s="202"/>
      <c r="GH152" s="202"/>
      <c r="GI152" s="202"/>
      <c r="GJ152" s="202"/>
      <c r="GK152" s="202"/>
      <c r="GL152" s="202"/>
      <c r="GM152" s="202"/>
      <c r="GN152" s="202"/>
      <c r="GO152" s="202"/>
      <c r="GP152" s="202"/>
      <c r="GQ152" s="202"/>
      <c r="GR152" s="202"/>
      <c r="GS152" s="202"/>
      <c r="GT152" s="202"/>
      <c r="GU152" s="202"/>
      <c r="GV152" s="202"/>
      <c r="GW152" s="202"/>
      <c r="GX152" s="202"/>
      <c r="GY152" s="202"/>
      <c r="GZ152" s="202"/>
      <c r="HA152" s="202"/>
      <c r="HB152" s="202"/>
      <c r="HC152" s="202"/>
      <c r="HD152" s="202"/>
      <c r="HE152" s="202"/>
      <c r="HF152" s="202"/>
      <c r="HG152" s="202"/>
      <c r="HH152" s="202"/>
      <c r="HI152" s="202"/>
      <c r="HJ152" s="202"/>
      <c r="HK152" s="202"/>
      <c r="HL152" s="202"/>
      <c r="HM152" s="202"/>
      <c r="HN152" s="202"/>
      <c r="HO152" s="202"/>
      <c r="HP152" s="202"/>
      <c r="HQ152" s="202"/>
      <c r="HR152" s="202"/>
      <c r="HS152" s="202"/>
    </row>
    <row r="153" spans="1:227" ht="10" customHeight="1" x14ac:dyDescent="0.35">
      <c r="Z153" s="202"/>
      <c r="AA153" s="382"/>
      <c r="AB153" s="387"/>
      <c r="AC153" s="387"/>
      <c r="AD153" s="386" t="s">
        <v>323</v>
      </c>
      <c r="AE153" s="295" t="e">
        <f t="shared" ref="AE153:AX153" ca="1" si="215">IF(AE144&gt;0,OFFSET($AE134,0,AE144-1)-OFFSET($AE132,0,AE144-1)+1,"")</f>
        <v>#N/A</v>
      </c>
      <c r="AF153" s="295" t="str">
        <f t="shared" ca="1" si="215"/>
        <v/>
      </c>
      <c r="AG153" s="295" t="str">
        <f t="shared" ca="1" si="215"/>
        <v/>
      </c>
      <c r="AH153" s="295" t="str">
        <f t="shared" ca="1" si="215"/>
        <v/>
      </c>
      <c r="AI153" s="295" t="str">
        <f t="shared" ca="1" si="215"/>
        <v/>
      </c>
      <c r="AJ153" s="295" t="str">
        <f t="shared" ca="1" si="215"/>
        <v/>
      </c>
      <c r="AK153" s="295" t="str">
        <f t="shared" ca="1" si="215"/>
        <v/>
      </c>
      <c r="AL153" s="295" t="str">
        <f t="shared" ca="1" si="215"/>
        <v/>
      </c>
      <c r="AM153" s="295" t="str">
        <f t="shared" ca="1" si="215"/>
        <v/>
      </c>
      <c r="AN153" s="295" t="str">
        <f t="shared" ca="1" si="215"/>
        <v/>
      </c>
      <c r="AO153" s="295" t="str">
        <f t="shared" ca="1" si="215"/>
        <v/>
      </c>
      <c r="AP153" s="295" t="str">
        <f t="shared" ca="1" si="215"/>
        <v/>
      </c>
      <c r="AQ153" s="295" t="str">
        <f t="shared" ca="1" si="215"/>
        <v/>
      </c>
      <c r="AR153" s="295" t="str">
        <f t="shared" ca="1" si="215"/>
        <v/>
      </c>
      <c r="AS153" s="295" t="str">
        <f t="shared" ca="1" si="215"/>
        <v/>
      </c>
      <c r="AT153" s="295" t="str">
        <f t="shared" ca="1" si="215"/>
        <v/>
      </c>
      <c r="AU153" s="295" t="str">
        <f t="shared" ca="1" si="215"/>
        <v/>
      </c>
      <c r="AV153" s="295" t="str">
        <f t="shared" ca="1" si="215"/>
        <v/>
      </c>
      <c r="AW153" s="295" t="str">
        <f t="shared" ca="1" si="215"/>
        <v/>
      </c>
      <c r="AX153" s="295" t="str">
        <f t="shared" ca="1" si="215"/>
        <v/>
      </c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  <c r="DK153" s="202"/>
      <c r="DL153" s="202"/>
      <c r="DM153" s="202"/>
      <c r="DN153" s="202"/>
      <c r="DO153" s="202"/>
      <c r="DP153" s="202"/>
      <c r="DQ153" s="202"/>
      <c r="DR153" s="202"/>
      <c r="DS153" s="202"/>
      <c r="DT153" s="202"/>
      <c r="DU153" s="202"/>
      <c r="DV153" s="202"/>
      <c r="DW153" s="202"/>
      <c r="DX153" s="202"/>
      <c r="DY153" s="202"/>
      <c r="DZ153" s="202"/>
      <c r="EA153" s="202"/>
      <c r="EB153" s="202"/>
      <c r="EC153" s="202"/>
      <c r="ED153" s="202"/>
      <c r="EE153" s="202"/>
      <c r="EF153" s="202"/>
      <c r="EG153" s="202"/>
      <c r="EH153" s="202"/>
      <c r="EI153" s="202"/>
      <c r="EJ153" s="202"/>
      <c r="EK153" s="202"/>
      <c r="EL153" s="202"/>
      <c r="EM153" s="202"/>
      <c r="EN153" s="202"/>
      <c r="EO153" s="202"/>
      <c r="EP153" s="202"/>
      <c r="EQ153" s="202"/>
      <c r="ER153" s="202"/>
      <c r="ES153" s="202"/>
      <c r="ET153" s="202"/>
      <c r="EU153" s="202"/>
      <c r="EV153" s="202"/>
      <c r="EW153" s="202"/>
      <c r="EX153" s="202"/>
      <c r="EY153" s="202"/>
      <c r="EZ153" s="202"/>
      <c r="FA153" s="202"/>
      <c r="FB153" s="202"/>
      <c r="FC153" s="202"/>
      <c r="FD153" s="202"/>
      <c r="FE153" s="202"/>
      <c r="FF153" s="202"/>
      <c r="FG153" s="202"/>
      <c r="FH153" s="202"/>
      <c r="FI153" s="202"/>
      <c r="FJ153" s="202"/>
      <c r="FK153" s="202"/>
      <c r="FL153" s="202"/>
      <c r="FM153" s="202"/>
      <c r="FN153" s="202"/>
      <c r="FO153" s="202"/>
      <c r="FP153" s="202"/>
      <c r="FQ153" s="202"/>
      <c r="FR153" s="202"/>
      <c r="FS153" s="202"/>
      <c r="FT153" s="202"/>
      <c r="FU153" s="202"/>
      <c r="FV153" s="202"/>
      <c r="FW153" s="202"/>
      <c r="FX153" s="202"/>
      <c r="FY153" s="202"/>
      <c r="FZ153" s="202"/>
      <c r="GA153" s="202"/>
      <c r="GB153" s="202"/>
      <c r="GC153" s="202"/>
      <c r="GD153" s="202"/>
      <c r="GE153" s="202"/>
      <c r="GF153" s="202"/>
      <c r="GG153" s="202"/>
      <c r="GH153" s="202"/>
      <c r="GI153" s="202"/>
      <c r="GJ153" s="202"/>
      <c r="GK153" s="202"/>
      <c r="GL153" s="202"/>
      <c r="GM153" s="202"/>
      <c r="GN153" s="202"/>
      <c r="GO153" s="202"/>
      <c r="GP153" s="202"/>
      <c r="GQ153" s="202"/>
      <c r="GR153" s="202"/>
      <c r="GS153" s="202"/>
      <c r="GT153" s="202"/>
      <c r="GU153" s="202"/>
      <c r="GV153" s="202"/>
      <c r="GW153" s="202"/>
      <c r="GX153" s="202"/>
      <c r="GY153" s="202"/>
      <c r="GZ153" s="202"/>
      <c r="HA153" s="202"/>
      <c r="HB153" s="202"/>
      <c r="HC153" s="202"/>
      <c r="HD153" s="202"/>
      <c r="HE153" s="202"/>
      <c r="HF153" s="202"/>
      <c r="HG153" s="202"/>
      <c r="HH153" s="202"/>
      <c r="HI153" s="202"/>
      <c r="HJ153" s="202"/>
      <c r="HK153" s="202"/>
      <c r="HL153" s="202"/>
      <c r="HM153" s="202"/>
      <c r="HN153" s="202"/>
      <c r="HO153" s="202"/>
      <c r="HP153" s="202"/>
      <c r="HQ153" s="202"/>
      <c r="HR153" s="202"/>
      <c r="HS153" s="202"/>
    </row>
    <row r="154" spans="1:227" ht="10" customHeight="1" x14ac:dyDescent="0.35">
      <c r="Z154" s="202"/>
      <c r="AA154" s="246"/>
      <c r="AB154" s="246"/>
      <c r="AC154" s="246"/>
      <c r="AD154" s="246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  <c r="DK154" s="202"/>
      <c r="DL154" s="202"/>
      <c r="DM154" s="202"/>
      <c r="DN154" s="202"/>
      <c r="DO154" s="202"/>
      <c r="DP154" s="202"/>
      <c r="DQ154" s="202"/>
      <c r="DR154" s="202"/>
      <c r="DS154" s="202"/>
      <c r="DT154" s="202"/>
      <c r="DU154" s="202"/>
      <c r="DV154" s="202"/>
      <c r="DW154" s="202"/>
      <c r="DX154" s="202"/>
      <c r="DY154" s="202"/>
      <c r="DZ154" s="202"/>
      <c r="EA154" s="202"/>
      <c r="EB154" s="202"/>
      <c r="EC154" s="202"/>
      <c r="ED154" s="202"/>
      <c r="EE154" s="202"/>
      <c r="EF154" s="202"/>
      <c r="EG154" s="202"/>
      <c r="EH154" s="202"/>
      <c r="EI154" s="202"/>
      <c r="EJ154" s="202"/>
      <c r="EK154" s="202"/>
      <c r="EL154" s="202"/>
      <c r="EM154" s="202"/>
      <c r="EN154" s="202"/>
      <c r="EO154" s="202"/>
      <c r="EP154" s="202"/>
      <c r="EQ154" s="202"/>
      <c r="ER154" s="202"/>
      <c r="ES154" s="202"/>
      <c r="ET154" s="202"/>
      <c r="EU154" s="202"/>
      <c r="EV154" s="202"/>
      <c r="EW154" s="202"/>
      <c r="EX154" s="202"/>
      <c r="EY154" s="202"/>
      <c r="EZ154" s="202"/>
      <c r="FA154" s="202"/>
      <c r="FB154" s="202"/>
      <c r="FC154" s="202"/>
      <c r="FD154" s="202"/>
      <c r="FE154" s="202"/>
      <c r="FF154" s="202"/>
      <c r="FG154" s="202"/>
      <c r="FH154" s="202"/>
      <c r="FI154" s="202"/>
      <c r="FJ154" s="202"/>
      <c r="FK154" s="202"/>
      <c r="FL154" s="202"/>
      <c r="FM154" s="202"/>
      <c r="FN154" s="202"/>
      <c r="FO154" s="202"/>
      <c r="FP154" s="202"/>
      <c r="FQ154" s="202"/>
      <c r="FR154" s="202"/>
      <c r="FS154" s="202"/>
      <c r="FT154" s="202"/>
      <c r="FU154" s="202"/>
      <c r="FV154" s="202"/>
      <c r="FW154" s="202"/>
      <c r="FX154" s="202"/>
      <c r="FY154" s="202"/>
      <c r="FZ154" s="202"/>
      <c r="GA154" s="202"/>
      <c r="GB154" s="202"/>
      <c r="GC154" s="202"/>
      <c r="GD154" s="202"/>
      <c r="GE154" s="202"/>
      <c r="GF154" s="202"/>
      <c r="GG154" s="202"/>
      <c r="GH154" s="202"/>
      <c r="GI154" s="202"/>
      <c r="GJ154" s="202"/>
      <c r="GK154" s="202"/>
      <c r="GL154" s="202"/>
      <c r="GM154" s="202"/>
      <c r="GN154" s="202"/>
      <c r="GO154" s="202"/>
      <c r="GP154" s="202"/>
      <c r="GQ154" s="202"/>
      <c r="GR154" s="202"/>
      <c r="GS154" s="202"/>
      <c r="GT154" s="202"/>
      <c r="GU154" s="202"/>
      <c r="GV154" s="202"/>
      <c r="GW154" s="202"/>
      <c r="GX154" s="202"/>
      <c r="GY154" s="202"/>
      <c r="GZ154" s="202"/>
      <c r="HA154" s="202"/>
      <c r="HB154" s="202"/>
      <c r="HC154" s="202"/>
      <c r="HD154" s="202"/>
      <c r="HE154" s="202"/>
      <c r="HF154" s="202"/>
      <c r="HG154" s="202"/>
      <c r="HH154" s="202"/>
      <c r="HI154" s="202"/>
      <c r="HJ154" s="202"/>
      <c r="HK154" s="202"/>
      <c r="HL154" s="202"/>
      <c r="HM154" s="202"/>
      <c r="HN154" s="202"/>
      <c r="HO154" s="202"/>
      <c r="HP154" s="202"/>
      <c r="HQ154" s="202"/>
      <c r="HR154" s="202"/>
      <c r="HS154" s="202"/>
    </row>
    <row r="155" spans="1:227" ht="10" customHeight="1" x14ac:dyDescent="0.35">
      <c r="Z155" s="202"/>
      <c r="AA155" s="246"/>
      <c r="AB155" s="246"/>
      <c r="AC155" s="246"/>
      <c r="AD155" s="246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  <c r="DK155" s="202"/>
      <c r="DL155" s="202"/>
      <c r="DM155" s="202"/>
      <c r="DN155" s="202"/>
      <c r="DO155" s="202"/>
      <c r="DP155" s="202"/>
      <c r="DQ155" s="202"/>
      <c r="DR155" s="202"/>
      <c r="DS155" s="202"/>
      <c r="DT155" s="202"/>
      <c r="DU155" s="202"/>
      <c r="DV155" s="202"/>
      <c r="DW155" s="202"/>
      <c r="DX155" s="202"/>
      <c r="DY155" s="202"/>
      <c r="DZ155" s="202"/>
      <c r="EA155" s="202"/>
      <c r="EB155" s="202"/>
      <c r="EC155" s="202"/>
      <c r="ED155" s="202"/>
      <c r="EE155" s="202"/>
      <c r="EF155" s="202"/>
      <c r="EG155" s="202"/>
      <c r="EH155" s="202"/>
      <c r="EI155" s="202"/>
      <c r="EJ155" s="202"/>
      <c r="EK155" s="202"/>
      <c r="EL155" s="202"/>
      <c r="EM155" s="202"/>
      <c r="EN155" s="202"/>
      <c r="EO155" s="202"/>
      <c r="EP155" s="202"/>
      <c r="EQ155" s="202"/>
      <c r="ER155" s="202"/>
      <c r="ES155" s="202"/>
      <c r="ET155" s="202"/>
      <c r="EU155" s="202"/>
      <c r="EV155" s="202"/>
      <c r="EW155" s="202"/>
      <c r="EX155" s="202"/>
      <c r="EY155" s="202"/>
      <c r="EZ155" s="202"/>
      <c r="FA155" s="202"/>
      <c r="FB155" s="202"/>
      <c r="FC155" s="202"/>
      <c r="FD155" s="202"/>
      <c r="FE155" s="202"/>
      <c r="FF155" s="202"/>
      <c r="FG155" s="202"/>
      <c r="FH155" s="202"/>
      <c r="FI155" s="202"/>
      <c r="FJ155" s="202"/>
      <c r="FK155" s="202"/>
      <c r="FL155" s="202"/>
      <c r="FM155" s="202"/>
      <c r="FN155" s="202"/>
      <c r="FO155" s="202"/>
      <c r="FP155" s="202"/>
      <c r="FQ155" s="202"/>
      <c r="FR155" s="202"/>
      <c r="FS155" s="202"/>
      <c r="FT155" s="202"/>
      <c r="FU155" s="202"/>
      <c r="FV155" s="202"/>
      <c r="FW155" s="202"/>
      <c r="FX155" s="202"/>
      <c r="FY155" s="202"/>
      <c r="FZ155" s="202"/>
      <c r="GA155" s="202"/>
      <c r="GB155" s="202"/>
      <c r="GC155" s="202"/>
      <c r="GD155" s="202"/>
      <c r="GE155" s="202"/>
      <c r="GF155" s="202"/>
      <c r="GG155" s="202"/>
      <c r="GH155" s="202"/>
      <c r="GI155" s="202"/>
      <c r="GJ155" s="202"/>
      <c r="GK155" s="202"/>
      <c r="GL155" s="202"/>
      <c r="GM155" s="202"/>
      <c r="GN155" s="202"/>
      <c r="GO155" s="202"/>
      <c r="GP155" s="202"/>
      <c r="GQ155" s="202"/>
      <c r="GR155" s="202"/>
      <c r="GS155" s="202"/>
      <c r="GT155" s="202"/>
      <c r="GU155" s="202"/>
      <c r="GV155" s="202"/>
      <c r="GW155" s="202"/>
      <c r="GX155" s="202"/>
      <c r="GY155" s="202"/>
      <c r="GZ155" s="202"/>
      <c r="HA155" s="202"/>
      <c r="HB155" s="202"/>
      <c r="HC155" s="202"/>
      <c r="HD155" s="202"/>
      <c r="HE155" s="202"/>
      <c r="HF155" s="202"/>
      <c r="HG155" s="202"/>
      <c r="HH155" s="202"/>
      <c r="HI155" s="202"/>
      <c r="HJ155" s="202"/>
      <c r="HK155" s="202"/>
      <c r="HL155" s="202"/>
      <c r="HM155" s="202"/>
      <c r="HN155" s="202"/>
      <c r="HO155" s="202"/>
      <c r="HP155" s="202"/>
      <c r="HQ155" s="202"/>
      <c r="HR155" s="202"/>
      <c r="HS155" s="202"/>
    </row>
    <row r="156" spans="1:227" ht="10" customHeight="1" x14ac:dyDescent="0.35">
      <c r="A156" s="263"/>
      <c r="Z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</row>
    <row r="157" spans="1:227" ht="10" customHeight="1" x14ac:dyDescent="0.35">
      <c r="Z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202"/>
      <c r="DZ157" s="202"/>
      <c r="EA157" s="202"/>
      <c r="EB157" s="202"/>
      <c r="EC157" s="202"/>
      <c r="ED157" s="202"/>
      <c r="EE157" s="202"/>
      <c r="EF157" s="202"/>
      <c r="EG157" s="202"/>
      <c r="EH157" s="202"/>
      <c r="EI157" s="202"/>
      <c r="EJ157" s="202"/>
      <c r="EK157" s="202"/>
      <c r="EL157" s="202"/>
      <c r="EM157" s="202"/>
      <c r="EN157" s="202"/>
      <c r="EO157" s="202"/>
      <c r="EP157" s="202"/>
      <c r="EQ157" s="202"/>
      <c r="ER157" s="202"/>
      <c r="ES157" s="202"/>
      <c r="ET157" s="202"/>
      <c r="EU157" s="202"/>
      <c r="EV157" s="202"/>
      <c r="EW157" s="202"/>
      <c r="EX157" s="202"/>
      <c r="EY157" s="202"/>
      <c r="EZ157" s="202"/>
      <c r="FA157" s="202"/>
      <c r="FB157" s="202"/>
      <c r="FC157" s="202"/>
      <c r="FD157" s="202"/>
      <c r="FE157" s="202"/>
      <c r="FF157" s="202"/>
      <c r="FG157" s="202"/>
      <c r="FH157" s="202"/>
      <c r="FI157" s="202"/>
      <c r="FJ157" s="202"/>
      <c r="FK157" s="202"/>
      <c r="FL157" s="202"/>
      <c r="FM157" s="202"/>
      <c r="FN157" s="202"/>
      <c r="FO157" s="202"/>
      <c r="FP157" s="202"/>
      <c r="FQ157" s="202"/>
      <c r="FR157" s="202"/>
      <c r="FS157" s="202"/>
      <c r="FT157" s="202"/>
      <c r="FU157" s="202"/>
      <c r="FV157" s="202"/>
      <c r="FW157" s="202"/>
      <c r="FX157" s="202"/>
      <c r="FY157" s="202"/>
      <c r="FZ157" s="202"/>
      <c r="GA157" s="202"/>
      <c r="GB157" s="202"/>
      <c r="GC157" s="202"/>
      <c r="GD157" s="202"/>
      <c r="GE157" s="202"/>
      <c r="GF157" s="202"/>
      <c r="GG157" s="202"/>
      <c r="GH157" s="202"/>
      <c r="GI157" s="202"/>
      <c r="GJ157" s="202"/>
      <c r="GK157" s="202"/>
      <c r="GL157" s="202"/>
      <c r="GM157" s="202"/>
      <c r="GN157" s="202"/>
      <c r="GO157" s="202"/>
      <c r="GP157" s="202"/>
      <c r="GQ157" s="202"/>
      <c r="GR157" s="202"/>
      <c r="GS157" s="202"/>
      <c r="GT157" s="202"/>
      <c r="GU157" s="202"/>
      <c r="GV157" s="202"/>
      <c r="GW157" s="202"/>
      <c r="GX157" s="202"/>
      <c r="GY157" s="202"/>
      <c r="GZ157" s="202"/>
      <c r="HA157" s="202"/>
      <c r="HB157" s="202"/>
      <c r="HC157" s="202"/>
      <c r="HD157" s="202"/>
      <c r="HE157" s="202"/>
      <c r="HF157" s="202"/>
      <c r="HG157" s="202"/>
      <c r="HH157" s="202"/>
      <c r="HI157" s="202"/>
      <c r="HJ157" s="202"/>
      <c r="HK157" s="202"/>
      <c r="HL157" s="202"/>
      <c r="HM157" s="202"/>
      <c r="HN157" s="202"/>
      <c r="HO157" s="202"/>
      <c r="HP157" s="202"/>
      <c r="HQ157" s="202"/>
      <c r="HR157" s="202"/>
      <c r="HS157" s="202"/>
    </row>
    <row r="158" spans="1:227" ht="10" customHeight="1" x14ac:dyDescent="0.35">
      <c r="Z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  <c r="DK158" s="202"/>
      <c r="DL158" s="202"/>
      <c r="DM158" s="202"/>
      <c r="DN158" s="202"/>
      <c r="DO158" s="202"/>
      <c r="DP158" s="202"/>
      <c r="DQ158" s="202"/>
      <c r="DR158" s="202"/>
      <c r="DS158" s="202"/>
      <c r="DT158" s="202"/>
      <c r="DU158" s="202"/>
      <c r="DV158" s="202"/>
      <c r="DW158" s="202"/>
      <c r="DX158" s="202"/>
      <c r="DY158" s="202"/>
      <c r="DZ158" s="202"/>
      <c r="EA158" s="202"/>
      <c r="EB158" s="202"/>
      <c r="EC158" s="202"/>
      <c r="ED158" s="202"/>
      <c r="EE158" s="202"/>
      <c r="EF158" s="202"/>
      <c r="EG158" s="202"/>
      <c r="EH158" s="202"/>
      <c r="EI158" s="202"/>
      <c r="EJ158" s="202"/>
      <c r="EK158" s="202"/>
      <c r="EL158" s="202"/>
      <c r="EM158" s="202"/>
      <c r="EN158" s="202"/>
      <c r="EO158" s="202"/>
      <c r="EP158" s="202"/>
      <c r="EQ158" s="202"/>
      <c r="ER158" s="202"/>
      <c r="ES158" s="202"/>
      <c r="ET158" s="202"/>
      <c r="EU158" s="202"/>
      <c r="EV158" s="202"/>
      <c r="EW158" s="202"/>
      <c r="EX158" s="202"/>
      <c r="EY158" s="202"/>
      <c r="EZ158" s="202"/>
      <c r="FA158" s="202"/>
      <c r="FB158" s="202"/>
      <c r="FC158" s="202"/>
      <c r="FD158" s="202"/>
      <c r="FE158" s="202"/>
      <c r="FF158" s="202"/>
      <c r="FG158" s="202"/>
      <c r="FH158" s="202"/>
      <c r="FI158" s="202"/>
      <c r="FJ158" s="202"/>
      <c r="FK158" s="202"/>
      <c r="FL158" s="202"/>
      <c r="FM158" s="202"/>
      <c r="FN158" s="202"/>
      <c r="FO158" s="202"/>
      <c r="FP158" s="202"/>
      <c r="FQ158" s="202"/>
      <c r="FR158" s="202"/>
      <c r="FS158" s="202"/>
      <c r="FT158" s="202"/>
      <c r="FU158" s="202"/>
      <c r="FV158" s="202"/>
      <c r="FW158" s="202"/>
      <c r="FX158" s="202"/>
      <c r="FY158" s="202"/>
      <c r="FZ158" s="202"/>
      <c r="GA158" s="202"/>
      <c r="GB158" s="202"/>
      <c r="GC158" s="202"/>
      <c r="GD158" s="202"/>
      <c r="GE158" s="202"/>
      <c r="GF158" s="202"/>
      <c r="GG158" s="202"/>
      <c r="GH158" s="202"/>
      <c r="GI158" s="202"/>
      <c r="GJ158" s="202"/>
      <c r="GK158" s="202"/>
      <c r="GL158" s="202"/>
      <c r="GM158" s="202"/>
      <c r="GN158" s="202"/>
      <c r="GO158" s="202"/>
      <c r="GP158" s="202"/>
      <c r="GQ158" s="202"/>
      <c r="GR158" s="202"/>
      <c r="GS158" s="202"/>
      <c r="GT158" s="202"/>
      <c r="GU158" s="202"/>
      <c r="GV158" s="202"/>
      <c r="GW158" s="202"/>
      <c r="GX158" s="202"/>
      <c r="GY158" s="202"/>
      <c r="GZ158" s="202"/>
      <c r="HA158" s="202"/>
      <c r="HB158" s="202"/>
      <c r="HC158" s="202"/>
      <c r="HD158" s="202"/>
      <c r="HE158" s="202"/>
      <c r="HF158" s="202"/>
      <c r="HG158" s="202"/>
      <c r="HH158" s="202"/>
      <c r="HI158" s="202"/>
      <c r="HJ158" s="202"/>
      <c r="HK158" s="202"/>
      <c r="HL158" s="202"/>
      <c r="HM158" s="202"/>
      <c r="HN158" s="202"/>
      <c r="HO158" s="202"/>
      <c r="HP158" s="202"/>
      <c r="HQ158" s="202"/>
      <c r="HR158" s="202"/>
      <c r="HS158" s="202"/>
    </row>
    <row r="159" spans="1:227" ht="10" customHeight="1" x14ac:dyDescent="0.35"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  <c r="DK159" s="202"/>
      <c r="DL159" s="202"/>
      <c r="DM159" s="202"/>
      <c r="DN159" s="202"/>
      <c r="DO159" s="202"/>
      <c r="DP159" s="202"/>
      <c r="DQ159" s="202"/>
      <c r="DR159" s="202"/>
      <c r="DS159" s="202"/>
      <c r="DT159" s="202"/>
      <c r="DU159" s="202"/>
      <c r="DV159" s="202"/>
      <c r="DW159" s="202"/>
      <c r="DX159" s="202"/>
      <c r="DY159" s="202"/>
      <c r="DZ159" s="202"/>
      <c r="EA159" s="202"/>
      <c r="EB159" s="202"/>
      <c r="EC159" s="202"/>
      <c r="ED159" s="202"/>
      <c r="EE159" s="202"/>
      <c r="EF159" s="202"/>
      <c r="EG159" s="202"/>
      <c r="EH159" s="202"/>
      <c r="EI159" s="202"/>
      <c r="EJ159" s="202"/>
      <c r="EK159" s="202"/>
      <c r="EL159" s="202"/>
      <c r="EM159" s="202"/>
      <c r="EN159" s="202"/>
      <c r="EO159" s="202"/>
      <c r="EP159" s="202"/>
      <c r="EQ159" s="202"/>
      <c r="ER159" s="202"/>
      <c r="ES159" s="202"/>
      <c r="ET159" s="202"/>
      <c r="EU159" s="202"/>
      <c r="EV159" s="202"/>
      <c r="EW159" s="202"/>
      <c r="EX159" s="202"/>
      <c r="EY159" s="202"/>
      <c r="EZ159" s="202"/>
      <c r="FA159" s="202"/>
      <c r="FB159" s="202"/>
      <c r="FC159" s="202"/>
      <c r="FD159" s="202"/>
      <c r="FE159" s="202"/>
      <c r="FF159" s="202"/>
      <c r="FG159" s="202"/>
      <c r="FH159" s="202"/>
      <c r="FI159" s="202"/>
      <c r="FJ159" s="202"/>
      <c r="FK159" s="202"/>
      <c r="FL159" s="202"/>
      <c r="FM159" s="202"/>
      <c r="FN159" s="202"/>
      <c r="FO159" s="202"/>
      <c r="FP159" s="202"/>
      <c r="FQ159" s="202"/>
      <c r="FR159" s="202"/>
      <c r="FS159" s="202"/>
      <c r="FT159" s="202"/>
      <c r="FU159" s="202"/>
      <c r="FV159" s="202"/>
      <c r="FW159" s="202"/>
      <c r="FX159" s="202"/>
      <c r="FY159" s="202"/>
      <c r="FZ159" s="202"/>
      <c r="GA159" s="202"/>
      <c r="GB159" s="202"/>
      <c r="GC159" s="202"/>
      <c r="GD159" s="202"/>
      <c r="GE159" s="202"/>
      <c r="GF159" s="202"/>
      <c r="GG159" s="202"/>
      <c r="GH159" s="202"/>
      <c r="GI159" s="202"/>
      <c r="GJ159" s="202"/>
      <c r="GK159" s="202"/>
      <c r="GL159" s="202"/>
      <c r="GM159" s="202"/>
      <c r="GN159" s="202"/>
      <c r="GO159" s="202"/>
      <c r="GP159" s="202"/>
      <c r="GQ159" s="202"/>
      <c r="GR159" s="202"/>
      <c r="GS159" s="202"/>
      <c r="GT159" s="202"/>
      <c r="GU159" s="202"/>
      <c r="GV159" s="202"/>
      <c r="GW159" s="202"/>
      <c r="GX159" s="202"/>
      <c r="GY159" s="202"/>
      <c r="GZ159" s="202"/>
      <c r="HA159" s="202"/>
      <c r="HB159" s="202"/>
      <c r="HC159" s="202"/>
      <c r="HD159" s="202"/>
      <c r="HE159" s="202"/>
      <c r="HF159" s="202"/>
      <c r="HG159" s="202"/>
      <c r="HH159" s="202"/>
      <c r="HI159" s="202"/>
      <c r="HJ159" s="202"/>
      <c r="HK159" s="202"/>
      <c r="HL159" s="202"/>
      <c r="HM159" s="202"/>
      <c r="HN159" s="202"/>
      <c r="HO159" s="202"/>
      <c r="HP159" s="202"/>
      <c r="HQ159" s="202"/>
      <c r="HR159" s="202"/>
      <c r="HS159" s="202"/>
    </row>
    <row r="160" spans="1:227" ht="10" customHeight="1" x14ac:dyDescent="0.35"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  <c r="DK160" s="202"/>
      <c r="DL160" s="202"/>
      <c r="DM160" s="202"/>
      <c r="DN160" s="202"/>
      <c r="DO160" s="202"/>
      <c r="DP160" s="202"/>
      <c r="DQ160" s="202"/>
      <c r="DR160" s="202"/>
      <c r="DS160" s="202"/>
      <c r="DT160" s="202"/>
      <c r="DU160" s="202"/>
      <c r="DV160" s="202"/>
      <c r="DW160" s="202"/>
      <c r="DX160" s="202"/>
      <c r="DY160" s="202"/>
      <c r="DZ160" s="202"/>
      <c r="EA160" s="202"/>
      <c r="EB160" s="202"/>
      <c r="EC160" s="202"/>
      <c r="ED160" s="202"/>
      <c r="EE160" s="202"/>
      <c r="EF160" s="202"/>
      <c r="EG160" s="202"/>
      <c r="EH160" s="202"/>
      <c r="EI160" s="202"/>
      <c r="EJ160" s="202"/>
      <c r="EK160" s="202"/>
      <c r="EL160" s="202"/>
      <c r="EM160" s="202"/>
      <c r="EN160" s="202"/>
      <c r="EO160" s="202"/>
      <c r="EP160" s="202"/>
      <c r="EQ160" s="202"/>
      <c r="ER160" s="202"/>
      <c r="ES160" s="202"/>
      <c r="ET160" s="202"/>
      <c r="EU160" s="202"/>
      <c r="EV160" s="202"/>
      <c r="EW160" s="202"/>
      <c r="EX160" s="202"/>
      <c r="EY160" s="202"/>
      <c r="EZ160" s="202"/>
      <c r="FA160" s="202"/>
      <c r="FB160" s="202"/>
      <c r="FC160" s="202"/>
      <c r="FD160" s="202"/>
      <c r="FE160" s="202"/>
      <c r="FF160" s="202"/>
      <c r="FG160" s="202"/>
      <c r="FH160" s="202"/>
      <c r="FI160" s="202"/>
      <c r="FJ160" s="202"/>
      <c r="FK160" s="202"/>
      <c r="FL160" s="202"/>
      <c r="FM160" s="202"/>
      <c r="FN160" s="202"/>
      <c r="FO160" s="202"/>
      <c r="FP160" s="202"/>
      <c r="FQ160" s="202"/>
      <c r="FR160" s="202"/>
      <c r="FS160" s="202"/>
      <c r="FT160" s="202"/>
      <c r="FU160" s="202"/>
      <c r="FV160" s="202"/>
      <c r="FW160" s="202"/>
      <c r="FX160" s="202"/>
      <c r="FY160" s="202"/>
      <c r="FZ160" s="202"/>
      <c r="GA160" s="202"/>
      <c r="GB160" s="202"/>
      <c r="GC160" s="202"/>
      <c r="GD160" s="202"/>
      <c r="GE160" s="202"/>
      <c r="GF160" s="202"/>
      <c r="GG160" s="202"/>
      <c r="GH160" s="202"/>
      <c r="GI160" s="202"/>
      <c r="GJ160" s="202"/>
      <c r="GK160" s="202"/>
      <c r="GL160" s="202"/>
      <c r="GM160" s="202"/>
      <c r="GN160" s="202"/>
      <c r="GO160" s="202"/>
      <c r="GP160" s="202"/>
      <c r="GQ160" s="202"/>
      <c r="GR160" s="202"/>
      <c r="GS160" s="202"/>
      <c r="GT160" s="202"/>
      <c r="GU160" s="202"/>
      <c r="GV160" s="202"/>
      <c r="GW160" s="202"/>
      <c r="GX160" s="202"/>
      <c r="GY160" s="202"/>
      <c r="GZ160" s="202"/>
      <c r="HA160" s="202"/>
      <c r="HB160" s="202"/>
      <c r="HC160" s="202"/>
      <c r="HD160" s="202"/>
      <c r="HE160" s="202"/>
      <c r="HF160" s="202"/>
      <c r="HG160" s="202"/>
      <c r="HH160" s="202"/>
      <c r="HI160" s="202"/>
      <c r="HJ160" s="202"/>
      <c r="HK160" s="202"/>
      <c r="HL160" s="202"/>
      <c r="HM160" s="202"/>
      <c r="HN160" s="202"/>
      <c r="HO160" s="202"/>
      <c r="HP160" s="202"/>
      <c r="HQ160" s="202"/>
      <c r="HR160" s="202"/>
      <c r="HS160" s="202"/>
    </row>
    <row r="161" spans="26:227" ht="10" customHeight="1" x14ac:dyDescent="0.35"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02"/>
      <c r="EE161" s="202"/>
      <c r="EF161" s="202"/>
      <c r="EG161" s="202"/>
      <c r="EH161" s="202"/>
      <c r="EI161" s="202"/>
      <c r="EJ161" s="202"/>
      <c r="EK161" s="202"/>
      <c r="EL161" s="202"/>
      <c r="EM161" s="202"/>
      <c r="EN161" s="202"/>
      <c r="EO161" s="202"/>
      <c r="EP161" s="202"/>
      <c r="EQ161" s="202"/>
      <c r="ER161" s="202"/>
      <c r="ES161" s="202"/>
      <c r="ET161" s="202"/>
      <c r="EU161" s="202"/>
      <c r="EV161" s="202"/>
      <c r="EW161" s="202"/>
      <c r="EX161" s="202"/>
      <c r="EY161" s="202"/>
      <c r="EZ161" s="202"/>
      <c r="FA161" s="202"/>
      <c r="FB161" s="202"/>
      <c r="FC161" s="202"/>
      <c r="FD161" s="202"/>
      <c r="FE161" s="202"/>
      <c r="FF161" s="202"/>
      <c r="FG161" s="202"/>
      <c r="FH161" s="202"/>
      <c r="FI161" s="202"/>
      <c r="FJ161" s="202"/>
      <c r="FK161" s="202"/>
      <c r="FL161" s="202"/>
      <c r="FM161" s="202"/>
      <c r="FN161" s="202"/>
      <c r="FO161" s="202"/>
      <c r="FP161" s="202"/>
      <c r="FQ161" s="202"/>
      <c r="FR161" s="202"/>
      <c r="FS161" s="202"/>
      <c r="FT161" s="202"/>
      <c r="FU161" s="202"/>
      <c r="FV161" s="202"/>
      <c r="FW161" s="202"/>
      <c r="FX161" s="202"/>
      <c r="FY161" s="202"/>
      <c r="FZ161" s="202"/>
      <c r="GA161" s="202"/>
      <c r="GB161" s="202"/>
      <c r="GC161" s="202"/>
      <c r="GD161" s="202"/>
      <c r="GE161" s="202"/>
      <c r="GF161" s="202"/>
      <c r="GG161" s="202"/>
      <c r="GH161" s="202"/>
      <c r="GI161" s="202"/>
      <c r="GJ161" s="202"/>
      <c r="GK161" s="202"/>
      <c r="GL161" s="202"/>
      <c r="GM161" s="202"/>
      <c r="GN161" s="202"/>
      <c r="GO161" s="202"/>
      <c r="GP161" s="202"/>
      <c r="GQ161" s="202"/>
      <c r="GR161" s="202"/>
      <c r="GS161" s="202"/>
      <c r="GT161" s="202"/>
      <c r="GU161" s="202"/>
      <c r="GV161" s="202"/>
      <c r="GW161" s="202"/>
      <c r="GX161" s="202"/>
      <c r="GY161" s="202"/>
      <c r="GZ161" s="202"/>
      <c r="HA161" s="202"/>
      <c r="HB161" s="202"/>
      <c r="HC161" s="202"/>
      <c r="HD161" s="202"/>
      <c r="HE161" s="202"/>
      <c r="HF161" s="202"/>
      <c r="HG161" s="202"/>
      <c r="HH161" s="202"/>
      <c r="HI161" s="202"/>
      <c r="HJ161" s="202"/>
      <c r="HK161" s="202"/>
      <c r="HL161" s="202"/>
      <c r="HM161" s="202"/>
      <c r="HN161" s="202"/>
      <c r="HO161" s="202"/>
      <c r="HP161" s="202"/>
      <c r="HQ161" s="202"/>
      <c r="HR161" s="202"/>
      <c r="HS161" s="202"/>
    </row>
    <row r="162" spans="26:227" ht="10" customHeight="1" x14ac:dyDescent="0.35">
      <c r="Z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02"/>
      <c r="EE162" s="202"/>
      <c r="EF162" s="202"/>
      <c r="EG162" s="202"/>
      <c r="EH162" s="202"/>
      <c r="EI162" s="202"/>
      <c r="EJ162" s="202"/>
      <c r="EK162" s="202"/>
      <c r="EL162" s="202"/>
      <c r="EM162" s="202"/>
      <c r="EN162" s="202"/>
      <c r="EO162" s="202"/>
      <c r="EP162" s="202"/>
      <c r="EQ162" s="202"/>
      <c r="ER162" s="202"/>
      <c r="ES162" s="202"/>
      <c r="ET162" s="202"/>
      <c r="EU162" s="202"/>
      <c r="EV162" s="202"/>
      <c r="EW162" s="202"/>
      <c r="EX162" s="202"/>
      <c r="EY162" s="202"/>
      <c r="EZ162" s="202"/>
      <c r="FA162" s="202"/>
      <c r="FB162" s="202"/>
      <c r="FC162" s="202"/>
      <c r="FD162" s="202"/>
      <c r="FE162" s="202"/>
      <c r="FF162" s="202"/>
      <c r="FG162" s="202"/>
      <c r="FH162" s="202"/>
      <c r="FI162" s="202"/>
      <c r="FJ162" s="202"/>
      <c r="FK162" s="202"/>
      <c r="FL162" s="202"/>
      <c r="FM162" s="202"/>
      <c r="FN162" s="202"/>
      <c r="FO162" s="202"/>
      <c r="FP162" s="202"/>
      <c r="FQ162" s="202"/>
      <c r="FR162" s="202"/>
      <c r="FS162" s="202"/>
      <c r="FT162" s="202"/>
      <c r="FU162" s="202"/>
      <c r="FV162" s="202"/>
      <c r="FW162" s="202"/>
      <c r="FX162" s="202"/>
      <c r="FY162" s="202"/>
      <c r="FZ162" s="202"/>
      <c r="GA162" s="202"/>
      <c r="GB162" s="202"/>
      <c r="GC162" s="202"/>
      <c r="GD162" s="202"/>
      <c r="GE162" s="202"/>
      <c r="GF162" s="202"/>
      <c r="GG162" s="202"/>
      <c r="GH162" s="202"/>
      <c r="GI162" s="202"/>
      <c r="GJ162" s="202"/>
      <c r="GK162" s="202"/>
      <c r="GL162" s="202"/>
      <c r="GM162" s="202"/>
      <c r="GN162" s="202"/>
      <c r="GO162" s="202"/>
      <c r="GP162" s="202"/>
      <c r="GQ162" s="202"/>
      <c r="GR162" s="202"/>
      <c r="GS162" s="202"/>
      <c r="GT162" s="202"/>
      <c r="GU162" s="202"/>
      <c r="GV162" s="202"/>
      <c r="GW162" s="202"/>
      <c r="GX162" s="202"/>
      <c r="GY162" s="202"/>
      <c r="GZ162" s="202"/>
      <c r="HA162" s="202"/>
      <c r="HB162" s="202"/>
      <c r="HC162" s="202"/>
      <c r="HD162" s="202"/>
      <c r="HE162" s="202"/>
      <c r="HF162" s="202"/>
      <c r="HG162" s="202"/>
      <c r="HH162" s="202"/>
      <c r="HI162" s="202"/>
      <c r="HJ162" s="202"/>
      <c r="HK162" s="202"/>
      <c r="HL162" s="202"/>
      <c r="HM162" s="202"/>
      <c r="HN162" s="202"/>
      <c r="HO162" s="202"/>
      <c r="HP162" s="202"/>
      <c r="HQ162" s="202"/>
      <c r="HR162" s="202"/>
      <c r="HS162" s="202"/>
    </row>
    <row r="163" spans="26:227" ht="10" customHeight="1" x14ac:dyDescent="0.35">
      <c r="Z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  <c r="DK163" s="202"/>
      <c r="DL163" s="202"/>
      <c r="DM163" s="202"/>
      <c r="DN163" s="202"/>
      <c r="DO163" s="202"/>
      <c r="DP163" s="202"/>
      <c r="DQ163" s="202"/>
      <c r="DR163" s="202"/>
      <c r="DS163" s="202"/>
      <c r="DT163" s="202"/>
      <c r="DU163" s="202"/>
      <c r="DV163" s="202"/>
      <c r="DW163" s="202"/>
      <c r="DX163" s="202"/>
      <c r="DY163" s="202"/>
      <c r="DZ163" s="202"/>
      <c r="EA163" s="202"/>
      <c r="EB163" s="202"/>
      <c r="EC163" s="202"/>
      <c r="ED163" s="202"/>
      <c r="EE163" s="202"/>
      <c r="EF163" s="202"/>
      <c r="EG163" s="202"/>
      <c r="EH163" s="202"/>
      <c r="EI163" s="202"/>
      <c r="EJ163" s="202"/>
      <c r="EK163" s="202"/>
      <c r="EL163" s="202"/>
      <c r="EM163" s="202"/>
      <c r="EN163" s="202"/>
      <c r="EO163" s="202"/>
      <c r="EP163" s="202"/>
      <c r="EQ163" s="202"/>
      <c r="ER163" s="202"/>
      <c r="ES163" s="202"/>
      <c r="ET163" s="202"/>
      <c r="EU163" s="202"/>
      <c r="EV163" s="202"/>
      <c r="EW163" s="202"/>
      <c r="EX163" s="202"/>
      <c r="EY163" s="202"/>
      <c r="EZ163" s="202"/>
      <c r="FA163" s="202"/>
      <c r="FB163" s="202"/>
      <c r="FC163" s="202"/>
      <c r="FD163" s="202"/>
      <c r="FE163" s="202"/>
      <c r="FF163" s="202"/>
      <c r="FG163" s="202"/>
      <c r="FH163" s="202"/>
      <c r="FI163" s="202"/>
      <c r="FJ163" s="202"/>
      <c r="FK163" s="202"/>
      <c r="FL163" s="202"/>
      <c r="FM163" s="202"/>
      <c r="FN163" s="202"/>
      <c r="FO163" s="202"/>
      <c r="FP163" s="202"/>
      <c r="FQ163" s="202"/>
      <c r="FR163" s="202"/>
      <c r="FS163" s="202"/>
      <c r="FT163" s="202"/>
      <c r="FU163" s="202"/>
      <c r="FV163" s="202"/>
      <c r="FW163" s="202"/>
      <c r="FX163" s="202"/>
      <c r="FY163" s="202"/>
      <c r="FZ163" s="202"/>
      <c r="GA163" s="202"/>
      <c r="GB163" s="202"/>
      <c r="GC163" s="202"/>
      <c r="GD163" s="202"/>
      <c r="GE163" s="202"/>
      <c r="GF163" s="202"/>
      <c r="GG163" s="202"/>
      <c r="GH163" s="202"/>
      <c r="GI163" s="202"/>
      <c r="GJ163" s="202"/>
      <c r="GK163" s="202"/>
      <c r="GL163" s="202"/>
      <c r="GM163" s="202"/>
      <c r="GN163" s="202"/>
      <c r="GO163" s="202"/>
      <c r="GP163" s="202"/>
      <c r="GQ163" s="202"/>
      <c r="GR163" s="202"/>
      <c r="GS163" s="202"/>
      <c r="GT163" s="202"/>
      <c r="GU163" s="202"/>
      <c r="GV163" s="202"/>
      <c r="GW163" s="202"/>
      <c r="GX163" s="202"/>
      <c r="GY163" s="202"/>
      <c r="GZ163" s="202"/>
      <c r="HA163" s="202"/>
      <c r="HB163" s="202"/>
      <c r="HC163" s="202"/>
      <c r="HD163" s="202"/>
      <c r="HE163" s="202"/>
      <c r="HF163" s="202"/>
      <c r="HG163" s="202"/>
      <c r="HH163" s="202"/>
      <c r="HI163" s="202"/>
      <c r="HJ163" s="202"/>
      <c r="HK163" s="202"/>
      <c r="HL163" s="202"/>
      <c r="HM163" s="202"/>
      <c r="HN163" s="202"/>
      <c r="HO163" s="202"/>
      <c r="HP163" s="202"/>
      <c r="HQ163" s="202"/>
      <c r="HR163" s="202"/>
      <c r="HS163" s="202"/>
    </row>
    <row r="164" spans="26:227" ht="10" customHeight="1" x14ac:dyDescent="0.35"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  <c r="EO164" s="202"/>
      <c r="EP164" s="202"/>
      <c r="EQ164" s="202"/>
      <c r="ER164" s="202"/>
      <c r="ES164" s="202"/>
      <c r="ET164" s="202"/>
      <c r="EU164" s="202"/>
      <c r="EV164" s="202"/>
      <c r="EW164" s="202"/>
      <c r="EX164" s="202"/>
      <c r="EY164" s="202"/>
      <c r="EZ164" s="202"/>
      <c r="FA164" s="202"/>
      <c r="FB164" s="202"/>
      <c r="FC164" s="202"/>
      <c r="FD164" s="202"/>
      <c r="FE164" s="202"/>
      <c r="FF164" s="202"/>
      <c r="FG164" s="202"/>
      <c r="FH164" s="202"/>
      <c r="FI164" s="202"/>
      <c r="FJ164" s="202"/>
      <c r="FK164" s="202"/>
      <c r="FL164" s="202"/>
      <c r="FM164" s="202"/>
      <c r="FN164" s="202"/>
      <c r="FO164" s="202"/>
      <c r="FP164" s="202"/>
      <c r="FQ164" s="202"/>
      <c r="FR164" s="202"/>
      <c r="FS164" s="202"/>
      <c r="FT164" s="202"/>
      <c r="FU164" s="202"/>
      <c r="FV164" s="202"/>
      <c r="FW164" s="202"/>
      <c r="FX164" s="202"/>
      <c r="FY164" s="202"/>
      <c r="FZ164" s="202"/>
      <c r="GA164" s="202"/>
      <c r="GB164" s="202"/>
      <c r="GC164" s="202"/>
      <c r="GD164" s="202"/>
      <c r="GE164" s="202"/>
      <c r="GF164" s="202"/>
      <c r="GG164" s="202"/>
      <c r="GH164" s="202"/>
      <c r="GI164" s="202"/>
      <c r="GJ164" s="202"/>
      <c r="GK164" s="202"/>
      <c r="GL164" s="202"/>
      <c r="GM164" s="202"/>
      <c r="GN164" s="202"/>
      <c r="GO164" s="202"/>
      <c r="GP164" s="202"/>
      <c r="GQ164" s="202"/>
      <c r="GR164" s="202"/>
      <c r="GS164" s="202"/>
      <c r="GT164" s="202"/>
      <c r="GU164" s="202"/>
      <c r="GV164" s="202"/>
      <c r="GW164" s="202"/>
      <c r="GX164" s="202"/>
      <c r="GY164" s="202"/>
      <c r="GZ164" s="202"/>
      <c r="HA164" s="202"/>
      <c r="HB164" s="202"/>
      <c r="HC164" s="202"/>
      <c r="HD164" s="202"/>
      <c r="HE164" s="202"/>
      <c r="HF164" s="202"/>
      <c r="HG164" s="202"/>
      <c r="HH164" s="202"/>
      <c r="HI164" s="202"/>
      <c r="HJ164" s="202"/>
      <c r="HK164" s="202"/>
      <c r="HL164" s="202"/>
      <c r="HM164" s="202"/>
      <c r="HN164" s="202"/>
      <c r="HO164" s="202"/>
      <c r="HP164" s="202"/>
      <c r="HQ164" s="202"/>
      <c r="HR164" s="202"/>
      <c r="HS164" s="202"/>
    </row>
    <row r="165" spans="26:227" ht="10" customHeight="1" x14ac:dyDescent="0.35"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  <c r="DK165" s="202"/>
      <c r="DL165" s="202"/>
      <c r="DM165" s="202"/>
      <c r="DN165" s="202"/>
      <c r="DO165" s="202"/>
      <c r="DP165" s="202"/>
      <c r="DQ165" s="202"/>
      <c r="DR165" s="202"/>
      <c r="DS165" s="202"/>
      <c r="DT165" s="202"/>
      <c r="DU165" s="202"/>
      <c r="DV165" s="202"/>
      <c r="DW165" s="202"/>
      <c r="DX165" s="202"/>
      <c r="DY165" s="202"/>
      <c r="DZ165" s="202"/>
      <c r="EA165" s="202"/>
      <c r="EB165" s="202"/>
      <c r="EC165" s="202"/>
      <c r="ED165" s="202"/>
      <c r="EE165" s="202"/>
      <c r="EF165" s="202"/>
      <c r="EG165" s="202"/>
      <c r="EH165" s="202"/>
      <c r="EI165" s="202"/>
      <c r="EJ165" s="202"/>
      <c r="EK165" s="202"/>
      <c r="EL165" s="202"/>
      <c r="EM165" s="202"/>
      <c r="EN165" s="202"/>
      <c r="EO165" s="202"/>
      <c r="EP165" s="202"/>
      <c r="EQ165" s="202"/>
      <c r="ER165" s="202"/>
      <c r="ES165" s="202"/>
      <c r="ET165" s="202"/>
      <c r="EU165" s="202"/>
      <c r="EV165" s="202"/>
      <c r="EW165" s="202"/>
      <c r="EX165" s="202"/>
      <c r="EY165" s="202"/>
      <c r="EZ165" s="202"/>
      <c r="FA165" s="202"/>
      <c r="FB165" s="202"/>
      <c r="FC165" s="202"/>
      <c r="FD165" s="202"/>
      <c r="FE165" s="202"/>
      <c r="FF165" s="202"/>
      <c r="FG165" s="202"/>
      <c r="FH165" s="202"/>
      <c r="FI165" s="202"/>
      <c r="FJ165" s="202"/>
      <c r="FK165" s="202"/>
      <c r="FL165" s="202"/>
      <c r="FM165" s="202"/>
      <c r="FN165" s="202"/>
      <c r="FO165" s="202"/>
      <c r="FP165" s="202"/>
      <c r="FQ165" s="202"/>
      <c r="FR165" s="202"/>
      <c r="FS165" s="202"/>
      <c r="FT165" s="202"/>
      <c r="FU165" s="202"/>
      <c r="FV165" s="202"/>
      <c r="FW165" s="202"/>
      <c r="FX165" s="202"/>
      <c r="FY165" s="202"/>
      <c r="FZ165" s="202"/>
      <c r="GA165" s="202"/>
      <c r="GB165" s="202"/>
      <c r="GC165" s="202"/>
      <c r="GD165" s="202"/>
      <c r="GE165" s="202"/>
      <c r="GF165" s="202"/>
      <c r="GG165" s="202"/>
      <c r="GH165" s="202"/>
      <c r="GI165" s="202"/>
      <c r="GJ165" s="202"/>
      <c r="GK165" s="202"/>
      <c r="GL165" s="202"/>
      <c r="GM165" s="202"/>
      <c r="GN165" s="202"/>
      <c r="GO165" s="202"/>
      <c r="GP165" s="202"/>
      <c r="GQ165" s="202"/>
      <c r="GR165" s="202"/>
      <c r="GS165" s="202"/>
      <c r="GT165" s="202"/>
      <c r="GU165" s="202"/>
      <c r="GV165" s="202"/>
      <c r="GW165" s="202"/>
      <c r="GX165" s="202"/>
      <c r="GY165" s="202"/>
      <c r="GZ165" s="202"/>
      <c r="HA165" s="202"/>
      <c r="HB165" s="202"/>
      <c r="HC165" s="202"/>
      <c r="HD165" s="202"/>
      <c r="HE165" s="202"/>
      <c r="HF165" s="202"/>
      <c r="HG165" s="202"/>
      <c r="HH165" s="202"/>
      <c r="HI165" s="202"/>
      <c r="HJ165" s="202"/>
      <c r="HK165" s="202"/>
      <c r="HL165" s="202"/>
      <c r="HM165" s="202"/>
      <c r="HN165" s="202"/>
      <c r="HO165" s="202"/>
      <c r="HP165" s="202"/>
      <c r="HQ165" s="202"/>
      <c r="HR165" s="202"/>
      <c r="HS165" s="202"/>
    </row>
    <row r="166" spans="26:227" ht="10" customHeight="1" x14ac:dyDescent="0.35"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  <c r="DK166" s="202"/>
      <c r="DL166" s="202"/>
      <c r="DM166" s="202"/>
      <c r="DN166" s="202"/>
      <c r="DO166" s="202"/>
      <c r="DP166" s="202"/>
      <c r="DQ166" s="202"/>
      <c r="DR166" s="202"/>
      <c r="DS166" s="202"/>
      <c r="DT166" s="202"/>
      <c r="DU166" s="202"/>
      <c r="DV166" s="202"/>
      <c r="DW166" s="202"/>
      <c r="DX166" s="202"/>
      <c r="DY166" s="202"/>
      <c r="DZ166" s="202"/>
      <c r="EA166" s="202"/>
      <c r="EB166" s="202"/>
      <c r="EC166" s="202"/>
      <c r="ED166" s="202"/>
      <c r="EE166" s="202"/>
      <c r="EF166" s="202"/>
      <c r="EG166" s="202"/>
      <c r="EH166" s="202"/>
      <c r="EI166" s="202"/>
      <c r="EJ166" s="202"/>
      <c r="EK166" s="202"/>
      <c r="EL166" s="202"/>
      <c r="EM166" s="202"/>
      <c r="EN166" s="202"/>
      <c r="EO166" s="202"/>
      <c r="EP166" s="202"/>
      <c r="EQ166" s="202"/>
      <c r="ER166" s="202"/>
      <c r="ES166" s="202"/>
      <c r="ET166" s="202"/>
      <c r="EU166" s="202"/>
      <c r="EV166" s="202"/>
      <c r="EW166" s="202"/>
      <c r="EX166" s="202"/>
      <c r="EY166" s="202"/>
      <c r="EZ166" s="202"/>
      <c r="FA166" s="202"/>
      <c r="FB166" s="202"/>
      <c r="FC166" s="202"/>
      <c r="FD166" s="202"/>
      <c r="FE166" s="202"/>
      <c r="FF166" s="202"/>
      <c r="FG166" s="202"/>
      <c r="FH166" s="202"/>
      <c r="FI166" s="202"/>
      <c r="FJ166" s="202"/>
      <c r="FK166" s="202"/>
      <c r="FL166" s="202"/>
      <c r="FM166" s="202"/>
      <c r="FN166" s="202"/>
      <c r="FO166" s="202"/>
      <c r="FP166" s="202"/>
      <c r="FQ166" s="202"/>
      <c r="FR166" s="202"/>
      <c r="FS166" s="202"/>
      <c r="FT166" s="202"/>
      <c r="FU166" s="202"/>
      <c r="FV166" s="202"/>
      <c r="FW166" s="202"/>
      <c r="FX166" s="202"/>
      <c r="FY166" s="202"/>
      <c r="FZ166" s="202"/>
      <c r="GA166" s="202"/>
      <c r="GB166" s="202"/>
      <c r="GC166" s="202"/>
      <c r="GD166" s="202"/>
      <c r="GE166" s="202"/>
      <c r="GF166" s="202"/>
      <c r="GG166" s="202"/>
      <c r="GH166" s="202"/>
      <c r="GI166" s="202"/>
      <c r="GJ166" s="202"/>
      <c r="GK166" s="202"/>
      <c r="GL166" s="202"/>
      <c r="GM166" s="202"/>
      <c r="GN166" s="202"/>
      <c r="GO166" s="202"/>
      <c r="GP166" s="202"/>
      <c r="GQ166" s="202"/>
      <c r="GR166" s="202"/>
      <c r="GS166" s="202"/>
      <c r="GT166" s="202"/>
      <c r="GU166" s="202"/>
      <c r="GV166" s="202"/>
      <c r="GW166" s="202"/>
      <c r="GX166" s="202"/>
      <c r="GY166" s="202"/>
      <c r="GZ166" s="202"/>
      <c r="HA166" s="202"/>
      <c r="HB166" s="202"/>
      <c r="HC166" s="202"/>
      <c r="HD166" s="202"/>
      <c r="HE166" s="202"/>
      <c r="HF166" s="202"/>
      <c r="HG166" s="202"/>
      <c r="HH166" s="202"/>
      <c r="HI166" s="202"/>
      <c r="HJ166" s="202"/>
      <c r="HK166" s="202"/>
      <c r="HL166" s="202"/>
      <c r="HM166" s="202"/>
      <c r="HN166" s="202"/>
      <c r="HO166" s="202"/>
      <c r="HP166" s="202"/>
      <c r="HQ166" s="202"/>
      <c r="HR166" s="202"/>
      <c r="HS166" s="202"/>
    </row>
    <row r="167" spans="26:227" ht="10" customHeight="1" x14ac:dyDescent="0.35"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02"/>
      <c r="EE167" s="202"/>
      <c r="EF167" s="202"/>
      <c r="EG167" s="202"/>
      <c r="EH167" s="202"/>
      <c r="EI167" s="202"/>
      <c r="EJ167" s="202"/>
      <c r="EK167" s="202"/>
      <c r="EL167" s="202"/>
      <c r="EM167" s="202"/>
      <c r="EN167" s="202"/>
      <c r="EO167" s="202"/>
      <c r="EP167" s="202"/>
      <c r="EQ167" s="202"/>
      <c r="ER167" s="202"/>
      <c r="ES167" s="202"/>
      <c r="ET167" s="202"/>
      <c r="EU167" s="202"/>
      <c r="EV167" s="202"/>
      <c r="EW167" s="202"/>
      <c r="EX167" s="202"/>
      <c r="EY167" s="202"/>
      <c r="EZ167" s="202"/>
      <c r="FA167" s="202"/>
      <c r="FB167" s="202"/>
      <c r="FC167" s="202"/>
      <c r="FD167" s="202"/>
      <c r="FE167" s="202"/>
      <c r="FF167" s="202"/>
      <c r="FG167" s="202"/>
      <c r="FH167" s="202"/>
      <c r="FI167" s="202"/>
      <c r="FJ167" s="202"/>
      <c r="FK167" s="202"/>
      <c r="FL167" s="202"/>
      <c r="FM167" s="202"/>
      <c r="FN167" s="202"/>
      <c r="FO167" s="202"/>
      <c r="FP167" s="202"/>
      <c r="FQ167" s="202"/>
      <c r="FR167" s="202"/>
      <c r="FS167" s="202"/>
      <c r="FT167" s="202"/>
      <c r="FU167" s="202"/>
      <c r="FV167" s="202"/>
      <c r="FW167" s="202"/>
      <c r="FX167" s="202"/>
      <c r="FY167" s="202"/>
      <c r="FZ167" s="202"/>
      <c r="GA167" s="202"/>
      <c r="GB167" s="202"/>
      <c r="GC167" s="202"/>
      <c r="GD167" s="202"/>
      <c r="GE167" s="202"/>
      <c r="GF167" s="202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  <c r="GT167" s="202"/>
      <c r="GU167" s="202"/>
      <c r="GV167" s="202"/>
      <c r="GW167" s="202"/>
      <c r="GX167" s="202"/>
      <c r="GY167" s="202"/>
      <c r="GZ167" s="202"/>
      <c r="HA167" s="202"/>
      <c r="HB167" s="202"/>
      <c r="HC167" s="202"/>
      <c r="HD167" s="202"/>
      <c r="HE167" s="202"/>
      <c r="HF167" s="202"/>
      <c r="HG167" s="202"/>
      <c r="HH167" s="202"/>
      <c r="HI167" s="202"/>
      <c r="HJ167" s="202"/>
      <c r="HK167" s="202"/>
      <c r="HL167" s="202"/>
      <c r="HM167" s="202"/>
      <c r="HN167" s="202"/>
      <c r="HO167" s="202"/>
      <c r="HP167" s="202"/>
      <c r="HQ167" s="202"/>
      <c r="HR167" s="202"/>
      <c r="HS167" s="202"/>
    </row>
    <row r="168" spans="26:227" ht="10" customHeight="1" x14ac:dyDescent="0.35"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  <c r="DK168" s="202"/>
      <c r="DL168" s="202"/>
      <c r="DM168" s="202"/>
      <c r="DN168" s="202"/>
      <c r="DO168" s="202"/>
      <c r="DP168" s="202"/>
      <c r="DQ168" s="202"/>
      <c r="DR168" s="202"/>
      <c r="DS168" s="202"/>
      <c r="DT168" s="202"/>
      <c r="DU168" s="202"/>
      <c r="DV168" s="202"/>
      <c r="DW168" s="202"/>
      <c r="DX168" s="202"/>
      <c r="DY168" s="202"/>
      <c r="DZ168" s="202"/>
      <c r="EA168" s="202"/>
      <c r="EB168" s="202"/>
      <c r="EC168" s="202"/>
      <c r="ED168" s="202"/>
      <c r="EE168" s="202"/>
      <c r="EF168" s="202"/>
      <c r="EG168" s="202"/>
      <c r="EH168" s="202"/>
      <c r="EI168" s="202"/>
      <c r="EJ168" s="202"/>
      <c r="EK168" s="202"/>
      <c r="EL168" s="202"/>
      <c r="EM168" s="202"/>
      <c r="EN168" s="202"/>
      <c r="EO168" s="202"/>
      <c r="EP168" s="202"/>
      <c r="EQ168" s="202"/>
      <c r="ER168" s="202"/>
      <c r="ES168" s="202"/>
      <c r="ET168" s="202"/>
      <c r="EU168" s="202"/>
      <c r="EV168" s="202"/>
      <c r="EW168" s="202"/>
      <c r="EX168" s="202"/>
      <c r="EY168" s="202"/>
      <c r="EZ168" s="202"/>
      <c r="FA168" s="202"/>
      <c r="FB168" s="202"/>
      <c r="FC168" s="202"/>
      <c r="FD168" s="202"/>
      <c r="FE168" s="202"/>
      <c r="FF168" s="202"/>
      <c r="FG168" s="202"/>
      <c r="FH168" s="202"/>
      <c r="FI168" s="202"/>
      <c r="FJ168" s="202"/>
      <c r="FK168" s="202"/>
      <c r="FL168" s="202"/>
      <c r="FM168" s="202"/>
      <c r="FN168" s="202"/>
      <c r="FO168" s="202"/>
      <c r="FP168" s="202"/>
      <c r="FQ168" s="202"/>
      <c r="FR168" s="202"/>
      <c r="FS168" s="202"/>
      <c r="FT168" s="202"/>
      <c r="FU168" s="202"/>
      <c r="FV168" s="202"/>
      <c r="FW168" s="202"/>
      <c r="FX168" s="202"/>
      <c r="FY168" s="202"/>
      <c r="FZ168" s="202"/>
      <c r="GA168" s="202"/>
      <c r="GB168" s="202"/>
      <c r="GC168" s="202"/>
      <c r="GD168" s="202"/>
      <c r="GE168" s="202"/>
      <c r="GF168" s="202"/>
      <c r="GG168" s="202"/>
      <c r="GH168" s="202"/>
      <c r="GI168" s="202"/>
      <c r="GJ168" s="202"/>
      <c r="GK168" s="202"/>
      <c r="GL168" s="202"/>
      <c r="GM168" s="202"/>
      <c r="GN168" s="202"/>
      <c r="GO168" s="202"/>
      <c r="GP168" s="202"/>
      <c r="GQ168" s="202"/>
      <c r="GR168" s="202"/>
      <c r="GS168" s="202"/>
      <c r="GT168" s="202"/>
      <c r="GU168" s="202"/>
      <c r="GV168" s="202"/>
      <c r="GW168" s="202"/>
      <c r="GX168" s="202"/>
      <c r="GY168" s="202"/>
      <c r="GZ168" s="202"/>
      <c r="HA168" s="202"/>
      <c r="HB168" s="202"/>
      <c r="HC168" s="202"/>
      <c r="HD168" s="202"/>
      <c r="HE168" s="202"/>
      <c r="HF168" s="202"/>
      <c r="HG168" s="202"/>
      <c r="HH168" s="202"/>
      <c r="HI168" s="202"/>
      <c r="HJ168" s="202"/>
      <c r="HK168" s="202"/>
      <c r="HL168" s="202"/>
      <c r="HM168" s="202"/>
      <c r="HN168" s="202"/>
      <c r="HO168" s="202"/>
      <c r="HP168" s="202"/>
      <c r="HQ168" s="202"/>
      <c r="HR168" s="202"/>
      <c r="HS168" s="202"/>
    </row>
    <row r="169" spans="26:227" ht="10" customHeight="1" x14ac:dyDescent="0.35"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02"/>
      <c r="EE169" s="202"/>
      <c r="EF169" s="202"/>
      <c r="EG169" s="202"/>
      <c r="EH169" s="202"/>
      <c r="EI169" s="202"/>
      <c r="EJ169" s="202"/>
      <c r="EK169" s="202"/>
      <c r="EL169" s="202"/>
      <c r="EM169" s="202"/>
      <c r="EN169" s="202"/>
      <c r="EO169" s="202"/>
      <c r="EP169" s="202"/>
      <c r="EQ169" s="202"/>
      <c r="ER169" s="202"/>
      <c r="ES169" s="202"/>
      <c r="ET169" s="202"/>
      <c r="EU169" s="202"/>
      <c r="EV169" s="202"/>
      <c r="EW169" s="202"/>
      <c r="EX169" s="202"/>
      <c r="EY169" s="202"/>
      <c r="EZ169" s="202"/>
      <c r="FA169" s="202"/>
      <c r="FB169" s="202"/>
      <c r="FC169" s="202"/>
      <c r="FD169" s="202"/>
      <c r="FE169" s="202"/>
      <c r="FF169" s="202"/>
      <c r="FG169" s="202"/>
      <c r="FH169" s="202"/>
      <c r="FI169" s="202"/>
      <c r="FJ169" s="202"/>
      <c r="FK169" s="202"/>
      <c r="FL169" s="202"/>
      <c r="FM169" s="202"/>
      <c r="FN169" s="202"/>
      <c r="FO169" s="202"/>
      <c r="FP169" s="202"/>
      <c r="FQ169" s="202"/>
      <c r="FR169" s="202"/>
      <c r="FS169" s="202"/>
      <c r="FT169" s="202"/>
      <c r="FU169" s="202"/>
      <c r="FV169" s="202"/>
      <c r="FW169" s="202"/>
      <c r="FX169" s="202"/>
      <c r="FY169" s="202"/>
      <c r="FZ169" s="202"/>
      <c r="GA169" s="202"/>
      <c r="GB169" s="202"/>
      <c r="GC169" s="202"/>
      <c r="GD169" s="202"/>
      <c r="GE169" s="202"/>
      <c r="GF169" s="202"/>
      <c r="GG169" s="202"/>
      <c r="GH169" s="202"/>
      <c r="GI169" s="202"/>
      <c r="GJ169" s="202"/>
      <c r="GK169" s="202"/>
      <c r="GL169" s="202"/>
      <c r="GM169" s="202"/>
      <c r="GN169" s="202"/>
      <c r="GO169" s="202"/>
      <c r="GP169" s="202"/>
      <c r="GQ169" s="202"/>
      <c r="GR169" s="202"/>
      <c r="GS169" s="202"/>
      <c r="GT169" s="202"/>
      <c r="GU169" s="202"/>
      <c r="GV169" s="202"/>
      <c r="GW169" s="202"/>
      <c r="GX169" s="202"/>
      <c r="GY169" s="202"/>
      <c r="GZ169" s="202"/>
      <c r="HA169" s="202"/>
      <c r="HB169" s="202"/>
      <c r="HC169" s="202"/>
      <c r="HD169" s="202"/>
      <c r="HE169" s="202"/>
      <c r="HF169" s="202"/>
      <c r="HG169" s="202"/>
      <c r="HH169" s="202"/>
      <c r="HI169" s="202"/>
      <c r="HJ169" s="202"/>
      <c r="HK169" s="202"/>
      <c r="HL169" s="202"/>
      <c r="HM169" s="202"/>
      <c r="HN169" s="202"/>
      <c r="HO169" s="202"/>
      <c r="HP169" s="202"/>
      <c r="HQ169" s="202"/>
      <c r="HR169" s="202"/>
      <c r="HS169" s="202"/>
    </row>
    <row r="170" spans="26:227" ht="10" customHeight="1" x14ac:dyDescent="0.35"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202"/>
      <c r="EY170" s="202"/>
      <c r="EZ170" s="202"/>
      <c r="FA170" s="202"/>
      <c r="FB170" s="202"/>
      <c r="FC170" s="202"/>
      <c r="FD170" s="202"/>
      <c r="FE170" s="202"/>
      <c r="FF170" s="202"/>
      <c r="FG170" s="202"/>
      <c r="FH170" s="202"/>
      <c r="FI170" s="202"/>
      <c r="FJ170" s="202"/>
      <c r="FK170" s="202"/>
      <c r="FL170" s="202"/>
      <c r="FM170" s="202"/>
      <c r="FN170" s="202"/>
      <c r="FO170" s="202"/>
      <c r="FP170" s="202"/>
      <c r="FQ170" s="202"/>
      <c r="FR170" s="202"/>
      <c r="FS170" s="202"/>
      <c r="FT170" s="202"/>
      <c r="FU170" s="202"/>
      <c r="FV170" s="202"/>
      <c r="FW170" s="202"/>
      <c r="FX170" s="202"/>
      <c r="FY170" s="202"/>
      <c r="FZ170" s="202"/>
      <c r="GA170" s="202"/>
      <c r="GB170" s="202"/>
      <c r="GC170" s="202"/>
      <c r="GD170" s="202"/>
      <c r="GE170" s="202"/>
      <c r="GF170" s="202"/>
      <c r="GG170" s="202"/>
      <c r="GH170" s="202"/>
      <c r="GI170" s="202"/>
      <c r="GJ170" s="202"/>
      <c r="GK170" s="202"/>
      <c r="GL170" s="202"/>
      <c r="GM170" s="202"/>
      <c r="GN170" s="202"/>
      <c r="GO170" s="202"/>
      <c r="GP170" s="202"/>
      <c r="GQ170" s="202"/>
      <c r="GR170" s="202"/>
      <c r="GS170" s="202"/>
      <c r="GT170" s="202"/>
      <c r="GU170" s="202"/>
      <c r="GV170" s="202"/>
      <c r="GW170" s="202"/>
      <c r="GX170" s="202"/>
      <c r="GY170" s="202"/>
      <c r="GZ170" s="202"/>
      <c r="HA170" s="202"/>
      <c r="HB170" s="202"/>
      <c r="HC170" s="202"/>
      <c r="HD170" s="202"/>
      <c r="HE170" s="202"/>
      <c r="HF170" s="202"/>
      <c r="HG170" s="202"/>
      <c r="HH170" s="202"/>
      <c r="HI170" s="202"/>
      <c r="HJ170" s="202"/>
      <c r="HK170" s="202"/>
      <c r="HL170" s="202"/>
      <c r="HM170" s="202"/>
      <c r="HN170" s="202"/>
      <c r="HO170" s="202"/>
      <c r="HP170" s="202"/>
      <c r="HQ170" s="202"/>
      <c r="HR170" s="202"/>
      <c r="HS170" s="202"/>
    </row>
    <row r="171" spans="26:227" ht="10" customHeight="1" x14ac:dyDescent="0.35"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  <c r="EL171" s="202"/>
      <c r="EM171" s="202"/>
      <c r="EN171" s="202"/>
      <c r="EO171" s="202"/>
      <c r="EP171" s="202"/>
      <c r="EQ171" s="202"/>
      <c r="ER171" s="202"/>
      <c r="ES171" s="202"/>
      <c r="ET171" s="202"/>
      <c r="EU171" s="202"/>
      <c r="EV171" s="202"/>
      <c r="EW171" s="202"/>
      <c r="EX171" s="202"/>
      <c r="EY171" s="202"/>
      <c r="EZ171" s="202"/>
      <c r="FA171" s="202"/>
      <c r="FB171" s="202"/>
      <c r="FC171" s="202"/>
      <c r="FD171" s="202"/>
      <c r="FE171" s="202"/>
      <c r="FF171" s="202"/>
      <c r="FG171" s="202"/>
      <c r="FH171" s="202"/>
      <c r="FI171" s="202"/>
      <c r="FJ171" s="202"/>
      <c r="FK171" s="202"/>
      <c r="FL171" s="202"/>
      <c r="FM171" s="202"/>
      <c r="FN171" s="202"/>
      <c r="FO171" s="202"/>
      <c r="FP171" s="202"/>
      <c r="FQ171" s="202"/>
      <c r="FR171" s="202"/>
      <c r="FS171" s="202"/>
      <c r="FT171" s="202"/>
      <c r="FU171" s="202"/>
      <c r="FV171" s="202"/>
      <c r="FW171" s="202"/>
      <c r="FX171" s="202"/>
      <c r="FY171" s="202"/>
      <c r="FZ171" s="202"/>
      <c r="GA171" s="202"/>
      <c r="GB171" s="202"/>
      <c r="GC171" s="202"/>
      <c r="GD171" s="202"/>
      <c r="GE171" s="202"/>
      <c r="GF171" s="202"/>
      <c r="GG171" s="202"/>
      <c r="GH171" s="202"/>
      <c r="GI171" s="202"/>
      <c r="GJ171" s="202"/>
      <c r="GK171" s="202"/>
      <c r="GL171" s="202"/>
      <c r="GM171" s="202"/>
      <c r="GN171" s="202"/>
      <c r="GO171" s="202"/>
      <c r="GP171" s="202"/>
      <c r="GQ171" s="202"/>
      <c r="GR171" s="202"/>
      <c r="GS171" s="202"/>
      <c r="GT171" s="202"/>
      <c r="GU171" s="202"/>
      <c r="GV171" s="202"/>
      <c r="GW171" s="202"/>
      <c r="GX171" s="202"/>
      <c r="GY171" s="202"/>
      <c r="GZ171" s="202"/>
      <c r="HA171" s="202"/>
      <c r="HB171" s="202"/>
      <c r="HC171" s="202"/>
      <c r="HD171" s="202"/>
      <c r="HE171" s="202"/>
      <c r="HF171" s="202"/>
      <c r="HG171" s="202"/>
      <c r="HH171" s="202"/>
      <c r="HI171" s="202"/>
      <c r="HJ171" s="202"/>
      <c r="HK171" s="202"/>
      <c r="HL171" s="202"/>
      <c r="HM171" s="202"/>
      <c r="HN171" s="202"/>
      <c r="HO171" s="202"/>
      <c r="HP171" s="202"/>
      <c r="HQ171" s="202"/>
      <c r="HR171" s="202"/>
      <c r="HS171" s="202"/>
    </row>
    <row r="172" spans="26:227" ht="10" customHeight="1" x14ac:dyDescent="0.35"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  <c r="EO172" s="202"/>
      <c r="EP172" s="202"/>
      <c r="EQ172" s="202"/>
      <c r="ER172" s="202"/>
      <c r="ES172" s="202"/>
      <c r="ET172" s="202"/>
      <c r="EU172" s="202"/>
      <c r="EV172" s="202"/>
      <c r="EW172" s="202"/>
      <c r="EX172" s="202"/>
      <c r="EY172" s="202"/>
      <c r="EZ172" s="202"/>
      <c r="FA172" s="202"/>
      <c r="FB172" s="202"/>
      <c r="FC172" s="202"/>
      <c r="FD172" s="202"/>
      <c r="FE172" s="202"/>
      <c r="FF172" s="202"/>
      <c r="FG172" s="202"/>
      <c r="FH172" s="202"/>
      <c r="FI172" s="202"/>
      <c r="FJ172" s="202"/>
      <c r="FK172" s="202"/>
      <c r="FL172" s="202"/>
      <c r="FM172" s="202"/>
      <c r="FN172" s="202"/>
      <c r="FO172" s="202"/>
      <c r="FP172" s="202"/>
      <c r="FQ172" s="202"/>
      <c r="FR172" s="202"/>
      <c r="FS172" s="202"/>
      <c r="FT172" s="202"/>
      <c r="FU172" s="202"/>
      <c r="FV172" s="202"/>
      <c r="FW172" s="202"/>
      <c r="FX172" s="202"/>
      <c r="FY172" s="202"/>
      <c r="FZ172" s="202"/>
      <c r="GA172" s="202"/>
      <c r="GB172" s="202"/>
      <c r="GC172" s="202"/>
      <c r="GD172" s="202"/>
      <c r="GE172" s="202"/>
      <c r="GF172" s="202"/>
      <c r="GG172" s="202"/>
      <c r="GH172" s="202"/>
      <c r="GI172" s="202"/>
      <c r="GJ172" s="202"/>
      <c r="GK172" s="202"/>
      <c r="GL172" s="202"/>
      <c r="GM172" s="202"/>
      <c r="GN172" s="202"/>
      <c r="GO172" s="202"/>
      <c r="GP172" s="202"/>
      <c r="GQ172" s="202"/>
      <c r="GR172" s="202"/>
      <c r="GS172" s="202"/>
      <c r="GT172" s="202"/>
      <c r="GU172" s="202"/>
      <c r="GV172" s="202"/>
      <c r="GW172" s="202"/>
      <c r="GX172" s="202"/>
      <c r="GY172" s="202"/>
      <c r="GZ172" s="202"/>
      <c r="HA172" s="202"/>
      <c r="HB172" s="202"/>
      <c r="HC172" s="202"/>
      <c r="HD172" s="202"/>
      <c r="HE172" s="202"/>
      <c r="HF172" s="202"/>
      <c r="HG172" s="202"/>
      <c r="HH172" s="202"/>
      <c r="HI172" s="202"/>
      <c r="HJ172" s="202"/>
      <c r="HK172" s="202"/>
      <c r="HL172" s="202"/>
      <c r="HM172" s="202"/>
      <c r="HN172" s="202"/>
      <c r="HO172" s="202"/>
      <c r="HP172" s="202"/>
      <c r="HQ172" s="202"/>
      <c r="HR172" s="202"/>
      <c r="HS172" s="202"/>
    </row>
    <row r="173" spans="26:227" ht="10" customHeight="1" x14ac:dyDescent="0.35"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  <c r="EO173" s="202"/>
      <c r="EP173" s="202"/>
      <c r="EQ173" s="202"/>
      <c r="ER173" s="202"/>
      <c r="ES173" s="202"/>
      <c r="ET173" s="202"/>
      <c r="EU173" s="202"/>
      <c r="EV173" s="202"/>
      <c r="EW173" s="202"/>
      <c r="EX173" s="202"/>
      <c r="EY173" s="202"/>
      <c r="EZ173" s="202"/>
      <c r="FA173" s="202"/>
      <c r="FB173" s="202"/>
      <c r="FC173" s="202"/>
      <c r="FD173" s="202"/>
      <c r="FE173" s="202"/>
      <c r="FF173" s="202"/>
      <c r="FG173" s="202"/>
      <c r="FH173" s="202"/>
      <c r="FI173" s="202"/>
      <c r="FJ173" s="202"/>
      <c r="FK173" s="202"/>
      <c r="FL173" s="202"/>
      <c r="FM173" s="202"/>
      <c r="FN173" s="202"/>
      <c r="FO173" s="202"/>
      <c r="FP173" s="202"/>
      <c r="FQ173" s="202"/>
      <c r="FR173" s="202"/>
      <c r="FS173" s="202"/>
      <c r="FT173" s="202"/>
      <c r="FU173" s="202"/>
      <c r="FV173" s="202"/>
      <c r="FW173" s="202"/>
      <c r="FX173" s="202"/>
      <c r="FY173" s="202"/>
      <c r="FZ173" s="202"/>
      <c r="GA173" s="202"/>
      <c r="GB173" s="202"/>
      <c r="GC173" s="202"/>
      <c r="GD173" s="202"/>
      <c r="GE173" s="202"/>
      <c r="GF173" s="202"/>
      <c r="GG173" s="202"/>
      <c r="GH173" s="202"/>
      <c r="GI173" s="202"/>
      <c r="GJ173" s="202"/>
      <c r="GK173" s="202"/>
      <c r="GL173" s="202"/>
      <c r="GM173" s="202"/>
      <c r="GN173" s="202"/>
      <c r="GO173" s="202"/>
      <c r="GP173" s="202"/>
      <c r="GQ173" s="202"/>
      <c r="GR173" s="202"/>
      <c r="GS173" s="202"/>
      <c r="GT173" s="202"/>
      <c r="GU173" s="202"/>
      <c r="GV173" s="202"/>
      <c r="GW173" s="202"/>
      <c r="GX173" s="202"/>
      <c r="GY173" s="202"/>
      <c r="GZ173" s="202"/>
      <c r="HA173" s="202"/>
      <c r="HB173" s="202"/>
      <c r="HC173" s="202"/>
      <c r="HD173" s="202"/>
      <c r="HE173" s="202"/>
      <c r="HF173" s="202"/>
      <c r="HG173" s="202"/>
      <c r="HH173" s="202"/>
      <c r="HI173" s="202"/>
      <c r="HJ173" s="202"/>
      <c r="HK173" s="202"/>
      <c r="HL173" s="202"/>
      <c r="HM173" s="202"/>
      <c r="HN173" s="202"/>
      <c r="HO173" s="202"/>
      <c r="HP173" s="202"/>
      <c r="HQ173" s="202"/>
      <c r="HR173" s="202"/>
      <c r="HS173" s="202"/>
    </row>
    <row r="174" spans="26:227" ht="10" customHeight="1" x14ac:dyDescent="0.35"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2"/>
      <c r="EH174" s="202"/>
      <c r="EI174" s="202"/>
      <c r="EJ174" s="202"/>
      <c r="EK174" s="202"/>
      <c r="EL174" s="202"/>
      <c r="EM174" s="202"/>
      <c r="EN174" s="202"/>
      <c r="EO174" s="202"/>
      <c r="EP174" s="202"/>
      <c r="EQ174" s="202"/>
      <c r="ER174" s="202"/>
      <c r="ES174" s="202"/>
      <c r="ET174" s="202"/>
      <c r="EU174" s="202"/>
      <c r="EV174" s="202"/>
      <c r="EW174" s="202"/>
      <c r="EX174" s="202"/>
      <c r="EY174" s="202"/>
      <c r="EZ174" s="202"/>
      <c r="FA174" s="202"/>
      <c r="FB174" s="202"/>
      <c r="FC174" s="202"/>
      <c r="FD174" s="202"/>
      <c r="FE174" s="202"/>
      <c r="FF174" s="202"/>
      <c r="FG174" s="202"/>
      <c r="FH174" s="202"/>
      <c r="FI174" s="202"/>
      <c r="FJ174" s="202"/>
      <c r="FK174" s="202"/>
      <c r="FL174" s="202"/>
      <c r="FM174" s="202"/>
      <c r="FN174" s="202"/>
      <c r="FO174" s="202"/>
      <c r="FP174" s="202"/>
      <c r="FQ174" s="202"/>
      <c r="FR174" s="202"/>
      <c r="FS174" s="202"/>
      <c r="FT174" s="202"/>
      <c r="FU174" s="202"/>
      <c r="FV174" s="202"/>
      <c r="FW174" s="202"/>
      <c r="FX174" s="202"/>
      <c r="FY174" s="202"/>
      <c r="FZ174" s="202"/>
      <c r="GA174" s="202"/>
      <c r="GB174" s="202"/>
      <c r="GC174" s="202"/>
      <c r="GD174" s="202"/>
      <c r="GE174" s="202"/>
      <c r="GF174" s="202"/>
      <c r="GG174" s="202"/>
      <c r="GH174" s="202"/>
      <c r="GI174" s="202"/>
      <c r="GJ174" s="202"/>
      <c r="GK174" s="202"/>
      <c r="GL174" s="202"/>
      <c r="GM174" s="202"/>
      <c r="GN174" s="202"/>
      <c r="GO174" s="202"/>
      <c r="GP174" s="202"/>
      <c r="GQ174" s="202"/>
      <c r="GR174" s="202"/>
      <c r="GS174" s="202"/>
      <c r="GT174" s="202"/>
      <c r="GU174" s="202"/>
      <c r="GV174" s="202"/>
      <c r="GW174" s="202"/>
      <c r="GX174" s="202"/>
      <c r="GY174" s="202"/>
      <c r="GZ174" s="202"/>
      <c r="HA174" s="202"/>
      <c r="HB174" s="202"/>
      <c r="HC174" s="202"/>
      <c r="HD174" s="202"/>
      <c r="HE174" s="202"/>
      <c r="HF174" s="202"/>
      <c r="HG174" s="202"/>
      <c r="HH174" s="202"/>
      <c r="HI174" s="202"/>
      <c r="HJ174" s="202"/>
      <c r="HK174" s="202"/>
      <c r="HL174" s="202"/>
      <c r="HM174" s="202"/>
      <c r="HN174" s="202"/>
      <c r="HO174" s="202"/>
      <c r="HP174" s="202"/>
      <c r="HQ174" s="202"/>
      <c r="HR174" s="202"/>
      <c r="HS174" s="202"/>
    </row>
    <row r="175" spans="26:227" ht="10" customHeight="1" x14ac:dyDescent="0.35"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202"/>
      <c r="DG175" s="202"/>
      <c r="DH175" s="202"/>
      <c r="DI175" s="202"/>
      <c r="DJ175" s="202"/>
      <c r="DK175" s="202"/>
      <c r="DL175" s="202"/>
      <c r="DM175" s="202"/>
      <c r="DN175" s="202"/>
      <c r="DO175" s="202"/>
      <c r="DP175" s="202"/>
      <c r="DQ175" s="202"/>
      <c r="DR175" s="202"/>
      <c r="DS175" s="202"/>
      <c r="DT175" s="202"/>
      <c r="DU175" s="202"/>
      <c r="DV175" s="202"/>
      <c r="DW175" s="202"/>
      <c r="DX175" s="202"/>
      <c r="DY175" s="202"/>
      <c r="DZ175" s="202"/>
      <c r="EA175" s="202"/>
      <c r="EB175" s="202"/>
      <c r="EC175" s="202"/>
      <c r="ED175" s="202"/>
      <c r="EE175" s="202"/>
      <c r="EF175" s="202"/>
      <c r="EG175" s="202"/>
      <c r="EH175" s="202"/>
      <c r="EI175" s="202"/>
      <c r="EJ175" s="202"/>
      <c r="EK175" s="202"/>
      <c r="EL175" s="202"/>
      <c r="EM175" s="202"/>
      <c r="EN175" s="202"/>
      <c r="EO175" s="202"/>
      <c r="EP175" s="202"/>
      <c r="EQ175" s="202"/>
      <c r="ER175" s="202"/>
      <c r="ES175" s="202"/>
      <c r="ET175" s="202"/>
      <c r="EU175" s="202"/>
      <c r="EV175" s="202"/>
      <c r="EW175" s="202"/>
      <c r="EX175" s="202"/>
      <c r="EY175" s="202"/>
      <c r="EZ175" s="202"/>
      <c r="FA175" s="202"/>
      <c r="FB175" s="202"/>
      <c r="FC175" s="202"/>
      <c r="FD175" s="202"/>
      <c r="FE175" s="202"/>
      <c r="FF175" s="202"/>
      <c r="FG175" s="202"/>
      <c r="FH175" s="202"/>
      <c r="FI175" s="202"/>
      <c r="FJ175" s="202"/>
      <c r="FK175" s="202"/>
      <c r="FL175" s="202"/>
      <c r="FM175" s="202"/>
      <c r="FN175" s="202"/>
      <c r="FO175" s="202"/>
      <c r="FP175" s="202"/>
      <c r="FQ175" s="202"/>
      <c r="FR175" s="202"/>
      <c r="FS175" s="202"/>
      <c r="FT175" s="202"/>
      <c r="FU175" s="202"/>
      <c r="FV175" s="202"/>
      <c r="FW175" s="202"/>
      <c r="FX175" s="202"/>
      <c r="FY175" s="202"/>
      <c r="FZ175" s="202"/>
      <c r="GA175" s="202"/>
      <c r="GB175" s="202"/>
      <c r="GC175" s="202"/>
      <c r="GD175" s="202"/>
      <c r="GE175" s="202"/>
      <c r="GF175" s="202"/>
      <c r="GG175" s="202"/>
      <c r="GH175" s="202"/>
      <c r="GI175" s="202"/>
      <c r="GJ175" s="202"/>
      <c r="GK175" s="202"/>
      <c r="GL175" s="202"/>
      <c r="GM175" s="202"/>
      <c r="GN175" s="202"/>
      <c r="GO175" s="202"/>
      <c r="GP175" s="202"/>
      <c r="GQ175" s="202"/>
      <c r="GR175" s="202"/>
      <c r="GS175" s="202"/>
      <c r="GT175" s="202"/>
      <c r="GU175" s="202"/>
      <c r="GV175" s="202"/>
      <c r="GW175" s="202"/>
      <c r="GX175" s="202"/>
      <c r="GY175" s="202"/>
      <c r="GZ175" s="202"/>
      <c r="HA175" s="202"/>
      <c r="HB175" s="202"/>
      <c r="HC175" s="202"/>
      <c r="HD175" s="202"/>
      <c r="HE175" s="202"/>
      <c r="HF175" s="202"/>
      <c r="HG175" s="202"/>
      <c r="HH175" s="202"/>
      <c r="HI175" s="202"/>
      <c r="HJ175" s="202"/>
      <c r="HK175" s="202"/>
      <c r="HL175" s="202"/>
      <c r="HM175" s="202"/>
      <c r="HN175" s="202"/>
      <c r="HO175" s="202"/>
      <c r="HP175" s="202"/>
      <c r="HQ175" s="202"/>
      <c r="HR175" s="202"/>
      <c r="HS175" s="202"/>
    </row>
    <row r="176" spans="26:227" ht="10" customHeight="1" x14ac:dyDescent="0.35"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202"/>
      <c r="DG176" s="202"/>
      <c r="DH176" s="202"/>
      <c r="DI176" s="202"/>
      <c r="DJ176" s="202"/>
      <c r="DK176" s="202"/>
      <c r="DL176" s="202"/>
      <c r="DM176" s="202"/>
      <c r="DN176" s="202"/>
      <c r="DO176" s="202"/>
      <c r="DP176" s="202"/>
      <c r="DQ176" s="202"/>
      <c r="DR176" s="202"/>
      <c r="DS176" s="202"/>
      <c r="DT176" s="202"/>
      <c r="DU176" s="202"/>
      <c r="DV176" s="202"/>
      <c r="DW176" s="202"/>
      <c r="DX176" s="202"/>
      <c r="DY176" s="202"/>
      <c r="DZ176" s="202"/>
      <c r="EA176" s="202"/>
      <c r="EB176" s="202"/>
      <c r="EC176" s="202"/>
      <c r="ED176" s="202"/>
      <c r="EE176" s="202"/>
      <c r="EF176" s="202"/>
      <c r="EG176" s="202"/>
      <c r="EH176" s="202"/>
      <c r="EI176" s="202"/>
      <c r="EJ176" s="202"/>
      <c r="EK176" s="202"/>
      <c r="EL176" s="202"/>
      <c r="EM176" s="202"/>
      <c r="EN176" s="202"/>
      <c r="EO176" s="202"/>
      <c r="EP176" s="202"/>
      <c r="EQ176" s="202"/>
      <c r="ER176" s="202"/>
      <c r="ES176" s="202"/>
      <c r="ET176" s="202"/>
      <c r="EU176" s="202"/>
      <c r="EV176" s="202"/>
      <c r="EW176" s="202"/>
      <c r="EX176" s="202"/>
      <c r="EY176" s="202"/>
      <c r="EZ176" s="202"/>
      <c r="FA176" s="202"/>
      <c r="FB176" s="202"/>
      <c r="FC176" s="202"/>
      <c r="FD176" s="202"/>
      <c r="FE176" s="202"/>
      <c r="FF176" s="202"/>
      <c r="FG176" s="202"/>
      <c r="FH176" s="202"/>
      <c r="FI176" s="202"/>
      <c r="FJ176" s="202"/>
      <c r="FK176" s="202"/>
      <c r="FL176" s="202"/>
      <c r="FM176" s="202"/>
      <c r="FN176" s="202"/>
      <c r="FO176" s="202"/>
      <c r="FP176" s="202"/>
      <c r="FQ176" s="202"/>
      <c r="FR176" s="202"/>
      <c r="FS176" s="202"/>
      <c r="FT176" s="202"/>
      <c r="FU176" s="202"/>
      <c r="FV176" s="202"/>
      <c r="FW176" s="202"/>
      <c r="FX176" s="202"/>
      <c r="FY176" s="202"/>
      <c r="FZ176" s="202"/>
      <c r="GA176" s="202"/>
      <c r="GB176" s="202"/>
      <c r="GC176" s="202"/>
      <c r="GD176" s="202"/>
      <c r="GE176" s="202"/>
      <c r="GF176" s="202"/>
      <c r="GG176" s="202"/>
      <c r="GH176" s="202"/>
      <c r="GI176" s="202"/>
      <c r="GJ176" s="202"/>
      <c r="GK176" s="202"/>
      <c r="GL176" s="202"/>
      <c r="GM176" s="202"/>
      <c r="GN176" s="202"/>
      <c r="GO176" s="202"/>
      <c r="GP176" s="202"/>
      <c r="GQ176" s="202"/>
      <c r="GR176" s="202"/>
      <c r="GS176" s="202"/>
      <c r="GT176" s="202"/>
      <c r="GU176" s="202"/>
      <c r="GV176" s="202"/>
      <c r="GW176" s="202"/>
      <c r="GX176" s="202"/>
      <c r="GY176" s="202"/>
      <c r="GZ176" s="202"/>
      <c r="HA176" s="202"/>
      <c r="HB176" s="202"/>
      <c r="HC176" s="202"/>
      <c r="HD176" s="202"/>
      <c r="HE176" s="202"/>
      <c r="HF176" s="202"/>
      <c r="HG176" s="202"/>
      <c r="HH176" s="202"/>
      <c r="HI176" s="202"/>
      <c r="HJ176" s="202"/>
      <c r="HK176" s="202"/>
      <c r="HL176" s="202"/>
      <c r="HM176" s="202"/>
      <c r="HN176" s="202"/>
      <c r="HO176" s="202"/>
      <c r="HP176" s="202"/>
      <c r="HQ176" s="202"/>
      <c r="HR176" s="202"/>
      <c r="HS176" s="202"/>
    </row>
    <row r="177" spans="53:227" ht="10" customHeight="1" x14ac:dyDescent="0.35"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202"/>
      <c r="DG177" s="202"/>
      <c r="DH177" s="202"/>
      <c r="DI177" s="202"/>
      <c r="DJ177" s="202"/>
      <c r="DK177" s="202"/>
      <c r="DL177" s="202"/>
      <c r="DM177" s="202"/>
      <c r="DN177" s="202"/>
      <c r="DO177" s="202"/>
      <c r="DP177" s="202"/>
      <c r="DQ177" s="202"/>
      <c r="DR177" s="202"/>
      <c r="DS177" s="202"/>
      <c r="DT177" s="202"/>
      <c r="DU177" s="202"/>
      <c r="DV177" s="202"/>
      <c r="DW177" s="202"/>
      <c r="DX177" s="202"/>
      <c r="DY177" s="202"/>
      <c r="DZ177" s="202"/>
      <c r="EA177" s="202"/>
      <c r="EB177" s="202"/>
      <c r="EC177" s="202"/>
      <c r="ED177" s="202"/>
      <c r="EE177" s="202"/>
      <c r="EF177" s="202"/>
      <c r="EG177" s="202"/>
      <c r="EH177" s="202"/>
      <c r="EI177" s="202"/>
      <c r="EJ177" s="202"/>
      <c r="EK177" s="202"/>
      <c r="EL177" s="202"/>
      <c r="EM177" s="202"/>
      <c r="EN177" s="202"/>
      <c r="EO177" s="202"/>
      <c r="EP177" s="202"/>
      <c r="EQ177" s="202"/>
      <c r="ER177" s="202"/>
      <c r="ES177" s="202"/>
      <c r="ET177" s="202"/>
      <c r="EU177" s="202"/>
      <c r="EV177" s="202"/>
      <c r="EW177" s="202"/>
      <c r="EX177" s="202"/>
      <c r="EY177" s="202"/>
      <c r="EZ177" s="202"/>
      <c r="FA177" s="202"/>
      <c r="FB177" s="202"/>
      <c r="FC177" s="202"/>
      <c r="FD177" s="202"/>
      <c r="FE177" s="202"/>
      <c r="FF177" s="202"/>
      <c r="FG177" s="202"/>
      <c r="FH177" s="202"/>
      <c r="FI177" s="202"/>
      <c r="FJ177" s="202"/>
      <c r="FK177" s="202"/>
      <c r="FL177" s="202"/>
      <c r="FM177" s="202"/>
      <c r="FN177" s="202"/>
      <c r="FO177" s="202"/>
      <c r="FP177" s="202"/>
      <c r="FQ177" s="202"/>
      <c r="FR177" s="202"/>
      <c r="FS177" s="202"/>
      <c r="FT177" s="202"/>
      <c r="FU177" s="202"/>
      <c r="FV177" s="202"/>
      <c r="FW177" s="202"/>
      <c r="FX177" s="202"/>
      <c r="FY177" s="202"/>
      <c r="FZ177" s="202"/>
      <c r="GA177" s="202"/>
      <c r="GB177" s="202"/>
      <c r="GC177" s="202"/>
      <c r="GD177" s="202"/>
      <c r="GE177" s="202"/>
      <c r="GF177" s="202"/>
      <c r="GG177" s="202"/>
      <c r="GH177" s="202"/>
      <c r="GI177" s="202"/>
      <c r="GJ177" s="202"/>
      <c r="GK177" s="202"/>
      <c r="GL177" s="202"/>
      <c r="GM177" s="202"/>
      <c r="GN177" s="202"/>
      <c r="GO177" s="202"/>
      <c r="GP177" s="202"/>
      <c r="GQ177" s="202"/>
      <c r="GR177" s="202"/>
      <c r="GS177" s="202"/>
      <c r="GT177" s="202"/>
      <c r="GU177" s="202"/>
      <c r="GV177" s="202"/>
      <c r="GW177" s="202"/>
      <c r="GX177" s="202"/>
      <c r="GY177" s="202"/>
      <c r="GZ177" s="202"/>
      <c r="HA177" s="202"/>
      <c r="HB177" s="202"/>
      <c r="HC177" s="202"/>
      <c r="HD177" s="202"/>
      <c r="HE177" s="202"/>
      <c r="HF177" s="202"/>
      <c r="HG177" s="202"/>
      <c r="HH177" s="202"/>
      <c r="HI177" s="202"/>
      <c r="HJ177" s="202"/>
      <c r="HK177" s="202"/>
      <c r="HL177" s="202"/>
      <c r="HM177" s="202"/>
      <c r="HN177" s="202"/>
      <c r="HO177" s="202"/>
      <c r="HP177" s="202"/>
      <c r="HQ177" s="202"/>
      <c r="HR177" s="202"/>
      <c r="HS177" s="202"/>
    </row>
    <row r="178" spans="53:227" ht="10" customHeight="1" x14ac:dyDescent="0.35">
      <c r="BA178" s="202"/>
      <c r="BB178" s="202"/>
      <c r="BC178" s="202"/>
      <c r="BD178" s="202"/>
      <c r="BE178" s="202"/>
      <c r="BF178" s="202"/>
      <c r="BG178" s="202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2"/>
      <c r="CQ178" s="202"/>
      <c r="CR178" s="202"/>
      <c r="CS178" s="202"/>
      <c r="CT178" s="202"/>
      <c r="CU178" s="202"/>
      <c r="CV178" s="202"/>
      <c r="CW178" s="202"/>
      <c r="CX178" s="202"/>
      <c r="CY178" s="202"/>
      <c r="CZ178" s="202"/>
      <c r="DA178" s="202"/>
      <c r="DB178" s="202"/>
      <c r="DC178" s="202"/>
      <c r="DD178" s="202"/>
      <c r="DE178" s="202"/>
      <c r="DF178" s="202"/>
      <c r="DG178" s="202"/>
      <c r="DH178" s="202"/>
      <c r="DI178" s="202"/>
      <c r="DJ178" s="202"/>
      <c r="DK178" s="202"/>
      <c r="DL178" s="202"/>
      <c r="DM178" s="202"/>
      <c r="DN178" s="202"/>
      <c r="DO178" s="202"/>
      <c r="DP178" s="202"/>
      <c r="DQ178" s="202"/>
      <c r="DR178" s="202"/>
      <c r="DS178" s="202"/>
      <c r="DT178" s="202"/>
      <c r="DU178" s="202"/>
      <c r="DV178" s="202"/>
      <c r="DW178" s="202"/>
      <c r="DX178" s="202"/>
      <c r="DY178" s="202"/>
      <c r="DZ178" s="202"/>
      <c r="EA178" s="202"/>
      <c r="EB178" s="202"/>
      <c r="EC178" s="202"/>
      <c r="ED178" s="202"/>
      <c r="EE178" s="202"/>
      <c r="EF178" s="202"/>
      <c r="EG178" s="202"/>
      <c r="EH178" s="202"/>
      <c r="EI178" s="202"/>
      <c r="EJ178" s="202"/>
      <c r="EK178" s="202"/>
      <c r="EL178" s="202"/>
      <c r="EM178" s="202"/>
      <c r="EN178" s="202"/>
      <c r="EO178" s="202"/>
      <c r="EP178" s="202"/>
      <c r="EQ178" s="202"/>
      <c r="ER178" s="202"/>
      <c r="ES178" s="202"/>
      <c r="ET178" s="202"/>
      <c r="EU178" s="202"/>
      <c r="EV178" s="202"/>
      <c r="EW178" s="202"/>
      <c r="EX178" s="202"/>
      <c r="EY178" s="202"/>
      <c r="EZ178" s="202"/>
      <c r="FA178" s="202"/>
      <c r="FB178" s="202"/>
      <c r="FC178" s="202"/>
      <c r="FD178" s="202"/>
      <c r="FE178" s="202"/>
      <c r="FF178" s="202"/>
      <c r="FG178" s="202"/>
      <c r="FH178" s="202"/>
      <c r="FI178" s="202"/>
      <c r="FJ178" s="202"/>
      <c r="FK178" s="202"/>
      <c r="FL178" s="202"/>
      <c r="FM178" s="202"/>
      <c r="FN178" s="202"/>
      <c r="FO178" s="202"/>
      <c r="FP178" s="202"/>
      <c r="FQ178" s="202"/>
      <c r="FR178" s="202"/>
      <c r="FS178" s="202"/>
      <c r="FT178" s="202"/>
      <c r="FU178" s="202"/>
      <c r="FV178" s="202"/>
      <c r="FW178" s="202"/>
      <c r="FX178" s="202"/>
      <c r="FY178" s="202"/>
      <c r="FZ178" s="202"/>
      <c r="GA178" s="202"/>
      <c r="GB178" s="202"/>
      <c r="GC178" s="202"/>
      <c r="GD178" s="202"/>
      <c r="GE178" s="202"/>
      <c r="GF178" s="202"/>
      <c r="GG178" s="202"/>
      <c r="GH178" s="202"/>
      <c r="GI178" s="202"/>
      <c r="GJ178" s="202"/>
      <c r="GK178" s="202"/>
      <c r="GL178" s="202"/>
      <c r="GM178" s="202"/>
      <c r="GN178" s="202"/>
      <c r="GO178" s="202"/>
      <c r="GP178" s="202"/>
      <c r="GQ178" s="202"/>
      <c r="GR178" s="202"/>
      <c r="GS178" s="202"/>
      <c r="GT178" s="202"/>
      <c r="GU178" s="202"/>
      <c r="GV178" s="202"/>
      <c r="GW178" s="202"/>
      <c r="GX178" s="202"/>
      <c r="GY178" s="202"/>
      <c r="GZ178" s="202"/>
      <c r="HA178" s="202"/>
      <c r="HB178" s="202"/>
      <c r="HC178" s="202"/>
      <c r="HD178" s="202"/>
      <c r="HE178" s="202"/>
      <c r="HF178" s="202"/>
      <c r="HG178" s="202"/>
      <c r="HH178" s="202"/>
      <c r="HI178" s="202"/>
      <c r="HJ178" s="202"/>
      <c r="HK178" s="202"/>
      <c r="HL178" s="202"/>
      <c r="HM178" s="202"/>
      <c r="HN178" s="202"/>
      <c r="HO178" s="202"/>
      <c r="HP178" s="202"/>
      <c r="HQ178" s="202"/>
      <c r="HR178" s="202"/>
      <c r="HS178" s="202"/>
    </row>
    <row r="179" spans="53:227" ht="10" customHeight="1" x14ac:dyDescent="0.35">
      <c r="BA179" s="202"/>
      <c r="BB179" s="202"/>
      <c r="BC179" s="202"/>
      <c r="BD179" s="202"/>
      <c r="BE179" s="202"/>
      <c r="BF179" s="202"/>
      <c r="BG179" s="202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2"/>
      <c r="CQ179" s="202"/>
      <c r="CR179" s="202"/>
      <c r="CS179" s="202"/>
      <c r="CT179" s="202"/>
      <c r="CU179" s="202"/>
      <c r="CV179" s="202"/>
      <c r="CW179" s="202"/>
      <c r="CX179" s="202"/>
      <c r="CY179" s="202"/>
      <c r="CZ179" s="202"/>
      <c r="DA179" s="202"/>
      <c r="DB179" s="202"/>
      <c r="DC179" s="202"/>
      <c r="DD179" s="202"/>
      <c r="DE179" s="202"/>
      <c r="DF179" s="202"/>
      <c r="DG179" s="202"/>
      <c r="DH179" s="202"/>
      <c r="DI179" s="202"/>
      <c r="DJ179" s="202"/>
      <c r="DK179" s="202"/>
      <c r="DL179" s="202"/>
      <c r="DM179" s="202"/>
      <c r="DN179" s="202"/>
      <c r="DO179" s="202"/>
      <c r="DP179" s="202"/>
      <c r="DQ179" s="202"/>
      <c r="DR179" s="202"/>
      <c r="DS179" s="202"/>
      <c r="DT179" s="202"/>
      <c r="DU179" s="202"/>
      <c r="DV179" s="202"/>
      <c r="DW179" s="202"/>
      <c r="DX179" s="202"/>
      <c r="DY179" s="202"/>
      <c r="DZ179" s="202"/>
      <c r="EA179" s="202"/>
      <c r="EB179" s="202"/>
      <c r="EC179" s="202"/>
      <c r="ED179" s="202"/>
      <c r="EE179" s="202"/>
      <c r="EF179" s="202"/>
      <c r="EG179" s="202"/>
      <c r="EH179" s="202"/>
      <c r="EI179" s="202"/>
      <c r="EJ179" s="202"/>
      <c r="EK179" s="202"/>
      <c r="EL179" s="202"/>
      <c r="EM179" s="202"/>
      <c r="EN179" s="202"/>
      <c r="EO179" s="202"/>
      <c r="EP179" s="202"/>
      <c r="EQ179" s="202"/>
      <c r="ER179" s="202"/>
      <c r="ES179" s="202"/>
      <c r="ET179" s="202"/>
      <c r="EU179" s="202"/>
      <c r="EV179" s="202"/>
      <c r="EW179" s="202"/>
      <c r="EX179" s="202"/>
      <c r="EY179" s="202"/>
      <c r="EZ179" s="202"/>
      <c r="FA179" s="202"/>
      <c r="FB179" s="202"/>
      <c r="FC179" s="202"/>
      <c r="FD179" s="202"/>
      <c r="FE179" s="202"/>
      <c r="FF179" s="202"/>
      <c r="FG179" s="202"/>
      <c r="FH179" s="202"/>
      <c r="FI179" s="202"/>
      <c r="FJ179" s="202"/>
      <c r="FK179" s="202"/>
      <c r="FL179" s="202"/>
      <c r="FM179" s="202"/>
      <c r="FN179" s="202"/>
      <c r="FO179" s="202"/>
      <c r="FP179" s="202"/>
      <c r="FQ179" s="202"/>
      <c r="FR179" s="202"/>
      <c r="FS179" s="202"/>
      <c r="FT179" s="202"/>
      <c r="FU179" s="202"/>
      <c r="FV179" s="202"/>
      <c r="FW179" s="202"/>
      <c r="FX179" s="202"/>
      <c r="FY179" s="202"/>
      <c r="FZ179" s="202"/>
      <c r="GA179" s="202"/>
      <c r="GB179" s="202"/>
      <c r="GC179" s="202"/>
      <c r="GD179" s="202"/>
      <c r="GE179" s="202"/>
      <c r="GF179" s="202"/>
      <c r="GG179" s="202"/>
      <c r="GH179" s="202"/>
      <c r="GI179" s="202"/>
      <c r="GJ179" s="202"/>
      <c r="GK179" s="202"/>
      <c r="GL179" s="202"/>
      <c r="GM179" s="202"/>
      <c r="GN179" s="202"/>
      <c r="GO179" s="202"/>
      <c r="GP179" s="202"/>
      <c r="GQ179" s="202"/>
      <c r="GR179" s="202"/>
      <c r="GS179" s="202"/>
      <c r="GT179" s="202"/>
      <c r="GU179" s="202"/>
      <c r="GV179" s="202"/>
      <c r="GW179" s="202"/>
      <c r="GX179" s="202"/>
      <c r="GY179" s="202"/>
      <c r="GZ179" s="202"/>
      <c r="HA179" s="202"/>
      <c r="HB179" s="202"/>
      <c r="HC179" s="202"/>
      <c r="HD179" s="202"/>
      <c r="HE179" s="202"/>
      <c r="HF179" s="202"/>
      <c r="HG179" s="202"/>
      <c r="HH179" s="202"/>
      <c r="HI179" s="202"/>
      <c r="HJ179" s="202"/>
      <c r="HK179" s="202"/>
      <c r="HL179" s="202"/>
      <c r="HM179" s="202"/>
      <c r="HN179" s="202"/>
      <c r="HO179" s="202"/>
      <c r="HP179" s="202"/>
      <c r="HQ179" s="202"/>
      <c r="HR179" s="202"/>
      <c r="HS179" s="202"/>
    </row>
    <row r="180" spans="53:227" ht="10" customHeight="1" x14ac:dyDescent="0.35"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/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2"/>
      <c r="CQ180" s="202"/>
      <c r="CR180" s="202"/>
      <c r="CS180" s="202"/>
      <c r="CT180" s="202"/>
      <c r="CU180" s="202"/>
      <c r="CV180" s="202"/>
      <c r="CW180" s="202"/>
      <c r="CX180" s="202"/>
      <c r="CY180" s="202"/>
      <c r="CZ180" s="202"/>
      <c r="DA180" s="202"/>
      <c r="DB180" s="202"/>
      <c r="DC180" s="202"/>
      <c r="DD180" s="202"/>
      <c r="DE180" s="202"/>
      <c r="DF180" s="202"/>
      <c r="DG180" s="202"/>
      <c r="DH180" s="202"/>
      <c r="DI180" s="202"/>
      <c r="DJ180" s="202"/>
      <c r="DK180" s="202"/>
      <c r="DL180" s="202"/>
      <c r="DM180" s="202"/>
      <c r="DN180" s="202"/>
      <c r="DO180" s="202"/>
      <c r="DP180" s="202"/>
      <c r="DQ180" s="202"/>
      <c r="DR180" s="202"/>
      <c r="DS180" s="202"/>
      <c r="DT180" s="202"/>
      <c r="DU180" s="202"/>
      <c r="DV180" s="202"/>
      <c r="DW180" s="202"/>
      <c r="DX180" s="202"/>
      <c r="DY180" s="202"/>
      <c r="DZ180" s="202"/>
      <c r="EA180" s="202"/>
      <c r="EB180" s="202"/>
      <c r="EC180" s="202"/>
      <c r="ED180" s="202"/>
      <c r="EE180" s="202"/>
      <c r="EF180" s="202"/>
      <c r="EG180" s="202"/>
      <c r="EH180" s="202"/>
      <c r="EI180" s="202"/>
      <c r="EJ180" s="202"/>
      <c r="EK180" s="202"/>
      <c r="EL180" s="202"/>
      <c r="EM180" s="202"/>
      <c r="EN180" s="202"/>
      <c r="EO180" s="202"/>
      <c r="EP180" s="202"/>
      <c r="EQ180" s="202"/>
      <c r="ER180" s="202"/>
      <c r="ES180" s="202"/>
      <c r="ET180" s="202"/>
      <c r="EU180" s="202"/>
      <c r="EV180" s="202"/>
      <c r="EW180" s="202"/>
      <c r="EX180" s="202"/>
      <c r="EY180" s="202"/>
      <c r="EZ180" s="202"/>
      <c r="FA180" s="202"/>
      <c r="FB180" s="202"/>
      <c r="FC180" s="202"/>
      <c r="FD180" s="202"/>
      <c r="FE180" s="202"/>
      <c r="FF180" s="202"/>
      <c r="FG180" s="202"/>
      <c r="FH180" s="202"/>
      <c r="FI180" s="202"/>
      <c r="FJ180" s="202"/>
      <c r="FK180" s="202"/>
      <c r="FL180" s="202"/>
      <c r="FM180" s="202"/>
      <c r="FN180" s="202"/>
      <c r="FO180" s="202"/>
      <c r="FP180" s="202"/>
      <c r="FQ180" s="202"/>
      <c r="FR180" s="202"/>
      <c r="FS180" s="202"/>
      <c r="FT180" s="202"/>
      <c r="FU180" s="202"/>
      <c r="FV180" s="202"/>
      <c r="FW180" s="202"/>
      <c r="FX180" s="202"/>
      <c r="FY180" s="202"/>
      <c r="FZ180" s="202"/>
      <c r="GA180" s="202"/>
      <c r="GB180" s="202"/>
      <c r="GC180" s="202"/>
      <c r="GD180" s="202"/>
      <c r="GE180" s="202"/>
      <c r="GF180" s="202"/>
      <c r="GG180" s="202"/>
      <c r="GH180" s="202"/>
      <c r="GI180" s="202"/>
      <c r="GJ180" s="202"/>
      <c r="GK180" s="202"/>
      <c r="GL180" s="202"/>
      <c r="GM180" s="202"/>
      <c r="GN180" s="202"/>
      <c r="GO180" s="202"/>
      <c r="GP180" s="202"/>
      <c r="GQ180" s="202"/>
      <c r="GR180" s="202"/>
      <c r="GS180" s="202"/>
      <c r="GT180" s="202"/>
      <c r="GU180" s="202"/>
      <c r="GV180" s="202"/>
      <c r="GW180" s="202"/>
      <c r="GX180" s="202"/>
      <c r="GY180" s="202"/>
      <c r="GZ180" s="202"/>
      <c r="HA180" s="202"/>
      <c r="HB180" s="202"/>
      <c r="HC180" s="202"/>
      <c r="HD180" s="202"/>
      <c r="HE180" s="202"/>
      <c r="HF180" s="202"/>
      <c r="HG180" s="202"/>
      <c r="HH180" s="202"/>
      <c r="HI180" s="202"/>
      <c r="HJ180" s="202"/>
      <c r="HK180" s="202"/>
      <c r="HL180" s="202"/>
      <c r="HM180" s="202"/>
      <c r="HN180" s="202"/>
      <c r="HO180" s="202"/>
      <c r="HP180" s="202"/>
      <c r="HQ180" s="202"/>
      <c r="HR180" s="202"/>
      <c r="HS180" s="202"/>
    </row>
    <row r="181" spans="53:227" ht="10" customHeight="1" x14ac:dyDescent="0.35"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H181" s="202"/>
      <c r="DI181" s="202"/>
      <c r="DJ181" s="202"/>
      <c r="DK181" s="202"/>
      <c r="DL181" s="202"/>
      <c r="DM181" s="202"/>
      <c r="DN181" s="202"/>
      <c r="DO181" s="202"/>
      <c r="DP181" s="202"/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  <c r="EG181" s="202"/>
      <c r="EH181" s="202"/>
      <c r="EI181" s="202"/>
      <c r="EJ181" s="202"/>
      <c r="EK181" s="202"/>
      <c r="EL181" s="202"/>
      <c r="EM181" s="202"/>
      <c r="EN181" s="202"/>
      <c r="EO181" s="202"/>
      <c r="EP181" s="202"/>
      <c r="EQ181" s="202"/>
      <c r="ER181" s="202"/>
      <c r="ES181" s="202"/>
      <c r="ET181" s="202"/>
      <c r="EU181" s="202"/>
      <c r="EV181" s="202"/>
      <c r="EW181" s="202"/>
      <c r="EX181" s="202"/>
      <c r="EY181" s="202"/>
      <c r="EZ181" s="202"/>
      <c r="FA181" s="202"/>
      <c r="FB181" s="202"/>
      <c r="FC181" s="202"/>
      <c r="FD181" s="202"/>
      <c r="FE181" s="202"/>
      <c r="FF181" s="202"/>
      <c r="FG181" s="202"/>
      <c r="FH181" s="202"/>
      <c r="FI181" s="202"/>
      <c r="FJ181" s="202"/>
      <c r="FK181" s="202"/>
      <c r="FL181" s="202"/>
      <c r="FM181" s="202"/>
      <c r="FN181" s="202"/>
      <c r="FO181" s="202"/>
      <c r="FP181" s="202"/>
      <c r="FQ181" s="202"/>
      <c r="FR181" s="202"/>
      <c r="FS181" s="202"/>
      <c r="FT181" s="202"/>
      <c r="FU181" s="202"/>
      <c r="FV181" s="202"/>
      <c r="FW181" s="202"/>
      <c r="FX181" s="202"/>
      <c r="FY181" s="202"/>
      <c r="FZ181" s="202"/>
      <c r="GA181" s="202"/>
      <c r="GB181" s="202"/>
      <c r="GC181" s="202"/>
      <c r="GD181" s="202"/>
      <c r="GE181" s="202"/>
      <c r="GF181" s="202"/>
      <c r="GG181" s="202"/>
      <c r="GH181" s="202"/>
      <c r="GI181" s="202"/>
      <c r="GJ181" s="202"/>
      <c r="GK181" s="202"/>
      <c r="GL181" s="202"/>
      <c r="GM181" s="202"/>
      <c r="GN181" s="202"/>
      <c r="GO181" s="202"/>
      <c r="GP181" s="202"/>
      <c r="GQ181" s="202"/>
      <c r="GR181" s="202"/>
      <c r="GS181" s="202"/>
      <c r="GT181" s="202"/>
      <c r="GU181" s="202"/>
      <c r="GV181" s="202"/>
      <c r="GW181" s="202"/>
      <c r="GX181" s="202"/>
      <c r="GY181" s="202"/>
      <c r="GZ181" s="202"/>
      <c r="HA181" s="202"/>
      <c r="HB181" s="202"/>
      <c r="HC181" s="202"/>
      <c r="HD181" s="202"/>
      <c r="HE181" s="202"/>
      <c r="HF181" s="202"/>
      <c r="HG181" s="202"/>
      <c r="HH181" s="202"/>
      <c r="HI181" s="202"/>
      <c r="HJ181" s="202"/>
      <c r="HK181" s="202"/>
      <c r="HL181" s="202"/>
      <c r="HM181" s="202"/>
      <c r="HN181" s="202"/>
      <c r="HO181" s="202"/>
      <c r="HP181" s="202"/>
      <c r="HQ181" s="202"/>
      <c r="HR181" s="202"/>
      <c r="HS181" s="202"/>
    </row>
    <row r="182" spans="53:227" ht="10" customHeight="1" x14ac:dyDescent="0.35"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2"/>
      <c r="CQ182" s="202"/>
      <c r="CR182" s="202"/>
      <c r="CS182" s="202"/>
      <c r="CT182" s="202"/>
      <c r="CU182" s="202"/>
      <c r="CV182" s="202"/>
      <c r="CW182" s="202"/>
      <c r="CX182" s="202"/>
      <c r="CY182" s="202"/>
      <c r="CZ182" s="202"/>
      <c r="DA182" s="202"/>
      <c r="DB182" s="202"/>
      <c r="DC182" s="202"/>
      <c r="DD182" s="202"/>
      <c r="DE182" s="202"/>
      <c r="DF182" s="202"/>
      <c r="DG182" s="202"/>
      <c r="DH182" s="202"/>
      <c r="DI182" s="202"/>
      <c r="DJ182" s="202"/>
      <c r="DK182" s="202"/>
      <c r="DL182" s="202"/>
      <c r="DM182" s="202"/>
      <c r="DN182" s="202"/>
      <c r="DO182" s="202"/>
      <c r="DP182" s="202"/>
      <c r="DQ182" s="202"/>
      <c r="DR182" s="202"/>
      <c r="DS182" s="202"/>
      <c r="DT182" s="202"/>
      <c r="DU182" s="202"/>
      <c r="DV182" s="202"/>
      <c r="DW182" s="202"/>
      <c r="DX182" s="202"/>
      <c r="DY182" s="202"/>
      <c r="DZ182" s="202"/>
      <c r="EA182" s="202"/>
      <c r="EB182" s="202"/>
      <c r="EC182" s="202"/>
      <c r="ED182" s="202"/>
      <c r="EE182" s="202"/>
      <c r="EF182" s="202"/>
      <c r="EG182" s="202"/>
      <c r="EH182" s="202"/>
      <c r="EI182" s="202"/>
      <c r="EJ182" s="202"/>
      <c r="EK182" s="202"/>
      <c r="EL182" s="202"/>
      <c r="EM182" s="202"/>
      <c r="EN182" s="202"/>
      <c r="EO182" s="202"/>
      <c r="EP182" s="202"/>
      <c r="EQ182" s="202"/>
      <c r="ER182" s="202"/>
      <c r="ES182" s="202"/>
      <c r="ET182" s="202"/>
      <c r="EU182" s="202"/>
      <c r="EV182" s="202"/>
      <c r="EW182" s="202"/>
      <c r="EX182" s="202"/>
      <c r="EY182" s="202"/>
      <c r="EZ182" s="202"/>
      <c r="FA182" s="202"/>
      <c r="FB182" s="202"/>
      <c r="FC182" s="202"/>
      <c r="FD182" s="202"/>
      <c r="FE182" s="202"/>
      <c r="FF182" s="202"/>
      <c r="FG182" s="202"/>
      <c r="FH182" s="202"/>
      <c r="FI182" s="202"/>
      <c r="FJ182" s="202"/>
      <c r="FK182" s="202"/>
      <c r="FL182" s="202"/>
      <c r="FM182" s="202"/>
      <c r="FN182" s="202"/>
      <c r="FO182" s="202"/>
      <c r="FP182" s="202"/>
      <c r="FQ182" s="202"/>
      <c r="FR182" s="202"/>
      <c r="FS182" s="202"/>
      <c r="FT182" s="202"/>
      <c r="FU182" s="202"/>
      <c r="FV182" s="202"/>
      <c r="FW182" s="202"/>
      <c r="FX182" s="202"/>
      <c r="FY182" s="202"/>
      <c r="FZ182" s="202"/>
      <c r="GA182" s="202"/>
      <c r="GB182" s="202"/>
      <c r="GC182" s="202"/>
      <c r="GD182" s="202"/>
      <c r="GE182" s="202"/>
      <c r="GF182" s="202"/>
      <c r="GG182" s="202"/>
      <c r="GH182" s="202"/>
      <c r="GI182" s="202"/>
      <c r="GJ182" s="202"/>
      <c r="GK182" s="202"/>
      <c r="GL182" s="202"/>
      <c r="GM182" s="202"/>
      <c r="GN182" s="202"/>
      <c r="GO182" s="202"/>
      <c r="GP182" s="202"/>
      <c r="GQ182" s="202"/>
      <c r="GR182" s="202"/>
      <c r="GS182" s="202"/>
      <c r="GT182" s="202"/>
      <c r="GU182" s="202"/>
      <c r="GV182" s="202"/>
      <c r="GW182" s="202"/>
      <c r="GX182" s="202"/>
      <c r="GY182" s="202"/>
      <c r="GZ182" s="202"/>
      <c r="HA182" s="202"/>
      <c r="HB182" s="202"/>
      <c r="HC182" s="202"/>
      <c r="HD182" s="202"/>
      <c r="HE182" s="202"/>
      <c r="HF182" s="202"/>
      <c r="HG182" s="202"/>
      <c r="HH182" s="202"/>
      <c r="HI182" s="202"/>
      <c r="HJ182" s="202"/>
      <c r="HK182" s="202"/>
      <c r="HL182" s="202"/>
      <c r="HM182" s="202"/>
      <c r="HN182" s="202"/>
      <c r="HO182" s="202"/>
      <c r="HP182" s="202"/>
      <c r="HQ182" s="202"/>
      <c r="HR182" s="202"/>
      <c r="HS182" s="202"/>
    </row>
    <row r="183" spans="53:227" ht="10" customHeight="1" x14ac:dyDescent="0.35"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2"/>
      <c r="CQ183" s="202"/>
      <c r="CR183" s="202"/>
      <c r="CS183" s="202"/>
      <c r="CT183" s="202"/>
      <c r="CU183" s="202"/>
      <c r="CV183" s="202"/>
      <c r="CW183" s="202"/>
      <c r="CX183" s="202"/>
      <c r="CY183" s="202"/>
      <c r="CZ183" s="202"/>
      <c r="DA183" s="202"/>
      <c r="DB183" s="202"/>
      <c r="DC183" s="202"/>
      <c r="DD183" s="202"/>
      <c r="DE183" s="202"/>
      <c r="DF183" s="202"/>
      <c r="DG183" s="202"/>
      <c r="DH183" s="202"/>
      <c r="DI183" s="202"/>
      <c r="DJ183" s="202"/>
      <c r="DK183" s="202"/>
      <c r="DL183" s="202"/>
      <c r="DM183" s="202"/>
      <c r="DN183" s="202"/>
      <c r="DO183" s="202"/>
      <c r="DP183" s="202"/>
      <c r="DQ183" s="202"/>
      <c r="DR183" s="202"/>
      <c r="DS183" s="202"/>
      <c r="DT183" s="202"/>
      <c r="DU183" s="202"/>
      <c r="DV183" s="202"/>
      <c r="DW183" s="202"/>
      <c r="DX183" s="202"/>
      <c r="DY183" s="202"/>
      <c r="DZ183" s="202"/>
      <c r="EA183" s="202"/>
      <c r="EB183" s="202"/>
      <c r="EC183" s="202"/>
      <c r="ED183" s="202"/>
      <c r="EE183" s="202"/>
      <c r="EF183" s="202"/>
      <c r="EG183" s="202"/>
      <c r="EH183" s="202"/>
      <c r="EI183" s="202"/>
      <c r="EJ183" s="202"/>
      <c r="EK183" s="202"/>
      <c r="EL183" s="202"/>
      <c r="EM183" s="202"/>
      <c r="EN183" s="202"/>
      <c r="EO183" s="202"/>
      <c r="EP183" s="202"/>
      <c r="EQ183" s="202"/>
      <c r="ER183" s="202"/>
      <c r="ES183" s="202"/>
      <c r="ET183" s="202"/>
      <c r="EU183" s="202"/>
      <c r="EV183" s="202"/>
      <c r="EW183" s="202"/>
      <c r="EX183" s="202"/>
      <c r="EY183" s="202"/>
      <c r="EZ183" s="202"/>
      <c r="FA183" s="202"/>
      <c r="FB183" s="202"/>
      <c r="FC183" s="202"/>
      <c r="FD183" s="202"/>
      <c r="FE183" s="202"/>
      <c r="FF183" s="202"/>
      <c r="FG183" s="202"/>
      <c r="FH183" s="202"/>
      <c r="FI183" s="202"/>
      <c r="FJ183" s="202"/>
      <c r="FK183" s="202"/>
      <c r="FL183" s="202"/>
      <c r="FM183" s="202"/>
      <c r="FN183" s="202"/>
      <c r="FO183" s="202"/>
      <c r="FP183" s="202"/>
      <c r="FQ183" s="202"/>
      <c r="FR183" s="202"/>
      <c r="FS183" s="202"/>
      <c r="FT183" s="202"/>
      <c r="FU183" s="202"/>
      <c r="FV183" s="202"/>
      <c r="FW183" s="202"/>
      <c r="FX183" s="202"/>
      <c r="FY183" s="202"/>
      <c r="FZ183" s="202"/>
      <c r="GA183" s="202"/>
      <c r="GB183" s="202"/>
      <c r="GC183" s="202"/>
      <c r="GD183" s="202"/>
      <c r="GE183" s="202"/>
      <c r="GF183" s="202"/>
      <c r="GG183" s="202"/>
      <c r="GH183" s="202"/>
      <c r="GI183" s="202"/>
      <c r="GJ183" s="202"/>
      <c r="GK183" s="202"/>
      <c r="GL183" s="202"/>
      <c r="GM183" s="202"/>
      <c r="GN183" s="202"/>
      <c r="GO183" s="202"/>
      <c r="GP183" s="202"/>
      <c r="GQ183" s="202"/>
      <c r="GR183" s="202"/>
      <c r="GS183" s="202"/>
      <c r="GT183" s="202"/>
      <c r="GU183" s="202"/>
      <c r="GV183" s="202"/>
      <c r="GW183" s="202"/>
      <c r="GX183" s="202"/>
      <c r="GY183" s="202"/>
      <c r="GZ183" s="202"/>
      <c r="HA183" s="202"/>
      <c r="HB183" s="202"/>
      <c r="HC183" s="202"/>
      <c r="HD183" s="202"/>
      <c r="HE183" s="202"/>
      <c r="HF183" s="202"/>
      <c r="HG183" s="202"/>
      <c r="HH183" s="202"/>
      <c r="HI183" s="202"/>
      <c r="HJ183" s="202"/>
      <c r="HK183" s="202"/>
      <c r="HL183" s="202"/>
      <c r="HM183" s="202"/>
      <c r="HN183" s="202"/>
      <c r="HO183" s="202"/>
      <c r="HP183" s="202"/>
      <c r="HQ183" s="202"/>
      <c r="HR183" s="202"/>
      <c r="HS183" s="202"/>
    </row>
    <row r="184" spans="53:227" ht="10" customHeight="1" x14ac:dyDescent="0.35"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2"/>
      <c r="BN184" s="202"/>
      <c r="BO184" s="202"/>
      <c r="BP184" s="202"/>
      <c r="BQ184" s="202"/>
      <c r="BR184" s="202"/>
      <c r="BS184" s="202"/>
      <c r="BT184" s="202"/>
      <c r="BU184" s="202"/>
      <c r="BV184" s="202"/>
      <c r="BW184" s="202"/>
      <c r="BX184" s="202"/>
      <c r="BY184" s="202"/>
      <c r="BZ184" s="202"/>
      <c r="CA184" s="202"/>
      <c r="CB184" s="202"/>
      <c r="CC184" s="202"/>
      <c r="CD184" s="202"/>
      <c r="CE184" s="202"/>
      <c r="CF184" s="202"/>
      <c r="CG184" s="202"/>
      <c r="CH184" s="202"/>
      <c r="CI184" s="202"/>
      <c r="CJ184" s="202"/>
      <c r="CK184" s="202"/>
      <c r="CL184" s="202"/>
      <c r="CM184" s="202"/>
      <c r="CN184" s="202"/>
      <c r="CO184" s="202"/>
      <c r="CP184" s="202"/>
      <c r="CQ184" s="202"/>
      <c r="CR184" s="202"/>
      <c r="CS184" s="202"/>
      <c r="CT184" s="202"/>
      <c r="CU184" s="202"/>
      <c r="CV184" s="202"/>
      <c r="CW184" s="202"/>
      <c r="CX184" s="202"/>
      <c r="CY184" s="202"/>
      <c r="CZ184" s="202"/>
      <c r="DA184" s="202"/>
      <c r="DB184" s="202"/>
      <c r="DC184" s="202"/>
      <c r="DD184" s="202"/>
      <c r="DE184" s="202"/>
      <c r="DF184" s="202"/>
      <c r="DG184" s="202"/>
      <c r="DH184" s="202"/>
      <c r="DI184" s="202"/>
      <c r="DJ184" s="202"/>
      <c r="DK184" s="202"/>
      <c r="DL184" s="202"/>
      <c r="DM184" s="202"/>
      <c r="DN184" s="202"/>
      <c r="DO184" s="202"/>
      <c r="DP184" s="202"/>
      <c r="DQ184" s="202"/>
      <c r="DR184" s="202"/>
      <c r="DS184" s="202"/>
      <c r="DT184" s="202"/>
      <c r="DU184" s="202"/>
      <c r="DV184" s="202"/>
      <c r="DW184" s="202"/>
      <c r="DX184" s="202"/>
      <c r="DY184" s="202"/>
      <c r="DZ184" s="202"/>
      <c r="EA184" s="202"/>
      <c r="EB184" s="202"/>
      <c r="EC184" s="202"/>
      <c r="ED184" s="202"/>
      <c r="EE184" s="202"/>
      <c r="EF184" s="202"/>
      <c r="EG184" s="202"/>
      <c r="EH184" s="202"/>
      <c r="EI184" s="202"/>
      <c r="EJ184" s="202"/>
      <c r="EK184" s="202"/>
      <c r="EL184" s="202"/>
      <c r="EM184" s="202"/>
      <c r="EN184" s="202"/>
      <c r="EO184" s="202"/>
      <c r="EP184" s="202"/>
      <c r="EQ184" s="202"/>
      <c r="ER184" s="202"/>
      <c r="ES184" s="202"/>
      <c r="ET184" s="202"/>
      <c r="EU184" s="202"/>
      <c r="EV184" s="202"/>
      <c r="EW184" s="202"/>
      <c r="EX184" s="202"/>
      <c r="EY184" s="202"/>
      <c r="EZ184" s="202"/>
      <c r="FA184" s="202"/>
      <c r="FB184" s="202"/>
      <c r="FC184" s="202"/>
      <c r="FD184" s="202"/>
      <c r="FE184" s="202"/>
      <c r="FF184" s="202"/>
      <c r="FG184" s="202"/>
      <c r="FH184" s="202"/>
      <c r="FI184" s="202"/>
      <c r="FJ184" s="202"/>
      <c r="FK184" s="202"/>
      <c r="FL184" s="202"/>
      <c r="FM184" s="202"/>
      <c r="FN184" s="202"/>
      <c r="FO184" s="202"/>
      <c r="FP184" s="202"/>
      <c r="FQ184" s="202"/>
      <c r="FR184" s="202"/>
      <c r="FS184" s="202"/>
      <c r="FT184" s="202"/>
      <c r="FU184" s="202"/>
      <c r="FV184" s="202"/>
      <c r="FW184" s="202"/>
      <c r="FX184" s="202"/>
      <c r="FY184" s="202"/>
      <c r="FZ184" s="202"/>
      <c r="GA184" s="202"/>
      <c r="GB184" s="202"/>
      <c r="GC184" s="202"/>
      <c r="GD184" s="202"/>
      <c r="GE184" s="202"/>
      <c r="GF184" s="202"/>
      <c r="GG184" s="202"/>
      <c r="GH184" s="202"/>
      <c r="GI184" s="202"/>
      <c r="GJ184" s="202"/>
      <c r="GK184" s="202"/>
      <c r="GL184" s="202"/>
      <c r="GM184" s="202"/>
      <c r="GN184" s="202"/>
      <c r="GO184" s="202"/>
      <c r="GP184" s="202"/>
      <c r="GQ184" s="202"/>
      <c r="GR184" s="202"/>
      <c r="GS184" s="202"/>
      <c r="GT184" s="202"/>
      <c r="GU184" s="202"/>
      <c r="GV184" s="202"/>
      <c r="GW184" s="202"/>
      <c r="GX184" s="202"/>
      <c r="GY184" s="202"/>
      <c r="GZ184" s="202"/>
      <c r="HA184" s="202"/>
      <c r="HB184" s="202"/>
      <c r="HC184" s="202"/>
      <c r="HD184" s="202"/>
      <c r="HE184" s="202"/>
      <c r="HF184" s="202"/>
      <c r="HG184" s="202"/>
      <c r="HH184" s="202"/>
      <c r="HI184" s="202"/>
      <c r="HJ184" s="202"/>
      <c r="HK184" s="202"/>
      <c r="HL184" s="202"/>
      <c r="HM184" s="202"/>
      <c r="HN184" s="202"/>
      <c r="HO184" s="202"/>
      <c r="HP184" s="202"/>
      <c r="HQ184" s="202"/>
      <c r="HR184" s="202"/>
      <c r="HS184" s="202"/>
    </row>
    <row r="185" spans="53:227" ht="10" customHeight="1" x14ac:dyDescent="0.35"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2"/>
      <c r="BN185" s="202"/>
      <c r="BO185" s="202"/>
      <c r="BP185" s="202"/>
      <c r="BQ185" s="202"/>
      <c r="BR185" s="202"/>
      <c r="BS185" s="202"/>
      <c r="BT185" s="202"/>
      <c r="BU185" s="202"/>
      <c r="BV185" s="202"/>
      <c r="BW185" s="202"/>
      <c r="BX185" s="202"/>
      <c r="BY185" s="202"/>
      <c r="BZ185" s="202"/>
      <c r="CA185" s="202"/>
      <c r="CB185" s="202"/>
      <c r="CC185" s="202"/>
      <c r="CD185" s="202"/>
      <c r="CE185" s="202"/>
      <c r="CF185" s="202"/>
      <c r="CG185" s="202"/>
      <c r="CH185" s="202"/>
      <c r="CI185" s="202"/>
      <c r="CJ185" s="202"/>
      <c r="CK185" s="202"/>
      <c r="CL185" s="202"/>
      <c r="CM185" s="202"/>
      <c r="CN185" s="202"/>
      <c r="CO185" s="202"/>
      <c r="CP185" s="202"/>
      <c r="CQ185" s="202"/>
      <c r="CR185" s="202"/>
      <c r="CS185" s="202"/>
      <c r="CT185" s="202"/>
      <c r="CU185" s="202"/>
      <c r="CV185" s="202"/>
      <c r="CW185" s="202"/>
      <c r="CX185" s="202"/>
      <c r="CY185" s="202"/>
      <c r="CZ185" s="202"/>
      <c r="DA185" s="202"/>
      <c r="DB185" s="202"/>
      <c r="DC185" s="202"/>
      <c r="DD185" s="202"/>
      <c r="DE185" s="202"/>
      <c r="DF185" s="202"/>
      <c r="DG185" s="202"/>
      <c r="DH185" s="202"/>
      <c r="DI185" s="202"/>
      <c r="DJ185" s="202"/>
      <c r="DK185" s="202"/>
      <c r="DL185" s="202"/>
      <c r="DM185" s="202"/>
      <c r="DN185" s="202"/>
      <c r="DO185" s="202"/>
      <c r="DP185" s="202"/>
      <c r="DQ185" s="202"/>
      <c r="DR185" s="202"/>
      <c r="DS185" s="202"/>
      <c r="DT185" s="202"/>
      <c r="DU185" s="202"/>
      <c r="DV185" s="202"/>
      <c r="DW185" s="202"/>
      <c r="DX185" s="202"/>
      <c r="DY185" s="202"/>
      <c r="DZ185" s="202"/>
      <c r="EA185" s="202"/>
      <c r="EB185" s="202"/>
      <c r="EC185" s="202"/>
      <c r="ED185" s="202"/>
      <c r="EE185" s="202"/>
      <c r="EF185" s="202"/>
      <c r="EG185" s="202"/>
      <c r="EH185" s="202"/>
      <c r="EI185" s="202"/>
      <c r="EJ185" s="202"/>
      <c r="EK185" s="202"/>
      <c r="EL185" s="202"/>
      <c r="EM185" s="202"/>
      <c r="EN185" s="202"/>
      <c r="EO185" s="202"/>
      <c r="EP185" s="202"/>
      <c r="EQ185" s="202"/>
      <c r="ER185" s="202"/>
      <c r="ES185" s="202"/>
      <c r="ET185" s="202"/>
      <c r="EU185" s="202"/>
      <c r="EV185" s="202"/>
      <c r="EW185" s="202"/>
      <c r="EX185" s="202"/>
      <c r="EY185" s="202"/>
      <c r="EZ185" s="202"/>
      <c r="FA185" s="202"/>
      <c r="FB185" s="202"/>
      <c r="FC185" s="202"/>
      <c r="FD185" s="202"/>
      <c r="FE185" s="202"/>
      <c r="FF185" s="202"/>
      <c r="FG185" s="202"/>
      <c r="FH185" s="202"/>
      <c r="FI185" s="202"/>
      <c r="FJ185" s="202"/>
      <c r="FK185" s="202"/>
      <c r="FL185" s="202"/>
      <c r="FM185" s="202"/>
      <c r="FN185" s="202"/>
      <c r="FO185" s="202"/>
      <c r="FP185" s="202"/>
      <c r="FQ185" s="202"/>
      <c r="FR185" s="202"/>
      <c r="FS185" s="202"/>
      <c r="FT185" s="202"/>
      <c r="FU185" s="202"/>
      <c r="FV185" s="202"/>
      <c r="FW185" s="202"/>
      <c r="FX185" s="202"/>
      <c r="FY185" s="202"/>
      <c r="FZ185" s="202"/>
      <c r="GA185" s="202"/>
      <c r="GB185" s="202"/>
      <c r="GC185" s="202"/>
      <c r="GD185" s="202"/>
      <c r="GE185" s="202"/>
      <c r="GF185" s="202"/>
      <c r="GG185" s="202"/>
      <c r="GH185" s="202"/>
      <c r="GI185" s="202"/>
      <c r="GJ185" s="202"/>
      <c r="GK185" s="202"/>
      <c r="GL185" s="202"/>
      <c r="GM185" s="202"/>
      <c r="GN185" s="202"/>
      <c r="GO185" s="202"/>
      <c r="GP185" s="202"/>
      <c r="GQ185" s="202"/>
      <c r="GR185" s="202"/>
      <c r="GS185" s="202"/>
      <c r="GT185" s="202"/>
      <c r="GU185" s="202"/>
      <c r="GV185" s="202"/>
      <c r="GW185" s="202"/>
      <c r="GX185" s="202"/>
      <c r="GY185" s="202"/>
      <c r="GZ185" s="202"/>
      <c r="HA185" s="202"/>
      <c r="HB185" s="202"/>
      <c r="HC185" s="202"/>
      <c r="HD185" s="202"/>
      <c r="HE185" s="202"/>
      <c r="HF185" s="202"/>
      <c r="HG185" s="202"/>
      <c r="HH185" s="202"/>
      <c r="HI185" s="202"/>
      <c r="HJ185" s="202"/>
      <c r="HK185" s="202"/>
      <c r="HL185" s="202"/>
      <c r="HM185" s="202"/>
      <c r="HN185" s="202"/>
      <c r="HO185" s="202"/>
      <c r="HP185" s="202"/>
      <c r="HQ185" s="202"/>
      <c r="HR185" s="202"/>
      <c r="HS185" s="202"/>
    </row>
    <row r="186" spans="53:227" ht="10" customHeight="1" x14ac:dyDescent="0.35"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2"/>
      <c r="CY186" s="202"/>
      <c r="CZ186" s="202"/>
      <c r="DA186" s="202"/>
      <c r="DB186" s="202"/>
      <c r="DC186" s="202"/>
      <c r="DD186" s="202"/>
      <c r="DE186" s="202"/>
      <c r="DF186" s="202"/>
      <c r="DG186" s="202"/>
      <c r="DH186" s="202"/>
      <c r="DI186" s="202"/>
      <c r="DJ186" s="202"/>
      <c r="DK186" s="202"/>
      <c r="DL186" s="202"/>
      <c r="DM186" s="202"/>
      <c r="DN186" s="202"/>
      <c r="DO186" s="202"/>
      <c r="DP186" s="202"/>
      <c r="DQ186" s="202"/>
      <c r="DR186" s="202"/>
      <c r="DS186" s="202"/>
      <c r="DT186" s="202"/>
      <c r="DU186" s="202"/>
      <c r="DV186" s="202"/>
      <c r="DW186" s="202"/>
      <c r="DX186" s="202"/>
      <c r="DY186" s="202"/>
      <c r="DZ186" s="202"/>
      <c r="EA186" s="202"/>
      <c r="EB186" s="202"/>
      <c r="EC186" s="202"/>
      <c r="ED186" s="202"/>
      <c r="EE186" s="202"/>
      <c r="EF186" s="202"/>
      <c r="EG186" s="202"/>
      <c r="EH186" s="202"/>
      <c r="EI186" s="202"/>
      <c r="EJ186" s="202"/>
      <c r="EK186" s="202"/>
      <c r="EL186" s="202"/>
      <c r="EM186" s="202"/>
      <c r="EN186" s="202"/>
      <c r="EO186" s="202"/>
      <c r="EP186" s="202"/>
      <c r="EQ186" s="202"/>
      <c r="ER186" s="202"/>
      <c r="ES186" s="202"/>
      <c r="ET186" s="202"/>
      <c r="EU186" s="202"/>
      <c r="EV186" s="202"/>
      <c r="EW186" s="202"/>
      <c r="EX186" s="202"/>
      <c r="EY186" s="202"/>
      <c r="EZ186" s="202"/>
      <c r="FA186" s="202"/>
      <c r="FB186" s="202"/>
      <c r="FC186" s="202"/>
      <c r="FD186" s="202"/>
      <c r="FE186" s="202"/>
      <c r="FF186" s="202"/>
      <c r="FG186" s="202"/>
      <c r="FH186" s="202"/>
      <c r="FI186" s="202"/>
      <c r="FJ186" s="202"/>
      <c r="FK186" s="202"/>
      <c r="FL186" s="202"/>
      <c r="FM186" s="202"/>
      <c r="FN186" s="202"/>
      <c r="FO186" s="202"/>
      <c r="FP186" s="202"/>
      <c r="FQ186" s="202"/>
      <c r="FR186" s="202"/>
      <c r="FS186" s="202"/>
      <c r="FT186" s="202"/>
      <c r="FU186" s="202"/>
      <c r="FV186" s="202"/>
      <c r="FW186" s="202"/>
      <c r="FX186" s="202"/>
      <c r="FY186" s="202"/>
      <c r="FZ186" s="202"/>
      <c r="GA186" s="202"/>
      <c r="GB186" s="202"/>
      <c r="GC186" s="202"/>
      <c r="GD186" s="202"/>
      <c r="GE186" s="202"/>
      <c r="GF186" s="202"/>
      <c r="GG186" s="202"/>
      <c r="GH186" s="202"/>
      <c r="GI186" s="202"/>
      <c r="GJ186" s="202"/>
      <c r="GK186" s="202"/>
      <c r="GL186" s="202"/>
      <c r="GM186" s="202"/>
      <c r="GN186" s="202"/>
      <c r="GO186" s="202"/>
      <c r="GP186" s="202"/>
      <c r="GQ186" s="202"/>
      <c r="GR186" s="202"/>
      <c r="GS186" s="202"/>
      <c r="GT186" s="202"/>
      <c r="GU186" s="202"/>
      <c r="GV186" s="202"/>
      <c r="GW186" s="202"/>
      <c r="GX186" s="202"/>
      <c r="GY186" s="202"/>
      <c r="GZ186" s="202"/>
      <c r="HA186" s="202"/>
      <c r="HB186" s="202"/>
      <c r="HC186" s="202"/>
      <c r="HD186" s="202"/>
      <c r="HE186" s="202"/>
      <c r="HF186" s="202"/>
      <c r="HG186" s="202"/>
      <c r="HH186" s="202"/>
      <c r="HI186" s="202"/>
      <c r="HJ186" s="202"/>
      <c r="HK186" s="202"/>
      <c r="HL186" s="202"/>
      <c r="HM186" s="202"/>
      <c r="HN186" s="202"/>
      <c r="HO186" s="202"/>
      <c r="HP186" s="202"/>
      <c r="HQ186" s="202"/>
      <c r="HR186" s="202"/>
      <c r="HS186" s="202"/>
    </row>
    <row r="187" spans="53:227" ht="10" customHeight="1" x14ac:dyDescent="0.35"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2"/>
      <c r="CQ187" s="202"/>
      <c r="CR187" s="202"/>
      <c r="CS187" s="202"/>
      <c r="CT187" s="202"/>
      <c r="CU187" s="202"/>
      <c r="CV187" s="202"/>
      <c r="CW187" s="202"/>
      <c r="CX187" s="202"/>
      <c r="CY187" s="202"/>
      <c r="CZ187" s="202"/>
      <c r="DA187" s="202"/>
      <c r="DB187" s="202"/>
      <c r="DC187" s="202"/>
      <c r="DD187" s="202"/>
      <c r="DE187" s="202"/>
      <c r="DF187" s="202"/>
      <c r="DG187" s="202"/>
      <c r="DH187" s="202"/>
      <c r="DI187" s="202"/>
      <c r="DJ187" s="202"/>
      <c r="DK187" s="202"/>
      <c r="DL187" s="202"/>
      <c r="DM187" s="202"/>
      <c r="DN187" s="202"/>
      <c r="DO187" s="202"/>
      <c r="DP187" s="202"/>
      <c r="DQ187" s="202"/>
      <c r="DR187" s="202"/>
      <c r="DS187" s="202"/>
      <c r="DT187" s="202"/>
      <c r="DU187" s="202"/>
      <c r="DV187" s="202"/>
      <c r="DW187" s="202"/>
      <c r="DX187" s="202"/>
      <c r="DY187" s="202"/>
      <c r="DZ187" s="202"/>
      <c r="EA187" s="202"/>
      <c r="EB187" s="202"/>
      <c r="EC187" s="202"/>
      <c r="ED187" s="202"/>
      <c r="EE187" s="202"/>
      <c r="EF187" s="202"/>
      <c r="EG187" s="202"/>
      <c r="EH187" s="202"/>
      <c r="EI187" s="202"/>
      <c r="EJ187" s="202"/>
      <c r="EK187" s="202"/>
      <c r="EL187" s="202"/>
      <c r="EM187" s="202"/>
      <c r="EN187" s="202"/>
      <c r="EO187" s="202"/>
      <c r="EP187" s="202"/>
      <c r="EQ187" s="202"/>
      <c r="ER187" s="202"/>
      <c r="ES187" s="202"/>
      <c r="ET187" s="202"/>
      <c r="EU187" s="202"/>
      <c r="EV187" s="202"/>
      <c r="EW187" s="202"/>
      <c r="EX187" s="202"/>
      <c r="EY187" s="202"/>
      <c r="EZ187" s="202"/>
      <c r="FA187" s="202"/>
      <c r="FB187" s="202"/>
      <c r="FC187" s="202"/>
      <c r="FD187" s="202"/>
      <c r="FE187" s="202"/>
      <c r="FF187" s="202"/>
      <c r="FG187" s="202"/>
      <c r="FH187" s="202"/>
      <c r="FI187" s="202"/>
      <c r="FJ187" s="202"/>
      <c r="FK187" s="202"/>
      <c r="FL187" s="202"/>
      <c r="FM187" s="202"/>
      <c r="FN187" s="202"/>
      <c r="FO187" s="202"/>
      <c r="FP187" s="202"/>
      <c r="FQ187" s="202"/>
      <c r="FR187" s="202"/>
      <c r="FS187" s="202"/>
      <c r="FT187" s="202"/>
      <c r="FU187" s="202"/>
      <c r="FV187" s="202"/>
      <c r="FW187" s="202"/>
      <c r="FX187" s="202"/>
      <c r="FY187" s="202"/>
      <c r="FZ187" s="202"/>
      <c r="GA187" s="202"/>
      <c r="GB187" s="202"/>
      <c r="GC187" s="202"/>
      <c r="GD187" s="202"/>
      <c r="GE187" s="202"/>
      <c r="GF187" s="202"/>
      <c r="GG187" s="202"/>
      <c r="GH187" s="202"/>
      <c r="GI187" s="202"/>
      <c r="GJ187" s="202"/>
      <c r="GK187" s="202"/>
      <c r="GL187" s="202"/>
      <c r="GM187" s="202"/>
      <c r="GN187" s="202"/>
      <c r="GO187" s="202"/>
      <c r="GP187" s="202"/>
      <c r="GQ187" s="202"/>
      <c r="GR187" s="202"/>
      <c r="GS187" s="202"/>
      <c r="GT187" s="202"/>
      <c r="GU187" s="202"/>
      <c r="GV187" s="202"/>
      <c r="GW187" s="202"/>
      <c r="GX187" s="202"/>
      <c r="GY187" s="202"/>
      <c r="GZ187" s="202"/>
      <c r="HA187" s="202"/>
      <c r="HB187" s="202"/>
      <c r="HC187" s="202"/>
      <c r="HD187" s="202"/>
      <c r="HE187" s="202"/>
      <c r="HF187" s="202"/>
      <c r="HG187" s="202"/>
      <c r="HH187" s="202"/>
      <c r="HI187" s="202"/>
      <c r="HJ187" s="202"/>
      <c r="HK187" s="202"/>
      <c r="HL187" s="202"/>
      <c r="HM187" s="202"/>
      <c r="HN187" s="202"/>
      <c r="HO187" s="202"/>
      <c r="HP187" s="202"/>
      <c r="HQ187" s="202"/>
      <c r="HR187" s="202"/>
      <c r="HS187" s="202"/>
    </row>
    <row r="188" spans="53:227" ht="10" customHeight="1" x14ac:dyDescent="0.35"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2"/>
      <c r="CQ188" s="202"/>
      <c r="CR188" s="202"/>
      <c r="CS188" s="202"/>
      <c r="CT188" s="202"/>
      <c r="CU188" s="202"/>
      <c r="CV188" s="202"/>
      <c r="CW188" s="202"/>
      <c r="CX188" s="202"/>
      <c r="CY188" s="202"/>
      <c r="CZ188" s="202"/>
      <c r="DA188" s="202"/>
      <c r="DB188" s="202"/>
      <c r="DC188" s="202"/>
      <c r="DD188" s="202"/>
      <c r="DE188" s="202"/>
      <c r="DF188" s="202"/>
      <c r="DG188" s="202"/>
      <c r="DH188" s="202"/>
      <c r="DI188" s="202"/>
      <c r="DJ188" s="202"/>
      <c r="DK188" s="202"/>
      <c r="DL188" s="202"/>
      <c r="DM188" s="202"/>
      <c r="DN188" s="202"/>
      <c r="DO188" s="202"/>
      <c r="DP188" s="202"/>
      <c r="DQ188" s="202"/>
      <c r="DR188" s="202"/>
      <c r="DS188" s="202"/>
      <c r="DT188" s="202"/>
      <c r="DU188" s="202"/>
      <c r="DV188" s="202"/>
      <c r="DW188" s="202"/>
      <c r="DX188" s="202"/>
      <c r="DY188" s="202"/>
      <c r="DZ188" s="202"/>
      <c r="EA188" s="202"/>
      <c r="EB188" s="202"/>
      <c r="EC188" s="202"/>
      <c r="ED188" s="202"/>
      <c r="EE188" s="202"/>
      <c r="EF188" s="202"/>
      <c r="EG188" s="202"/>
      <c r="EH188" s="202"/>
      <c r="EI188" s="202"/>
      <c r="EJ188" s="202"/>
      <c r="EK188" s="202"/>
      <c r="EL188" s="202"/>
      <c r="EM188" s="202"/>
      <c r="EN188" s="202"/>
      <c r="EO188" s="202"/>
      <c r="EP188" s="202"/>
      <c r="EQ188" s="202"/>
      <c r="ER188" s="202"/>
      <c r="ES188" s="202"/>
      <c r="ET188" s="202"/>
      <c r="EU188" s="202"/>
      <c r="EV188" s="202"/>
      <c r="EW188" s="202"/>
      <c r="EX188" s="202"/>
      <c r="EY188" s="202"/>
      <c r="EZ188" s="202"/>
      <c r="FA188" s="202"/>
      <c r="FB188" s="202"/>
      <c r="FC188" s="202"/>
      <c r="FD188" s="202"/>
      <c r="FE188" s="202"/>
      <c r="FF188" s="202"/>
      <c r="FG188" s="202"/>
      <c r="FH188" s="202"/>
      <c r="FI188" s="202"/>
      <c r="FJ188" s="202"/>
      <c r="FK188" s="202"/>
      <c r="FL188" s="202"/>
      <c r="FM188" s="202"/>
      <c r="FN188" s="202"/>
      <c r="FO188" s="202"/>
      <c r="FP188" s="202"/>
      <c r="FQ188" s="202"/>
      <c r="FR188" s="202"/>
      <c r="FS188" s="202"/>
      <c r="FT188" s="202"/>
      <c r="FU188" s="202"/>
      <c r="FV188" s="202"/>
      <c r="FW188" s="202"/>
      <c r="FX188" s="202"/>
      <c r="FY188" s="202"/>
      <c r="FZ188" s="202"/>
      <c r="GA188" s="202"/>
      <c r="GB188" s="202"/>
      <c r="GC188" s="202"/>
      <c r="GD188" s="202"/>
      <c r="GE188" s="202"/>
      <c r="GF188" s="202"/>
      <c r="GG188" s="202"/>
      <c r="GH188" s="202"/>
      <c r="GI188" s="202"/>
      <c r="GJ188" s="202"/>
      <c r="GK188" s="202"/>
      <c r="GL188" s="202"/>
      <c r="GM188" s="202"/>
      <c r="GN188" s="202"/>
      <c r="GO188" s="202"/>
      <c r="GP188" s="202"/>
      <c r="GQ188" s="202"/>
      <c r="GR188" s="202"/>
      <c r="GS188" s="202"/>
      <c r="GT188" s="202"/>
      <c r="GU188" s="202"/>
      <c r="GV188" s="202"/>
      <c r="GW188" s="202"/>
      <c r="GX188" s="202"/>
      <c r="GY188" s="202"/>
      <c r="GZ188" s="202"/>
      <c r="HA188" s="202"/>
      <c r="HB188" s="202"/>
      <c r="HC188" s="202"/>
      <c r="HD188" s="202"/>
      <c r="HE188" s="202"/>
      <c r="HF188" s="202"/>
      <c r="HG188" s="202"/>
      <c r="HH188" s="202"/>
      <c r="HI188" s="202"/>
      <c r="HJ188" s="202"/>
      <c r="HK188" s="202"/>
      <c r="HL188" s="202"/>
      <c r="HM188" s="202"/>
      <c r="HN188" s="202"/>
      <c r="HO188" s="202"/>
      <c r="HP188" s="202"/>
      <c r="HQ188" s="202"/>
      <c r="HR188" s="202"/>
      <c r="HS188" s="202"/>
    </row>
    <row r="189" spans="53:227" ht="10" customHeight="1" x14ac:dyDescent="0.35"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2"/>
      <c r="CQ189" s="202"/>
      <c r="CR189" s="202"/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202"/>
      <c r="DE189" s="202"/>
      <c r="DF189" s="202"/>
      <c r="DG189" s="202"/>
      <c r="DH189" s="202"/>
      <c r="DI189" s="202"/>
      <c r="DJ189" s="202"/>
      <c r="DK189" s="202"/>
      <c r="DL189" s="202"/>
      <c r="DM189" s="202"/>
      <c r="DN189" s="202"/>
      <c r="DO189" s="202"/>
      <c r="DP189" s="202"/>
      <c r="DQ189" s="202"/>
      <c r="DR189" s="202"/>
      <c r="DS189" s="202"/>
      <c r="DT189" s="202"/>
      <c r="DU189" s="202"/>
      <c r="DV189" s="202"/>
      <c r="DW189" s="202"/>
      <c r="DX189" s="202"/>
      <c r="DY189" s="202"/>
      <c r="DZ189" s="202"/>
      <c r="EA189" s="202"/>
      <c r="EB189" s="202"/>
      <c r="EC189" s="202"/>
      <c r="ED189" s="202"/>
      <c r="EE189" s="202"/>
      <c r="EF189" s="202"/>
      <c r="EG189" s="202"/>
      <c r="EH189" s="202"/>
      <c r="EI189" s="202"/>
      <c r="EJ189" s="202"/>
      <c r="EK189" s="202"/>
      <c r="EL189" s="202"/>
      <c r="EM189" s="202"/>
      <c r="EN189" s="202"/>
      <c r="EO189" s="202"/>
      <c r="EP189" s="202"/>
      <c r="EQ189" s="202"/>
      <c r="ER189" s="202"/>
      <c r="ES189" s="202"/>
      <c r="ET189" s="202"/>
      <c r="EU189" s="202"/>
      <c r="EV189" s="202"/>
      <c r="EW189" s="202"/>
      <c r="EX189" s="202"/>
      <c r="EY189" s="202"/>
      <c r="EZ189" s="202"/>
      <c r="FA189" s="202"/>
      <c r="FB189" s="202"/>
      <c r="FC189" s="202"/>
      <c r="FD189" s="202"/>
      <c r="FE189" s="202"/>
      <c r="FF189" s="202"/>
      <c r="FG189" s="202"/>
      <c r="FH189" s="202"/>
      <c r="FI189" s="202"/>
      <c r="FJ189" s="202"/>
      <c r="FK189" s="202"/>
      <c r="FL189" s="202"/>
      <c r="FM189" s="202"/>
      <c r="FN189" s="202"/>
      <c r="FO189" s="202"/>
      <c r="FP189" s="202"/>
      <c r="FQ189" s="202"/>
      <c r="FR189" s="202"/>
      <c r="FS189" s="202"/>
      <c r="FT189" s="202"/>
      <c r="FU189" s="202"/>
      <c r="FV189" s="202"/>
      <c r="FW189" s="202"/>
      <c r="FX189" s="202"/>
      <c r="FY189" s="202"/>
      <c r="FZ189" s="202"/>
      <c r="GA189" s="202"/>
      <c r="GB189" s="202"/>
      <c r="GC189" s="202"/>
      <c r="GD189" s="202"/>
      <c r="GE189" s="202"/>
      <c r="GF189" s="202"/>
      <c r="GG189" s="202"/>
      <c r="GH189" s="202"/>
      <c r="GI189" s="202"/>
      <c r="GJ189" s="202"/>
      <c r="GK189" s="202"/>
      <c r="GL189" s="202"/>
      <c r="GM189" s="202"/>
      <c r="GN189" s="202"/>
      <c r="GO189" s="202"/>
      <c r="GP189" s="202"/>
      <c r="GQ189" s="202"/>
      <c r="GR189" s="202"/>
      <c r="GS189" s="202"/>
      <c r="GT189" s="202"/>
      <c r="GU189" s="202"/>
      <c r="GV189" s="202"/>
      <c r="GW189" s="202"/>
      <c r="GX189" s="202"/>
      <c r="GY189" s="202"/>
      <c r="GZ189" s="202"/>
      <c r="HA189" s="202"/>
      <c r="HB189" s="202"/>
      <c r="HC189" s="202"/>
      <c r="HD189" s="202"/>
      <c r="HE189" s="202"/>
      <c r="HF189" s="202"/>
      <c r="HG189" s="202"/>
      <c r="HH189" s="202"/>
      <c r="HI189" s="202"/>
      <c r="HJ189" s="202"/>
      <c r="HK189" s="202"/>
      <c r="HL189" s="202"/>
      <c r="HM189" s="202"/>
      <c r="HN189" s="202"/>
      <c r="HO189" s="202"/>
      <c r="HP189" s="202"/>
      <c r="HQ189" s="202"/>
      <c r="HR189" s="202"/>
      <c r="HS189" s="202"/>
    </row>
    <row r="190" spans="53:227" ht="10" customHeight="1" x14ac:dyDescent="0.35"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2"/>
      <c r="BN190" s="202"/>
      <c r="BO190" s="202"/>
      <c r="BP190" s="202"/>
      <c r="BQ190" s="202"/>
      <c r="BR190" s="202"/>
      <c r="BS190" s="202"/>
      <c r="BT190" s="202"/>
      <c r="BU190" s="202"/>
      <c r="BV190" s="202"/>
      <c r="BW190" s="202"/>
      <c r="BX190" s="202"/>
      <c r="BY190" s="202"/>
      <c r="BZ190" s="202"/>
      <c r="CA190" s="202"/>
      <c r="CB190" s="202"/>
      <c r="CC190" s="202"/>
      <c r="CD190" s="202"/>
      <c r="CE190" s="202"/>
      <c r="CF190" s="202"/>
      <c r="CG190" s="202"/>
      <c r="CH190" s="202"/>
      <c r="CI190" s="202"/>
      <c r="CJ190" s="202"/>
      <c r="CK190" s="202"/>
      <c r="CL190" s="202"/>
      <c r="CM190" s="202"/>
      <c r="CN190" s="202"/>
      <c r="CO190" s="202"/>
      <c r="CP190" s="202"/>
      <c r="CQ190" s="202"/>
      <c r="CR190" s="202"/>
      <c r="CS190" s="202"/>
      <c r="CT190" s="202"/>
      <c r="CU190" s="202"/>
      <c r="CV190" s="202"/>
      <c r="CW190" s="202"/>
      <c r="CX190" s="202"/>
      <c r="CY190" s="202"/>
      <c r="CZ190" s="202"/>
      <c r="DA190" s="202"/>
      <c r="DB190" s="202"/>
      <c r="DC190" s="202"/>
      <c r="DD190" s="202"/>
      <c r="DE190" s="202"/>
      <c r="DF190" s="202"/>
      <c r="DG190" s="202"/>
      <c r="DH190" s="202"/>
      <c r="DI190" s="202"/>
      <c r="DJ190" s="202"/>
      <c r="DK190" s="202"/>
      <c r="DL190" s="202"/>
      <c r="DM190" s="202"/>
      <c r="DN190" s="202"/>
      <c r="DO190" s="202"/>
      <c r="DP190" s="202"/>
      <c r="DQ190" s="202"/>
      <c r="DR190" s="202"/>
      <c r="DS190" s="202"/>
      <c r="DT190" s="202"/>
      <c r="DU190" s="202"/>
      <c r="DV190" s="202"/>
      <c r="DW190" s="202"/>
      <c r="DX190" s="202"/>
      <c r="DY190" s="202"/>
      <c r="DZ190" s="202"/>
      <c r="EA190" s="202"/>
      <c r="EB190" s="202"/>
      <c r="EC190" s="202"/>
      <c r="ED190" s="202"/>
      <c r="EE190" s="202"/>
      <c r="EF190" s="202"/>
      <c r="EG190" s="202"/>
      <c r="EH190" s="202"/>
      <c r="EI190" s="202"/>
      <c r="EJ190" s="202"/>
      <c r="EK190" s="202"/>
      <c r="EL190" s="202"/>
      <c r="EM190" s="202"/>
      <c r="EN190" s="202"/>
      <c r="EO190" s="202"/>
      <c r="EP190" s="202"/>
      <c r="EQ190" s="202"/>
      <c r="ER190" s="202"/>
      <c r="ES190" s="202"/>
      <c r="ET190" s="202"/>
      <c r="EU190" s="202"/>
      <c r="EV190" s="202"/>
      <c r="EW190" s="202"/>
      <c r="EX190" s="202"/>
      <c r="EY190" s="202"/>
      <c r="EZ190" s="202"/>
      <c r="FA190" s="202"/>
      <c r="FB190" s="202"/>
      <c r="FC190" s="202"/>
      <c r="FD190" s="202"/>
      <c r="FE190" s="202"/>
      <c r="FF190" s="202"/>
      <c r="FG190" s="202"/>
      <c r="FH190" s="202"/>
      <c r="FI190" s="202"/>
      <c r="FJ190" s="202"/>
      <c r="FK190" s="202"/>
      <c r="FL190" s="202"/>
      <c r="FM190" s="202"/>
      <c r="FN190" s="202"/>
      <c r="FO190" s="202"/>
      <c r="FP190" s="202"/>
      <c r="FQ190" s="202"/>
      <c r="FR190" s="202"/>
      <c r="FS190" s="202"/>
      <c r="FT190" s="202"/>
      <c r="FU190" s="202"/>
      <c r="FV190" s="202"/>
      <c r="FW190" s="202"/>
      <c r="FX190" s="202"/>
      <c r="FY190" s="202"/>
      <c r="FZ190" s="202"/>
      <c r="GA190" s="202"/>
      <c r="GB190" s="202"/>
      <c r="GC190" s="202"/>
      <c r="GD190" s="202"/>
      <c r="GE190" s="202"/>
      <c r="GF190" s="202"/>
      <c r="GG190" s="202"/>
      <c r="GH190" s="202"/>
      <c r="GI190" s="202"/>
      <c r="GJ190" s="202"/>
      <c r="GK190" s="202"/>
      <c r="GL190" s="202"/>
      <c r="GM190" s="202"/>
      <c r="GN190" s="202"/>
      <c r="GO190" s="202"/>
      <c r="GP190" s="202"/>
      <c r="GQ190" s="202"/>
      <c r="GR190" s="202"/>
      <c r="GS190" s="202"/>
      <c r="GT190" s="202"/>
      <c r="GU190" s="202"/>
      <c r="GV190" s="202"/>
      <c r="GW190" s="202"/>
      <c r="GX190" s="202"/>
      <c r="GY190" s="202"/>
      <c r="GZ190" s="202"/>
      <c r="HA190" s="202"/>
      <c r="HB190" s="202"/>
      <c r="HC190" s="202"/>
      <c r="HD190" s="202"/>
      <c r="HE190" s="202"/>
      <c r="HF190" s="202"/>
      <c r="HG190" s="202"/>
      <c r="HH190" s="202"/>
      <c r="HI190" s="202"/>
      <c r="HJ190" s="202"/>
      <c r="HK190" s="202"/>
      <c r="HL190" s="202"/>
      <c r="HM190" s="202"/>
      <c r="HN190" s="202"/>
      <c r="HO190" s="202"/>
      <c r="HP190" s="202"/>
      <c r="HQ190" s="202"/>
      <c r="HR190" s="202"/>
      <c r="HS190" s="202"/>
    </row>
    <row r="191" spans="53:227" ht="10" customHeight="1" x14ac:dyDescent="0.35"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202"/>
      <c r="BN191" s="202"/>
      <c r="BO191" s="202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2"/>
      <c r="DS191" s="202"/>
      <c r="DT191" s="202"/>
      <c r="DU191" s="202"/>
      <c r="DV191" s="202"/>
      <c r="DW191" s="202"/>
      <c r="DX191" s="202"/>
      <c r="DY191" s="202"/>
      <c r="DZ191" s="202"/>
      <c r="EA191" s="202"/>
      <c r="EB191" s="202"/>
      <c r="EC191" s="202"/>
      <c r="ED191" s="202"/>
      <c r="EE191" s="202"/>
      <c r="EF191" s="202"/>
      <c r="EG191" s="202"/>
      <c r="EH191" s="202"/>
      <c r="EI191" s="202"/>
      <c r="EJ191" s="202"/>
      <c r="EK191" s="202"/>
      <c r="EL191" s="202"/>
      <c r="EM191" s="202"/>
      <c r="EN191" s="202"/>
      <c r="EO191" s="202"/>
      <c r="EP191" s="202"/>
      <c r="EQ191" s="202"/>
      <c r="ER191" s="202"/>
      <c r="ES191" s="202"/>
      <c r="ET191" s="202"/>
      <c r="EU191" s="202"/>
      <c r="EV191" s="202"/>
      <c r="EW191" s="202"/>
      <c r="EX191" s="202"/>
      <c r="EY191" s="202"/>
      <c r="EZ191" s="202"/>
      <c r="FA191" s="202"/>
      <c r="FB191" s="202"/>
      <c r="FC191" s="202"/>
      <c r="FD191" s="202"/>
      <c r="FE191" s="202"/>
      <c r="FF191" s="202"/>
      <c r="FG191" s="202"/>
      <c r="FH191" s="202"/>
      <c r="FI191" s="202"/>
      <c r="FJ191" s="202"/>
      <c r="FK191" s="202"/>
      <c r="FL191" s="202"/>
      <c r="FM191" s="202"/>
      <c r="FN191" s="202"/>
      <c r="FO191" s="202"/>
      <c r="FP191" s="202"/>
      <c r="FQ191" s="202"/>
      <c r="FR191" s="202"/>
      <c r="FS191" s="202"/>
      <c r="FT191" s="202"/>
      <c r="FU191" s="202"/>
      <c r="FV191" s="202"/>
      <c r="FW191" s="202"/>
      <c r="FX191" s="202"/>
      <c r="FY191" s="202"/>
      <c r="FZ191" s="202"/>
      <c r="GA191" s="202"/>
      <c r="GB191" s="202"/>
      <c r="GC191" s="202"/>
      <c r="GD191" s="202"/>
      <c r="GE191" s="202"/>
      <c r="GF191" s="202"/>
      <c r="GG191" s="202"/>
      <c r="GH191" s="202"/>
      <c r="GI191" s="202"/>
      <c r="GJ191" s="202"/>
      <c r="GK191" s="202"/>
      <c r="GL191" s="202"/>
      <c r="GM191" s="202"/>
      <c r="GN191" s="202"/>
      <c r="GO191" s="202"/>
      <c r="GP191" s="202"/>
      <c r="GQ191" s="202"/>
      <c r="GR191" s="202"/>
      <c r="GS191" s="202"/>
      <c r="GT191" s="202"/>
      <c r="GU191" s="202"/>
      <c r="GV191" s="202"/>
      <c r="GW191" s="202"/>
      <c r="GX191" s="202"/>
      <c r="GY191" s="202"/>
      <c r="GZ191" s="202"/>
      <c r="HA191" s="202"/>
      <c r="HB191" s="202"/>
      <c r="HC191" s="202"/>
      <c r="HD191" s="202"/>
      <c r="HE191" s="202"/>
      <c r="HF191" s="202"/>
      <c r="HG191" s="202"/>
      <c r="HH191" s="202"/>
      <c r="HI191" s="202"/>
      <c r="HJ191" s="202"/>
      <c r="HK191" s="202"/>
      <c r="HL191" s="202"/>
      <c r="HM191" s="202"/>
      <c r="HN191" s="202"/>
      <c r="HO191" s="202"/>
      <c r="HP191" s="202"/>
      <c r="HQ191" s="202"/>
      <c r="HR191" s="202"/>
      <c r="HS191" s="202"/>
    </row>
    <row r="192" spans="53:227" ht="10" customHeight="1" x14ac:dyDescent="0.35"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2"/>
      <c r="BN192" s="202"/>
      <c r="BO192" s="202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  <c r="EG192" s="202"/>
      <c r="EH192" s="202"/>
      <c r="EI192" s="202"/>
      <c r="EJ192" s="202"/>
      <c r="EK192" s="202"/>
      <c r="EL192" s="202"/>
      <c r="EM192" s="202"/>
      <c r="EN192" s="202"/>
      <c r="EO192" s="202"/>
      <c r="EP192" s="202"/>
      <c r="EQ192" s="202"/>
      <c r="ER192" s="202"/>
      <c r="ES192" s="202"/>
      <c r="ET192" s="202"/>
      <c r="EU192" s="202"/>
      <c r="EV192" s="202"/>
      <c r="EW192" s="202"/>
      <c r="EX192" s="202"/>
      <c r="EY192" s="202"/>
      <c r="EZ192" s="202"/>
      <c r="FA192" s="202"/>
      <c r="FB192" s="202"/>
      <c r="FC192" s="202"/>
      <c r="FD192" s="202"/>
      <c r="FE192" s="202"/>
      <c r="FF192" s="202"/>
      <c r="FG192" s="202"/>
      <c r="FH192" s="202"/>
      <c r="FI192" s="202"/>
      <c r="FJ192" s="202"/>
      <c r="FK192" s="202"/>
      <c r="FL192" s="202"/>
      <c r="FM192" s="202"/>
      <c r="FN192" s="202"/>
      <c r="FO192" s="202"/>
      <c r="FP192" s="202"/>
      <c r="FQ192" s="202"/>
      <c r="FR192" s="202"/>
      <c r="FS192" s="202"/>
      <c r="FT192" s="202"/>
      <c r="FU192" s="202"/>
      <c r="FV192" s="202"/>
      <c r="FW192" s="202"/>
      <c r="FX192" s="202"/>
      <c r="FY192" s="202"/>
      <c r="FZ192" s="202"/>
      <c r="GA192" s="202"/>
      <c r="GB192" s="202"/>
      <c r="GC192" s="202"/>
      <c r="GD192" s="202"/>
      <c r="GE192" s="202"/>
      <c r="GF192" s="202"/>
      <c r="GG192" s="202"/>
      <c r="GH192" s="202"/>
      <c r="GI192" s="202"/>
      <c r="GJ192" s="202"/>
      <c r="GK192" s="202"/>
      <c r="GL192" s="202"/>
      <c r="GM192" s="202"/>
      <c r="GN192" s="202"/>
      <c r="GO192" s="202"/>
      <c r="GP192" s="202"/>
      <c r="GQ192" s="202"/>
      <c r="GR192" s="202"/>
      <c r="GS192" s="202"/>
      <c r="GT192" s="202"/>
      <c r="GU192" s="202"/>
      <c r="GV192" s="202"/>
      <c r="GW192" s="202"/>
      <c r="GX192" s="202"/>
      <c r="GY192" s="202"/>
      <c r="GZ192" s="202"/>
      <c r="HA192" s="202"/>
      <c r="HB192" s="202"/>
      <c r="HC192" s="202"/>
      <c r="HD192" s="202"/>
      <c r="HE192" s="202"/>
      <c r="HF192" s="202"/>
      <c r="HG192" s="202"/>
      <c r="HH192" s="202"/>
      <c r="HI192" s="202"/>
      <c r="HJ192" s="202"/>
      <c r="HK192" s="202"/>
      <c r="HL192" s="202"/>
      <c r="HM192" s="202"/>
      <c r="HN192" s="202"/>
      <c r="HO192" s="202"/>
      <c r="HP192" s="202"/>
      <c r="HQ192" s="202"/>
      <c r="HR192" s="202"/>
      <c r="HS192" s="202"/>
    </row>
    <row r="193" spans="53:227" ht="10" customHeight="1" x14ac:dyDescent="0.35"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2"/>
      <c r="DH193" s="202"/>
      <c r="DI193" s="202"/>
      <c r="DJ193" s="202"/>
      <c r="DK193" s="202"/>
      <c r="DL193" s="202"/>
      <c r="DM193" s="202"/>
      <c r="DN193" s="202"/>
      <c r="DO193" s="202"/>
      <c r="DP193" s="202"/>
      <c r="DQ193" s="202"/>
      <c r="DR193" s="202"/>
      <c r="DS193" s="202"/>
      <c r="DT193" s="202"/>
      <c r="DU193" s="202"/>
      <c r="DV193" s="202"/>
      <c r="DW193" s="202"/>
      <c r="DX193" s="202"/>
      <c r="DY193" s="202"/>
      <c r="DZ193" s="202"/>
      <c r="EA193" s="202"/>
      <c r="EB193" s="202"/>
      <c r="EC193" s="202"/>
      <c r="ED193" s="202"/>
      <c r="EE193" s="202"/>
      <c r="EF193" s="202"/>
      <c r="EG193" s="202"/>
      <c r="EH193" s="202"/>
      <c r="EI193" s="202"/>
      <c r="EJ193" s="202"/>
      <c r="EK193" s="202"/>
      <c r="EL193" s="202"/>
      <c r="EM193" s="202"/>
      <c r="EN193" s="202"/>
      <c r="EO193" s="202"/>
      <c r="EP193" s="202"/>
      <c r="EQ193" s="202"/>
      <c r="ER193" s="202"/>
      <c r="ES193" s="202"/>
      <c r="ET193" s="202"/>
      <c r="EU193" s="202"/>
      <c r="EV193" s="202"/>
      <c r="EW193" s="202"/>
      <c r="EX193" s="202"/>
      <c r="EY193" s="202"/>
      <c r="EZ193" s="202"/>
      <c r="FA193" s="202"/>
      <c r="FB193" s="202"/>
      <c r="FC193" s="202"/>
      <c r="FD193" s="202"/>
      <c r="FE193" s="202"/>
      <c r="FF193" s="202"/>
      <c r="FG193" s="202"/>
      <c r="FH193" s="202"/>
      <c r="FI193" s="202"/>
      <c r="FJ193" s="202"/>
      <c r="FK193" s="202"/>
      <c r="FL193" s="202"/>
      <c r="FM193" s="202"/>
      <c r="FN193" s="202"/>
      <c r="FO193" s="202"/>
      <c r="FP193" s="202"/>
      <c r="FQ193" s="202"/>
      <c r="FR193" s="202"/>
      <c r="FS193" s="202"/>
      <c r="FT193" s="202"/>
      <c r="FU193" s="202"/>
      <c r="FV193" s="202"/>
      <c r="FW193" s="202"/>
      <c r="FX193" s="202"/>
      <c r="FY193" s="202"/>
      <c r="FZ193" s="202"/>
      <c r="GA193" s="202"/>
      <c r="GB193" s="202"/>
      <c r="GC193" s="202"/>
      <c r="GD193" s="202"/>
      <c r="GE193" s="202"/>
      <c r="GF193" s="202"/>
      <c r="GG193" s="202"/>
      <c r="GH193" s="202"/>
      <c r="GI193" s="202"/>
      <c r="GJ193" s="202"/>
      <c r="GK193" s="202"/>
      <c r="GL193" s="202"/>
      <c r="GM193" s="202"/>
      <c r="GN193" s="202"/>
      <c r="GO193" s="202"/>
      <c r="GP193" s="202"/>
      <c r="GQ193" s="202"/>
      <c r="GR193" s="202"/>
      <c r="GS193" s="202"/>
      <c r="GT193" s="202"/>
      <c r="GU193" s="202"/>
      <c r="GV193" s="202"/>
      <c r="GW193" s="202"/>
      <c r="GX193" s="202"/>
      <c r="GY193" s="202"/>
      <c r="GZ193" s="202"/>
      <c r="HA193" s="202"/>
      <c r="HB193" s="202"/>
      <c r="HC193" s="202"/>
      <c r="HD193" s="202"/>
      <c r="HE193" s="202"/>
      <c r="HF193" s="202"/>
      <c r="HG193" s="202"/>
      <c r="HH193" s="202"/>
      <c r="HI193" s="202"/>
      <c r="HJ193" s="202"/>
      <c r="HK193" s="202"/>
      <c r="HL193" s="202"/>
      <c r="HM193" s="202"/>
      <c r="HN193" s="202"/>
      <c r="HO193" s="202"/>
      <c r="HP193" s="202"/>
      <c r="HQ193" s="202"/>
      <c r="HR193" s="202"/>
      <c r="HS193" s="202"/>
    </row>
    <row r="194" spans="53:227" ht="10" customHeight="1" x14ac:dyDescent="0.35"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2"/>
      <c r="DH194" s="202"/>
      <c r="DI194" s="202"/>
      <c r="DJ194" s="202"/>
      <c r="DK194" s="202"/>
      <c r="DL194" s="202"/>
      <c r="DM194" s="202"/>
      <c r="DN194" s="202"/>
      <c r="DO194" s="202"/>
      <c r="DP194" s="202"/>
      <c r="DQ194" s="202"/>
      <c r="DR194" s="202"/>
      <c r="DS194" s="202"/>
      <c r="DT194" s="202"/>
      <c r="DU194" s="202"/>
      <c r="DV194" s="202"/>
      <c r="DW194" s="202"/>
      <c r="DX194" s="202"/>
      <c r="DY194" s="202"/>
      <c r="DZ194" s="202"/>
      <c r="EA194" s="202"/>
      <c r="EB194" s="202"/>
      <c r="EC194" s="202"/>
      <c r="ED194" s="202"/>
      <c r="EE194" s="202"/>
      <c r="EF194" s="202"/>
      <c r="EG194" s="202"/>
      <c r="EH194" s="202"/>
      <c r="EI194" s="202"/>
      <c r="EJ194" s="202"/>
      <c r="EK194" s="202"/>
      <c r="EL194" s="202"/>
      <c r="EM194" s="202"/>
      <c r="EN194" s="202"/>
      <c r="EO194" s="202"/>
      <c r="EP194" s="202"/>
      <c r="EQ194" s="202"/>
      <c r="ER194" s="202"/>
      <c r="ES194" s="202"/>
      <c r="ET194" s="202"/>
      <c r="EU194" s="202"/>
      <c r="EV194" s="202"/>
      <c r="EW194" s="202"/>
      <c r="EX194" s="202"/>
      <c r="EY194" s="202"/>
      <c r="EZ194" s="202"/>
      <c r="FA194" s="202"/>
      <c r="FB194" s="202"/>
      <c r="FC194" s="202"/>
      <c r="FD194" s="202"/>
      <c r="FE194" s="202"/>
      <c r="FF194" s="202"/>
      <c r="FG194" s="202"/>
      <c r="FH194" s="202"/>
      <c r="FI194" s="202"/>
      <c r="FJ194" s="202"/>
      <c r="FK194" s="202"/>
      <c r="FL194" s="202"/>
      <c r="FM194" s="202"/>
      <c r="FN194" s="202"/>
      <c r="FO194" s="202"/>
      <c r="FP194" s="202"/>
      <c r="FQ194" s="202"/>
      <c r="FR194" s="202"/>
      <c r="FS194" s="202"/>
      <c r="FT194" s="202"/>
      <c r="FU194" s="202"/>
      <c r="FV194" s="202"/>
      <c r="FW194" s="202"/>
      <c r="FX194" s="202"/>
      <c r="FY194" s="202"/>
      <c r="FZ194" s="202"/>
      <c r="GA194" s="202"/>
      <c r="GB194" s="202"/>
      <c r="GC194" s="202"/>
      <c r="GD194" s="202"/>
      <c r="GE194" s="202"/>
      <c r="GF194" s="202"/>
      <c r="GG194" s="202"/>
      <c r="GH194" s="202"/>
      <c r="GI194" s="202"/>
      <c r="GJ194" s="202"/>
      <c r="GK194" s="202"/>
      <c r="GL194" s="202"/>
      <c r="GM194" s="202"/>
      <c r="GN194" s="202"/>
      <c r="GO194" s="202"/>
      <c r="GP194" s="202"/>
      <c r="GQ194" s="202"/>
      <c r="GR194" s="202"/>
      <c r="GS194" s="202"/>
      <c r="GT194" s="202"/>
      <c r="GU194" s="202"/>
      <c r="GV194" s="202"/>
      <c r="GW194" s="202"/>
      <c r="GX194" s="202"/>
      <c r="GY194" s="202"/>
      <c r="GZ194" s="202"/>
      <c r="HA194" s="202"/>
      <c r="HB194" s="202"/>
      <c r="HC194" s="202"/>
      <c r="HD194" s="202"/>
      <c r="HE194" s="202"/>
      <c r="HF194" s="202"/>
      <c r="HG194" s="202"/>
      <c r="HH194" s="202"/>
      <c r="HI194" s="202"/>
      <c r="HJ194" s="202"/>
      <c r="HK194" s="202"/>
      <c r="HL194" s="202"/>
      <c r="HM194" s="202"/>
      <c r="HN194" s="202"/>
      <c r="HO194" s="202"/>
      <c r="HP194" s="202"/>
      <c r="HQ194" s="202"/>
      <c r="HR194" s="202"/>
      <c r="HS194" s="202"/>
    </row>
    <row r="195" spans="53:227" ht="10" customHeight="1" x14ac:dyDescent="0.35"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2"/>
      <c r="BS195" s="202"/>
      <c r="BT195" s="202"/>
      <c r="BU195" s="202"/>
      <c r="BV195" s="202"/>
      <c r="BW195" s="202"/>
      <c r="BX195" s="202"/>
      <c r="BY195" s="202"/>
      <c r="BZ195" s="202"/>
      <c r="CA195" s="202"/>
      <c r="CB195" s="202"/>
      <c r="CC195" s="202"/>
      <c r="CD195" s="202"/>
      <c r="CE195" s="202"/>
      <c r="CF195" s="202"/>
      <c r="CG195" s="202"/>
      <c r="CH195" s="202"/>
      <c r="CI195" s="202"/>
      <c r="CJ195" s="202"/>
      <c r="CK195" s="202"/>
      <c r="CL195" s="202"/>
      <c r="CM195" s="202"/>
      <c r="CN195" s="202"/>
      <c r="CO195" s="202"/>
      <c r="CP195" s="202"/>
      <c r="CQ195" s="202"/>
      <c r="CR195" s="202"/>
      <c r="CS195" s="202"/>
      <c r="CT195" s="202"/>
      <c r="CU195" s="202"/>
      <c r="CV195" s="202"/>
      <c r="CW195" s="202"/>
      <c r="CX195" s="202"/>
      <c r="CY195" s="202"/>
      <c r="CZ195" s="202"/>
      <c r="DA195" s="202"/>
      <c r="DB195" s="202"/>
      <c r="DC195" s="202"/>
      <c r="DD195" s="202"/>
      <c r="DE195" s="202"/>
      <c r="DF195" s="202"/>
      <c r="DG195" s="202"/>
      <c r="DH195" s="202"/>
      <c r="DI195" s="202"/>
      <c r="DJ195" s="202"/>
      <c r="DK195" s="202"/>
      <c r="DL195" s="202"/>
      <c r="DM195" s="202"/>
      <c r="DN195" s="202"/>
      <c r="DO195" s="202"/>
      <c r="DP195" s="202"/>
      <c r="DQ195" s="202"/>
      <c r="DR195" s="202"/>
      <c r="DS195" s="202"/>
      <c r="DT195" s="202"/>
      <c r="DU195" s="202"/>
      <c r="DV195" s="202"/>
      <c r="DW195" s="202"/>
      <c r="DX195" s="202"/>
      <c r="DY195" s="202"/>
      <c r="DZ195" s="202"/>
      <c r="EA195" s="202"/>
      <c r="EB195" s="202"/>
      <c r="EC195" s="202"/>
      <c r="ED195" s="202"/>
      <c r="EE195" s="202"/>
      <c r="EF195" s="202"/>
      <c r="EG195" s="202"/>
      <c r="EH195" s="202"/>
      <c r="EI195" s="202"/>
      <c r="EJ195" s="202"/>
      <c r="EK195" s="202"/>
      <c r="EL195" s="202"/>
      <c r="EM195" s="202"/>
      <c r="EN195" s="202"/>
      <c r="EO195" s="202"/>
      <c r="EP195" s="202"/>
      <c r="EQ195" s="202"/>
      <c r="ER195" s="202"/>
      <c r="ES195" s="202"/>
      <c r="ET195" s="202"/>
      <c r="EU195" s="202"/>
      <c r="EV195" s="202"/>
      <c r="EW195" s="202"/>
      <c r="EX195" s="202"/>
      <c r="EY195" s="202"/>
      <c r="EZ195" s="202"/>
      <c r="FA195" s="202"/>
      <c r="FB195" s="202"/>
      <c r="FC195" s="202"/>
      <c r="FD195" s="202"/>
      <c r="FE195" s="202"/>
      <c r="FF195" s="202"/>
      <c r="FG195" s="202"/>
      <c r="FH195" s="202"/>
      <c r="FI195" s="202"/>
      <c r="FJ195" s="202"/>
      <c r="FK195" s="202"/>
      <c r="FL195" s="202"/>
      <c r="FM195" s="202"/>
      <c r="FN195" s="202"/>
      <c r="FO195" s="202"/>
      <c r="FP195" s="202"/>
      <c r="FQ195" s="202"/>
      <c r="FR195" s="202"/>
      <c r="FS195" s="202"/>
      <c r="FT195" s="202"/>
      <c r="FU195" s="202"/>
      <c r="FV195" s="202"/>
      <c r="FW195" s="202"/>
      <c r="FX195" s="202"/>
      <c r="FY195" s="202"/>
      <c r="FZ195" s="202"/>
      <c r="GA195" s="202"/>
      <c r="GB195" s="202"/>
      <c r="GC195" s="202"/>
      <c r="GD195" s="202"/>
      <c r="GE195" s="202"/>
      <c r="GF195" s="202"/>
      <c r="GG195" s="202"/>
      <c r="GH195" s="202"/>
      <c r="GI195" s="202"/>
      <c r="GJ195" s="202"/>
      <c r="GK195" s="202"/>
      <c r="GL195" s="202"/>
      <c r="GM195" s="202"/>
      <c r="GN195" s="202"/>
      <c r="GO195" s="202"/>
      <c r="GP195" s="202"/>
      <c r="GQ195" s="202"/>
      <c r="GR195" s="202"/>
      <c r="GS195" s="202"/>
      <c r="GT195" s="202"/>
      <c r="GU195" s="202"/>
      <c r="GV195" s="202"/>
      <c r="GW195" s="202"/>
      <c r="GX195" s="202"/>
      <c r="GY195" s="202"/>
      <c r="GZ195" s="202"/>
      <c r="HA195" s="202"/>
      <c r="HB195" s="202"/>
      <c r="HC195" s="202"/>
      <c r="HD195" s="202"/>
      <c r="HE195" s="202"/>
      <c r="HF195" s="202"/>
      <c r="HG195" s="202"/>
      <c r="HH195" s="202"/>
      <c r="HI195" s="202"/>
      <c r="HJ195" s="202"/>
      <c r="HK195" s="202"/>
      <c r="HL195" s="202"/>
      <c r="HM195" s="202"/>
      <c r="HN195" s="202"/>
      <c r="HO195" s="202"/>
      <c r="HP195" s="202"/>
      <c r="HQ195" s="202"/>
      <c r="HR195" s="202"/>
      <c r="HS195" s="202"/>
    </row>
    <row r="196" spans="53:227" ht="10" customHeight="1" x14ac:dyDescent="0.35"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2"/>
      <c r="BN196" s="202"/>
      <c r="BO196" s="202"/>
      <c r="BP196" s="202"/>
      <c r="BQ196" s="202"/>
      <c r="BR196" s="202"/>
      <c r="BS196" s="202"/>
      <c r="BT196" s="202"/>
      <c r="BU196" s="202"/>
      <c r="BV196" s="202"/>
      <c r="BW196" s="202"/>
      <c r="BX196" s="202"/>
      <c r="BY196" s="202"/>
      <c r="BZ196" s="202"/>
      <c r="CA196" s="202"/>
      <c r="CB196" s="202"/>
      <c r="CC196" s="202"/>
      <c r="CD196" s="202"/>
      <c r="CE196" s="202"/>
      <c r="CF196" s="202"/>
      <c r="CG196" s="202"/>
      <c r="CH196" s="202"/>
      <c r="CI196" s="202"/>
      <c r="CJ196" s="202"/>
      <c r="CK196" s="202"/>
      <c r="CL196" s="202"/>
      <c r="CM196" s="202"/>
      <c r="CN196" s="202"/>
      <c r="CO196" s="202"/>
      <c r="CP196" s="202"/>
      <c r="CQ196" s="202"/>
      <c r="CR196" s="202"/>
      <c r="CS196" s="202"/>
      <c r="CT196" s="202"/>
      <c r="CU196" s="202"/>
      <c r="CV196" s="202"/>
      <c r="CW196" s="202"/>
      <c r="CX196" s="202"/>
      <c r="CY196" s="202"/>
      <c r="CZ196" s="202"/>
      <c r="DA196" s="202"/>
      <c r="DB196" s="202"/>
      <c r="DC196" s="202"/>
      <c r="DD196" s="202"/>
      <c r="DE196" s="202"/>
      <c r="DF196" s="202"/>
      <c r="DG196" s="202"/>
      <c r="DH196" s="202"/>
      <c r="DI196" s="202"/>
      <c r="DJ196" s="202"/>
      <c r="DK196" s="202"/>
      <c r="DL196" s="202"/>
      <c r="DM196" s="202"/>
      <c r="DN196" s="202"/>
      <c r="DO196" s="202"/>
      <c r="DP196" s="202"/>
      <c r="DQ196" s="202"/>
      <c r="DR196" s="202"/>
      <c r="DS196" s="202"/>
      <c r="DT196" s="202"/>
      <c r="DU196" s="202"/>
      <c r="DV196" s="202"/>
      <c r="DW196" s="202"/>
      <c r="DX196" s="202"/>
      <c r="DY196" s="202"/>
      <c r="DZ196" s="202"/>
      <c r="EA196" s="202"/>
      <c r="EB196" s="202"/>
      <c r="EC196" s="202"/>
      <c r="ED196" s="202"/>
      <c r="EE196" s="202"/>
      <c r="EF196" s="202"/>
      <c r="EG196" s="202"/>
      <c r="EH196" s="202"/>
      <c r="EI196" s="202"/>
      <c r="EJ196" s="202"/>
      <c r="EK196" s="202"/>
      <c r="EL196" s="202"/>
      <c r="EM196" s="202"/>
      <c r="EN196" s="202"/>
      <c r="EO196" s="202"/>
      <c r="EP196" s="202"/>
      <c r="EQ196" s="202"/>
      <c r="ER196" s="202"/>
      <c r="ES196" s="202"/>
      <c r="ET196" s="202"/>
      <c r="EU196" s="202"/>
      <c r="EV196" s="202"/>
      <c r="EW196" s="202"/>
      <c r="EX196" s="202"/>
      <c r="EY196" s="202"/>
      <c r="EZ196" s="202"/>
      <c r="FA196" s="202"/>
      <c r="FB196" s="202"/>
      <c r="FC196" s="202"/>
      <c r="FD196" s="202"/>
      <c r="FE196" s="202"/>
      <c r="FF196" s="202"/>
      <c r="FG196" s="202"/>
      <c r="FH196" s="202"/>
      <c r="FI196" s="202"/>
      <c r="FJ196" s="202"/>
      <c r="FK196" s="202"/>
      <c r="FL196" s="202"/>
      <c r="FM196" s="202"/>
      <c r="FN196" s="202"/>
      <c r="FO196" s="202"/>
      <c r="FP196" s="202"/>
      <c r="FQ196" s="202"/>
      <c r="FR196" s="202"/>
      <c r="FS196" s="202"/>
      <c r="FT196" s="202"/>
      <c r="FU196" s="202"/>
      <c r="FV196" s="202"/>
      <c r="FW196" s="202"/>
      <c r="FX196" s="202"/>
      <c r="FY196" s="202"/>
      <c r="FZ196" s="202"/>
      <c r="GA196" s="202"/>
      <c r="GB196" s="202"/>
      <c r="GC196" s="202"/>
      <c r="GD196" s="202"/>
      <c r="GE196" s="202"/>
      <c r="GF196" s="202"/>
      <c r="GG196" s="202"/>
      <c r="GH196" s="202"/>
      <c r="GI196" s="202"/>
      <c r="GJ196" s="202"/>
      <c r="GK196" s="202"/>
      <c r="GL196" s="202"/>
      <c r="GM196" s="202"/>
      <c r="GN196" s="202"/>
      <c r="GO196" s="202"/>
      <c r="GP196" s="202"/>
      <c r="GQ196" s="202"/>
      <c r="GR196" s="202"/>
      <c r="GS196" s="202"/>
      <c r="GT196" s="202"/>
      <c r="GU196" s="202"/>
      <c r="GV196" s="202"/>
      <c r="GW196" s="202"/>
      <c r="GX196" s="202"/>
      <c r="GY196" s="202"/>
      <c r="GZ196" s="202"/>
      <c r="HA196" s="202"/>
      <c r="HB196" s="202"/>
      <c r="HC196" s="202"/>
      <c r="HD196" s="202"/>
      <c r="HE196" s="202"/>
      <c r="HF196" s="202"/>
      <c r="HG196" s="202"/>
      <c r="HH196" s="202"/>
      <c r="HI196" s="202"/>
      <c r="HJ196" s="202"/>
      <c r="HK196" s="202"/>
      <c r="HL196" s="202"/>
      <c r="HM196" s="202"/>
      <c r="HN196" s="202"/>
      <c r="HO196" s="202"/>
      <c r="HP196" s="202"/>
      <c r="HQ196" s="202"/>
      <c r="HR196" s="202"/>
      <c r="HS196" s="202"/>
    </row>
    <row r="197" spans="53:227" ht="10" customHeight="1" x14ac:dyDescent="0.35">
      <c r="BA197" s="202"/>
      <c r="BB197" s="202"/>
      <c r="BC197" s="202"/>
      <c r="BD197" s="202"/>
      <c r="BE197" s="202"/>
      <c r="BF197" s="202"/>
      <c r="BG197" s="202"/>
      <c r="BH197" s="202"/>
      <c r="BI197" s="202"/>
      <c r="BJ197" s="202"/>
      <c r="BK197" s="202"/>
      <c r="BL197" s="202"/>
      <c r="BM197" s="202"/>
      <c r="BN197" s="202"/>
      <c r="BO197" s="202"/>
      <c r="BP197" s="202"/>
      <c r="BQ197" s="202"/>
      <c r="BR197" s="202"/>
      <c r="BS197" s="202"/>
      <c r="BT197" s="202"/>
      <c r="BU197" s="202"/>
      <c r="BV197" s="202"/>
      <c r="BW197" s="202"/>
      <c r="BX197" s="202"/>
      <c r="BY197" s="202"/>
      <c r="BZ197" s="202"/>
      <c r="CA197" s="202"/>
      <c r="CB197" s="202"/>
      <c r="CC197" s="202"/>
      <c r="CD197" s="202"/>
      <c r="CE197" s="202"/>
      <c r="CF197" s="202"/>
      <c r="CG197" s="202"/>
      <c r="CH197" s="202"/>
      <c r="CI197" s="202"/>
      <c r="CJ197" s="202"/>
      <c r="CK197" s="202"/>
      <c r="CL197" s="202"/>
      <c r="CM197" s="202"/>
      <c r="CN197" s="202"/>
      <c r="CO197" s="202"/>
      <c r="CP197" s="202"/>
      <c r="CQ197" s="202"/>
      <c r="CR197" s="202"/>
      <c r="CS197" s="202"/>
      <c r="CT197" s="202"/>
      <c r="CU197" s="202"/>
      <c r="CV197" s="202"/>
      <c r="CW197" s="202"/>
      <c r="CX197" s="202"/>
      <c r="CY197" s="202"/>
      <c r="CZ197" s="202"/>
      <c r="DA197" s="202"/>
      <c r="DB197" s="202"/>
      <c r="DC197" s="202"/>
      <c r="DD197" s="202"/>
      <c r="DE197" s="202"/>
      <c r="DF197" s="202"/>
      <c r="DG197" s="202"/>
      <c r="DH197" s="202"/>
      <c r="DI197" s="202"/>
      <c r="DJ197" s="202"/>
      <c r="DK197" s="202"/>
      <c r="DL197" s="202"/>
      <c r="DM197" s="202"/>
      <c r="DN197" s="202"/>
      <c r="DO197" s="202"/>
      <c r="DP197" s="202"/>
      <c r="DQ197" s="202"/>
      <c r="DR197" s="202"/>
      <c r="DS197" s="202"/>
      <c r="DT197" s="202"/>
      <c r="DU197" s="202"/>
      <c r="DV197" s="202"/>
      <c r="DW197" s="202"/>
      <c r="DX197" s="202"/>
      <c r="DY197" s="202"/>
      <c r="DZ197" s="202"/>
      <c r="EA197" s="202"/>
      <c r="EB197" s="202"/>
      <c r="EC197" s="202"/>
      <c r="ED197" s="202"/>
      <c r="EE197" s="202"/>
      <c r="EF197" s="202"/>
      <c r="EG197" s="202"/>
      <c r="EH197" s="202"/>
      <c r="EI197" s="202"/>
      <c r="EJ197" s="202"/>
      <c r="EK197" s="202"/>
      <c r="EL197" s="202"/>
      <c r="EM197" s="202"/>
      <c r="EN197" s="202"/>
      <c r="EO197" s="202"/>
      <c r="EP197" s="202"/>
      <c r="EQ197" s="202"/>
      <c r="ER197" s="202"/>
      <c r="ES197" s="202"/>
      <c r="ET197" s="202"/>
      <c r="EU197" s="202"/>
      <c r="EV197" s="202"/>
      <c r="EW197" s="202"/>
      <c r="EX197" s="202"/>
      <c r="EY197" s="202"/>
      <c r="EZ197" s="202"/>
      <c r="FA197" s="202"/>
      <c r="FB197" s="202"/>
      <c r="FC197" s="202"/>
      <c r="FD197" s="202"/>
      <c r="FE197" s="202"/>
      <c r="FF197" s="202"/>
      <c r="FG197" s="202"/>
      <c r="FH197" s="202"/>
      <c r="FI197" s="202"/>
      <c r="FJ197" s="202"/>
      <c r="FK197" s="202"/>
      <c r="FL197" s="202"/>
      <c r="FM197" s="202"/>
      <c r="FN197" s="202"/>
      <c r="FO197" s="202"/>
      <c r="FP197" s="202"/>
      <c r="FQ197" s="202"/>
      <c r="FR197" s="202"/>
      <c r="FS197" s="202"/>
      <c r="FT197" s="202"/>
      <c r="FU197" s="202"/>
      <c r="FV197" s="202"/>
      <c r="FW197" s="202"/>
      <c r="FX197" s="202"/>
      <c r="FY197" s="202"/>
      <c r="FZ197" s="202"/>
      <c r="GA197" s="202"/>
      <c r="GB197" s="202"/>
      <c r="GC197" s="202"/>
      <c r="GD197" s="202"/>
      <c r="GE197" s="202"/>
      <c r="GF197" s="202"/>
      <c r="GG197" s="202"/>
      <c r="GH197" s="202"/>
      <c r="GI197" s="202"/>
      <c r="GJ197" s="202"/>
      <c r="GK197" s="202"/>
      <c r="GL197" s="202"/>
      <c r="GM197" s="202"/>
      <c r="GN197" s="202"/>
      <c r="GO197" s="202"/>
      <c r="GP197" s="202"/>
      <c r="GQ197" s="202"/>
      <c r="GR197" s="202"/>
      <c r="GS197" s="202"/>
      <c r="GT197" s="202"/>
      <c r="GU197" s="202"/>
      <c r="GV197" s="202"/>
      <c r="GW197" s="202"/>
      <c r="GX197" s="202"/>
      <c r="GY197" s="202"/>
      <c r="GZ197" s="202"/>
      <c r="HA197" s="202"/>
      <c r="HB197" s="202"/>
      <c r="HC197" s="202"/>
      <c r="HD197" s="202"/>
      <c r="HE197" s="202"/>
      <c r="HF197" s="202"/>
      <c r="HG197" s="202"/>
      <c r="HH197" s="202"/>
      <c r="HI197" s="202"/>
      <c r="HJ197" s="202"/>
      <c r="HK197" s="202"/>
      <c r="HL197" s="202"/>
      <c r="HM197" s="202"/>
      <c r="HN197" s="202"/>
      <c r="HO197" s="202"/>
      <c r="HP197" s="202"/>
      <c r="HQ197" s="202"/>
      <c r="HR197" s="202"/>
      <c r="HS197" s="202"/>
    </row>
    <row r="198" spans="53:227" ht="10" customHeight="1" x14ac:dyDescent="0.35">
      <c r="BA198" s="202"/>
      <c r="BB198" s="202"/>
      <c r="BC198" s="202"/>
      <c r="BD198" s="202"/>
      <c r="BE198" s="202"/>
      <c r="BF198" s="202"/>
      <c r="BG198" s="202"/>
      <c r="BH198" s="202"/>
      <c r="BI198" s="202"/>
      <c r="BJ198" s="202"/>
      <c r="BK198" s="202"/>
      <c r="BL198" s="202"/>
      <c r="BM198" s="202"/>
      <c r="BN198" s="202"/>
      <c r="BO198" s="202"/>
      <c r="BP198" s="202"/>
      <c r="BQ198" s="202"/>
      <c r="BR198" s="202"/>
      <c r="BS198" s="202"/>
      <c r="BT198" s="202"/>
      <c r="BU198" s="202"/>
      <c r="BV198" s="202"/>
      <c r="BW198" s="202"/>
      <c r="BX198" s="202"/>
      <c r="BY198" s="202"/>
      <c r="BZ198" s="202"/>
      <c r="CA198" s="202"/>
      <c r="CB198" s="202"/>
      <c r="CC198" s="202"/>
      <c r="CD198" s="202"/>
      <c r="CE198" s="202"/>
      <c r="CF198" s="202"/>
      <c r="CG198" s="202"/>
      <c r="CH198" s="202"/>
      <c r="CI198" s="202"/>
      <c r="CJ198" s="202"/>
      <c r="CK198" s="202"/>
      <c r="CL198" s="202"/>
      <c r="CM198" s="202"/>
      <c r="CN198" s="202"/>
      <c r="CO198" s="202"/>
      <c r="CP198" s="202"/>
      <c r="CQ198" s="202"/>
      <c r="CR198" s="202"/>
      <c r="CS198" s="202"/>
      <c r="CT198" s="202"/>
      <c r="CU198" s="202"/>
      <c r="CV198" s="202"/>
      <c r="CW198" s="202"/>
      <c r="CX198" s="202"/>
      <c r="CY198" s="202"/>
      <c r="CZ198" s="202"/>
      <c r="DA198" s="202"/>
      <c r="DB198" s="202"/>
      <c r="DC198" s="202"/>
      <c r="DD198" s="202"/>
      <c r="DE198" s="202"/>
      <c r="DF198" s="202"/>
      <c r="DG198" s="202"/>
      <c r="DH198" s="202"/>
      <c r="DI198" s="202"/>
      <c r="DJ198" s="202"/>
      <c r="DK198" s="202"/>
      <c r="DL198" s="202"/>
      <c r="DM198" s="202"/>
      <c r="DN198" s="202"/>
      <c r="DO198" s="202"/>
      <c r="DP198" s="202"/>
      <c r="DQ198" s="202"/>
      <c r="DR198" s="202"/>
      <c r="DS198" s="202"/>
      <c r="DT198" s="202"/>
      <c r="DU198" s="202"/>
      <c r="DV198" s="202"/>
      <c r="DW198" s="202"/>
      <c r="DX198" s="202"/>
      <c r="DY198" s="202"/>
      <c r="DZ198" s="202"/>
      <c r="EA198" s="202"/>
      <c r="EB198" s="202"/>
      <c r="EC198" s="202"/>
      <c r="ED198" s="202"/>
      <c r="EE198" s="202"/>
      <c r="EF198" s="202"/>
      <c r="EG198" s="202"/>
      <c r="EH198" s="202"/>
      <c r="EI198" s="202"/>
      <c r="EJ198" s="202"/>
      <c r="EK198" s="202"/>
      <c r="EL198" s="202"/>
      <c r="EM198" s="202"/>
      <c r="EN198" s="202"/>
      <c r="EO198" s="202"/>
      <c r="EP198" s="202"/>
      <c r="EQ198" s="202"/>
      <c r="ER198" s="202"/>
      <c r="ES198" s="202"/>
      <c r="ET198" s="202"/>
      <c r="EU198" s="202"/>
      <c r="EV198" s="202"/>
      <c r="EW198" s="202"/>
      <c r="EX198" s="202"/>
      <c r="EY198" s="202"/>
      <c r="EZ198" s="202"/>
      <c r="FA198" s="202"/>
      <c r="FB198" s="202"/>
      <c r="FC198" s="202"/>
      <c r="FD198" s="202"/>
      <c r="FE198" s="202"/>
      <c r="FF198" s="202"/>
      <c r="FG198" s="202"/>
      <c r="FH198" s="202"/>
      <c r="FI198" s="202"/>
      <c r="FJ198" s="202"/>
      <c r="FK198" s="202"/>
      <c r="FL198" s="202"/>
      <c r="FM198" s="202"/>
      <c r="FN198" s="202"/>
      <c r="FO198" s="202"/>
      <c r="FP198" s="202"/>
      <c r="FQ198" s="202"/>
      <c r="FR198" s="202"/>
      <c r="FS198" s="202"/>
      <c r="FT198" s="202"/>
      <c r="FU198" s="202"/>
      <c r="FV198" s="202"/>
      <c r="FW198" s="202"/>
      <c r="FX198" s="202"/>
      <c r="FY198" s="202"/>
      <c r="FZ198" s="202"/>
      <c r="GA198" s="202"/>
      <c r="GB198" s="202"/>
      <c r="GC198" s="202"/>
      <c r="GD198" s="202"/>
      <c r="GE198" s="202"/>
      <c r="GF198" s="202"/>
      <c r="GG198" s="202"/>
      <c r="GH198" s="202"/>
      <c r="GI198" s="202"/>
      <c r="GJ198" s="202"/>
      <c r="GK198" s="202"/>
      <c r="GL198" s="202"/>
      <c r="GM198" s="202"/>
      <c r="GN198" s="202"/>
      <c r="GO198" s="202"/>
      <c r="GP198" s="202"/>
      <c r="GQ198" s="202"/>
      <c r="GR198" s="202"/>
      <c r="GS198" s="202"/>
      <c r="GT198" s="202"/>
      <c r="GU198" s="202"/>
      <c r="GV198" s="202"/>
      <c r="GW198" s="202"/>
      <c r="GX198" s="202"/>
      <c r="GY198" s="202"/>
      <c r="GZ198" s="202"/>
      <c r="HA198" s="202"/>
      <c r="HB198" s="202"/>
      <c r="HC198" s="202"/>
      <c r="HD198" s="202"/>
      <c r="HE198" s="202"/>
      <c r="HF198" s="202"/>
      <c r="HG198" s="202"/>
      <c r="HH198" s="202"/>
      <c r="HI198" s="202"/>
      <c r="HJ198" s="202"/>
      <c r="HK198" s="202"/>
      <c r="HL198" s="202"/>
      <c r="HM198" s="202"/>
      <c r="HN198" s="202"/>
      <c r="HO198" s="202"/>
      <c r="HP198" s="202"/>
      <c r="HQ198" s="202"/>
      <c r="HR198" s="202"/>
      <c r="HS198" s="202"/>
    </row>
    <row r="199" spans="53:227" ht="10" customHeight="1" x14ac:dyDescent="0.35"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2"/>
      <c r="BW199" s="202"/>
      <c r="BX199" s="202"/>
      <c r="BY199" s="202"/>
      <c r="BZ199" s="202"/>
      <c r="CA199" s="202"/>
      <c r="CB199" s="202"/>
      <c r="CC199" s="202"/>
      <c r="CD199" s="202"/>
      <c r="CE199" s="202"/>
      <c r="CF199" s="202"/>
      <c r="CG199" s="202"/>
      <c r="CH199" s="202"/>
      <c r="CI199" s="202"/>
      <c r="CJ199" s="202"/>
      <c r="CK199" s="202"/>
      <c r="CL199" s="202"/>
      <c r="CM199" s="202"/>
      <c r="CN199" s="202"/>
      <c r="CO199" s="202"/>
      <c r="CP199" s="202"/>
      <c r="CQ199" s="202"/>
      <c r="CR199" s="202"/>
      <c r="CS199" s="202"/>
      <c r="CT199" s="202"/>
      <c r="CU199" s="202"/>
      <c r="CV199" s="202"/>
      <c r="CW199" s="202"/>
      <c r="CX199" s="202"/>
      <c r="CY199" s="202"/>
      <c r="CZ199" s="202"/>
      <c r="DA199" s="202"/>
      <c r="DB199" s="202"/>
      <c r="DC199" s="202"/>
      <c r="DD199" s="202"/>
      <c r="DE199" s="202"/>
      <c r="DF199" s="202"/>
      <c r="DG199" s="202"/>
      <c r="DH199" s="202"/>
      <c r="DI199" s="202"/>
      <c r="DJ199" s="202"/>
      <c r="DK199" s="202"/>
      <c r="DL199" s="202"/>
      <c r="DM199" s="202"/>
      <c r="DN199" s="202"/>
      <c r="DO199" s="202"/>
      <c r="DP199" s="202"/>
      <c r="DQ199" s="202"/>
      <c r="DR199" s="202"/>
      <c r="DS199" s="202"/>
      <c r="DT199" s="202"/>
      <c r="DU199" s="202"/>
      <c r="DV199" s="202"/>
      <c r="DW199" s="202"/>
      <c r="DX199" s="202"/>
      <c r="DY199" s="202"/>
      <c r="DZ199" s="202"/>
      <c r="EA199" s="202"/>
      <c r="EB199" s="202"/>
      <c r="EC199" s="202"/>
      <c r="ED199" s="202"/>
      <c r="EE199" s="202"/>
      <c r="EF199" s="202"/>
      <c r="EG199" s="202"/>
      <c r="EH199" s="202"/>
      <c r="EI199" s="202"/>
      <c r="EJ199" s="202"/>
      <c r="EK199" s="202"/>
      <c r="EL199" s="202"/>
      <c r="EM199" s="202"/>
      <c r="EN199" s="202"/>
      <c r="EO199" s="202"/>
      <c r="EP199" s="202"/>
      <c r="EQ199" s="202"/>
      <c r="ER199" s="202"/>
      <c r="ES199" s="202"/>
      <c r="ET199" s="202"/>
      <c r="EU199" s="202"/>
      <c r="EV199" s="202"/>
      <c r="EW199" s="202"/>
      <c r="EX199" s="202"/>
      <c r="EY199" s="202"/>
      <c r="EZ199" s="202"/>
      <c r="FA199" s="202"/>
      <c r="FB199" s="202"/>
      <c r="FC199" s="202"/>
      <c r="FD199" s="202"/>
      <c r="FE199" s="202"/>
      <c r="FF199" s="202"/>
      <c r="FG199" s="202"/>
      <c r="FH199" s="202"/>
      <c r="FI199" s="202"/>
      <c r="FJ199" s="202"/>
      <c r="FK199" s="202"/>
      <c r="FL199" s="202"/>
      <c r="FM199" s="202"/>
      <c r="FN199" s="202"/>
      <c r="FO199" s="202"/>
      <c r="FP199" s="202"/>
      <c r="FQ199" s="202"/>
      <c r="FR199" s="202"/>
      <c r="FS199" s="202"/>
      <c r="FT199" s="202"/>
      <c r="FU199" s="202"/>
      <c r="FV199" s="202"/>
      <c r="FW199" s="202"/>
      <c r="FX199" s="202"/>
      <c r="FY199" s="202"/>
      <c r="FZ199" s="202"/>
      <c r="GA199" s="202"/>
      <c r="GB199" s="202"/>
      <c r="GC199" s="202"/>
      <c r="GD199" s="202"/>
      <c r="GE199" s="202"/>
      <c r="GF199" s="202"/>
      <c r="GG199" s="202"/>
      <c r="GH199" s="202"/>
      <c r="GI199" s="202"/>
      <c r="GJ199" s="202"/>
      <c r="GK199" s="202"/>
      <c r="GL199" s="202"/>
      <c r="GM199" s="202"/>
      <c r="GN199" s="202"/>
      <c r="GO199" s="202"/>
      <c r="GP199" s="202"/>
      <c r="GQ199" s="202"/>
      <c r="GR199" s="202"/>
      <c r="GS199" s="202"/>
      <c r="GT199" s="202"/>
      <c r="GU199" s="202"/>
      <c r="GV199" s="202"/>
      <c r="GW199" s="202"/>
      <c r="GX199" s="202"/>
      <c r="GY199" s="202"/>
      <c r="GZ199" s="202"/>
      <c r="HA199" s="202"/>
      <c r="HB199" s="202"/>
      <c r="HC199" s="202"/>
      <c r="HD199" s="202"/>
      <c r="HE199" s="202"/>
      <c r="HF199" s="202"/>
      <c r="HG199" s="202"/>
      <c r="HH199" s="202"/>
      <c r="HI199" s="202"/>
      <c r="HJ199" s="202"/>
      <c r="HK199" s="202"/>
      <c r="HL199" s="202"/>
      <c r="HM199" s="202"/>
      <c r="HN199" s="202"/>
      <c r="HO199" s="202"/>
      <c r="HP199" s="202"/>
      <c r="HQ199" s="202"/>
      <c r="HR199" s="202"/>
      <c r="HS199" s="202"/>
    </row>
    <row r="200" spans="53:227" ht="10" customHeight="1" x14ac:dyDescent="0.35"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2"/>
      <c r="BS200" s="202"/>
      <c r="BT200" s="202"/>
      <c r="BU200" s="202"/>
      <c r="BV200" s="202"/>
      <c r="BW200" s="202"/>
      <c r="BX200" s="202"/>
      <c r="BY200" s="202"/>
      <c r="BZ200" s="202"/>
      <c r="CA200" s="202"/>
      <c r="CB200" s="202"/>
      <c r="CC200" s="202"/>
      <c r="CD200" s="202"/>
      <c r="CE200" s="202"/>
      <c r="CF200" s="202"/>
      <c r="CG200" s="202"/>
      <c r="CH200" s="202"/>
      <c r="CI200" s="202"/>
      <c r="CJ200" s="202"/>
      <c r="CK200" s="202"/>
      <c r="CL200" s="202"/>
      <c r="CM200" s="202"/>
      <c r="CN200" s="202"/>
      <c r="CO200" s="202"/>
      <c r="CP200" s="202"/>
      <c r="CQ200" s="202"/>
      <c r="CR200" s="202"/>
      <c r="CS200" s="202"/>
      <c r="CT200" s="202"/>
      <c r="CU200" s="202"/>
      <c r="CV200" s="202"/>
      <c r="CW200" s="202"/>
      <c r="CX200" s="202"/>
      <c r="CY200" s="202"/>
      <c r="CZ200" s="202"/>
      <c r="DA200" s="202"/>
      <c r="DB200" s="202"/>
      <c r="DC200" s="202"/>
      <c r="DD200" s="202"/>
      <c r="DE200" s="202"/>
      <c r="DF200" s="202"/>
      <c r="DG200" s="202"/>
      <c r="DH200" s="202"/>
      <c r="DI200" s="202"/>
      <c r="DJ200" s="202"/>
      <c r="DK200" s="202"/>
      <c r="DL200" s="202"/>
      <c r="DM200" s="202"/>
      <c r="DN200" s="202"/>
      <c r="DO200" s="202"/>
      <c r="DP200" s="202"/>
      <c r="DQ200" s="202"/>
      <c r="DR200" s="202"/>
      <c r="DS200" s="202"/>
      <c r="DT200" s="202"/>
      <c r="DU200" s="202"/>
      <c r="DV200" s="202"/>
      <c r="DW200" s="202"/>
      <c r="DX200" s="202"/>
      <c r="DY200" s="202"/>
      <c r="DZ200" s="202"/>
      <c r="EA200" s="202"/>
      <c r="EB200" s="202"/>
      <c r="EC200" s="202"/>
      <c r="ED200" s="202"/>
      <c r="EE200" s="202"/>
      <c r="EF200" s="202"/>
      <c r="EG200" s="202"/>
      <c r="EH200" s="202"/>
      <c r="EI200" s="202"/>
      <c r="EJ200" s="202"/>
      <c r="EK200" s="202"/>
      <c r="EL200" s="202"/>
      <c r="EM200" s="202"/>
      <c r="EN200" s="202"/>
      <c r="EO200" s="202"/>
      <c r="EP200" s="202"/>
      <c r="EQ200" s="202"/>
      <c r="ER200" s="202"/>
      <c r="ES200" s="202"/>
      <c r="ET200" s="202"/>
      <c r="EU200" s="202"/>
      <c r="EV200" s="202"/>
      <c r="EW200" s="202"/>
      <c r="EX200" s="202"/>
      <c r="EY200" s="202"/>
      <c r="EZ200" s="202"/>
      <c r="FA200" s="202"/>
      <c r="FB200" s="202"/>
      <c r="FC200" s="202"/>
      <c r="FD200" s="202"/>
      <c r="FE200" s="202"/>
      <c r="FF200" s="202"/>
      <c r="FG200" s="202"/>
      <c r="FH200" s="202"/>
      <c r="FI200" s="202"/>
      <c r="FJ200" s="202"/>
      <c r="FK200" s="202"/>
      <c r="FL200" s="202"/>
      <c r="FM200" s="202"/>
      <c r="FN200" s="202"/>
      <c r="FO200" s="202"/>
      <c r="FP200" s="202"/>
      <c r="FQ200" s="202"/>
      <c r="FR200" s="202"/>
      <c r="FS200" s="202"/>
      <c r="FT200" s="202"/>
      <c r="FU200" s="202"/>
      <c r="FV200" s="202"/>
      <c r="FW200" s="202"/>
      <c r="FX200" s="202"/>
      <c r="FY200" s="202"/>
      <c r="FZ200" s="202"/>
      <c r="GA200" s="202"/>
      <c r="GB200" s="202"/>
      <c r="GC200" s="202"/>
      <c r="GD200" s="202"/>
      <c r="GE200" s="202"/>
      <c r="GF200" s="202"/>
      <c r="GG200" s="202"/>
      <c r="GH200" s="202"/>
      <c r="GI200" s="202"/>
      <c r="GJ200" s="202"/>
      <c r="GK200" s="202"/>
      <c r="GL200" s="202"/>
      <c r="GM200" s="202"/>
      <c r="GN200" s="202"/>
      <c r="GO200" s="202"/>
      <c r="GP200" s="202"/>
      <c r="GQ200" s="202"/>
      <c r="GR200" s="202"/>
      <c r="GS200" s="202"/>
      <c r="GT200" s="202"/>
      <c r="GU200" s="202"/>
      <c r="GV200" s="202"/>
      <c r="GW200" s="202"/>
      <c r="GX200" s="202"/>
      <c r="GY200" s="202"/>
      <c r="GZ200" s="202"/>
      <c r="HA200" s="202"/>
      <c r="HB200" s="202"/>
      <c r="HC200" s="202"/>
      <c r="HD200" s="202"/>
      <c r="HE200" s="202"/>
      <c r="HF200" s="202"/>
      <c r="HG200" s="202"/>
      <c r="HH200" s="202"/>
      <c r="HI200" s="202"/>
      <c r="HJ200" s="202"/>
      <c r="HK200" s="202"/>
      <c r="HL200" s="202"/>
      <c r="HM200" s="202"/>
      <c r="HN200" s="202"/>
      <c r="HO200" s="202"/>
      <c r="HP200" s="202"/>
      <c r="HQ200" s="202"/>
      <c r="HR200" s="202"/>
      <c r="HS200" s="202"/>
    </row>
    <row r="201" spans="53:227" ht="10" customHeight="1" x14ac:dyDescent="0.35">
      <c r="BA201" s="202"/>
      <c r="BB201" s="202"/>
      <c r="BC201" s="202"/>
      <c r="BD201" s="202"/>
      <c r="BE201" s="202"/>
      <c r="BF201" s="202"/>
      <c r="BG201" s="202"/>
      <c r="BH201" s="202"/>
      <c r="BI201" s="202"/>
      <c r="BJ201" s="202"/>
      <c r="BK201" s="202"/>
      <c r="BL201" s="202"/>
      <c r="BM201" s="202"/>
      <c r="BN201" s="202"/>
      <c r="BO201" s="202"/>
      <c r="BP201" s="202"/>
      <c r="BQ201" s="202"/>
      <c r="BR201" s="202"/>
      <c r="BS201" s="202"/>
      <c r="BT201" s="202"/>
      <c r="BU201" s="202"/>
      <c r="BV201" s="202"/>
      <c r="BW201" s="202"/>
      <c r="BX201" s="202"/>
      <c r="BY201" s="202"/>
      <c r="BZ201" s="202"/>
      <c r="CA201" s="202"/>
      <c r="CB201" s="202"/>
      <c r="CC201" s="202"/>
      <c r="CD201" s="202"/>
      <c r="CE201" s="202"/>
      <c r="CF201" s="202"/>
      <c r="CG201" s="202"/>
      <c r="CH201" s="202"/>
      <c r="CI201" s="202"/>
      <c r="CJ201" s="202"/>
      <c r="CK201" s="202"/>
      <c r="CL201" s="202"/>
      <c r="CM201" s="202"/>
      <c r="CN201" s="202"/>
      <c r="CO201" s="202"/>
      <c r="CP201" s="202"/>
      <c r="CQ201" s="202"/>
      <c r="CR201" s="202"/>
      <c r="CS201" s="202"/>
      <c r="CT201" s="202"/>
      <c r="CU201" s="202"/>
      <c r="CV201" s="202"/>
      <c r="CW201" s="202"/>
      <c r="CX201" s="202"/>
      <c r="CY201" s="202"/>
      <c r="CZ201" s="202"/>
      <c r="DA201" s="202"/>
      <c r="DB201" s="202"/>
      <c r="DC201" s="202"/>
      <c r="DD201" s="202"/>
      <c r="DE201" s="202"/>
      <c r="DF201" s="202"/>
      <c r="DG201" s="202"/>
      <c r="DH201" s="202"/>
      <c r="DI201" s="202"/>
      <c r="DJ201" s="202"/>
      <c r="DK201" s="202"/>
      <c r="DL201" s="202"/>
      <c r="DM201" s="202"/>
      <c r="DN201" s="202"/>
      <c r="DO201" s="202"/>
      <c r="DP201" s="202"/>
      <c r="DQ201" s="202"/>
      <c r="DR201" s="202"/>
      <c r="DS201" s="202"/>
      <c r="DT201" s="202"/>
      <c r="DU201" s="202"/>
      <c r="DV201" s="202"/>
      <c r="DW201" s="202"/>
      <c r="DX201" s="202"/>
      <c r="DY201" s="202"/>
      <c r="DZ201" s="202"/>
      <c r="EA201" s="202"/>
      <c r="EB201" s="202"/>
      <c r="EC201" s="202"/>
      <c r="ED201" s="202"/>
      <c r="EE201" s="202"/>
      <c r="EF201" s="202"/>
      <c r="EG201" s="202"/>
      <c r="EH201" s="202"/>
      <c r="EI201" s="202"/>
      <c r="EJ201" s="202"/>
      <c r="EK201" s="202"/>
      <c r="EL201" s="202"/>
      <c r="EM201" s="202"/>
      <c r="EN201" s="202"/>
      <c r="EO201" s="202"/>
      <c r="EP201" s="202"/>
      <c r="EQ201" s="202"/>
      <c r="ER201" s="202"/>
      <c r="ES201" s="202"/>
      <c r="ET201" s="202"/>
      <c r="EU201" s="202"/>
      <c r="EV201" s="202"/>
      <c r="EW201" s="202"/>
      <c r="EX201" s="202"/>
      <c r="EY201" s="202"/>
      <c r="EZ201" s="202"/>
      <c r="FA201" s="202"/>
      <c r="FB201" s="202"/>
      <c r="FC201" s="202"/>
      <c r="FD201" s="202"/>
      <c r="FE201" s="202"/>
      <c r="FF201" s="202"/>
      <c r="FG201" s="202"/>
      <c r="FH201" s="202"/>
      <c r="FI201" s="202"/>
      <c r="FJ201" s="202"/>
      <c r="FK201" s="202"/>
      <c r="FL201" s="202"/>
      <c r="FM201" s="202"/>
      <c r="FN201" s="202"/>
      <c r="FO201" s="202"/>
      <c r="FP201" s="202"/>
      <c r="FQ201" s="202"/>
      <c r="FR201" s="202"/>
      <c r="FS201" s="202"/>
      <c r="FT201" s="202"/>
      <c r="FU201" s="202"/>
      <c r="FV201" s="202"/>
      <c r="FW201" s="202"/>
      <c r="FX201" s="202"/>
      <c r="FY201" s="202"/>
      <c r="FZ201" s="202"/>
      <c r="GA201" s="202"/>
      <c r="GB201" s="202"/>
      <c r="GC201" s="202"/>
      <c r="GD201" s="202"/>
      <c r="GE201" s="202"/>
      <c r="GF201" s="202"/>
      <c r="GG201" s="202"/>
      <c r="GH201" s="202"/>
      <c r="GI201" s="202"/>
      <c r="GJ201" s="202"/>
      <c r="GK201" s="202"/>
      <c r="GL201" s="202"/>
      <c r="GM201" s="202"/>
      <c r="GN201" s="202"/>
      <c r="GO201" s="202"/>
      <c r="GP201" s="202"/>
      <c r="GQ201" s="202"/>
      <c r="GR201" s="202"/>
      <c r="GS201" s="202"/>
      <c r="GT201" s="202"/>
      <c r="GU201" s="202"/>
      <c r="GV201" s="202"/>
      <c r="GW201" s="202"/>
      <c r="GX201" s="202"/>
      <c r="GY201" s="202"/>
      <c r="GZ201" s="202"/>
      <c r="HA201" s="202"/>
      <c r="HB201" s="202"/>
      <c r="HC201" s="202"/>
      <c r="HD201" s="202"/>
      <c r="HE201" s="202"/>
      <c r="HF201" s="202"/>
      <c r="HG201" s="202"/>
      <c r="HH201" s="202"/>
      <c r="HI201" s="202"/>
      <c r="HJ201" s="202"/>
      <c r="HK201" s="202"/>
      <c r="HL201" s="202"/>
      <c r="HM201" s="202"/>
      <c r="HN201" s="202"/>
      <c r="HO201" s="202"/>
      <c r="HP201" s="202"/>
      <c r="HQ201" s="202"/>
      <c r="HR201" s="202"/>
      <c r="HS201" s="202"/>
    </row>
    <row r="202" spans="53:227" ht="10" customHeight="1" x14ac:dyDescent="0.35"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Q202" s="202"/>
      <c r="BR202" s="202"/>
      <c r="BS202" s="202"/>
      <c r="BT202" s="202"/>
      <c r="BU202" s="202"/>
      <c r="BV202" s="202"/>
      <c r="BW202" s="202"/>
      <c r="BX202" s="202"/>
      <c r="BY202" s="202"/>
      <c r="BZ202" s="202"/>
      <c r="CA202" s="202"/>
      <c r="CB202" s="202"/>
      <c r="CC202" s="202"/>
      <c r="CD202" s="202"/>
      <c r="CE202" s="202"/>
      <c r="CF202" s="202"/>
      <c r="CG202" s="202"/>
      <c r="CH202" s="202"/>
      <c r="CI202" s="202"/>
      <c r="CJ202" s="202"/>
      <c r="CK202" s="202"/>
      <c r="CL202" s="202"/>
      <c r="CM202" s="202"/>
      <c r="CN202" s="202"/>
      <c r="CO202" s="202"/>
      <c r="CP202" s="202"/>
      <c r="CQ202" s="202"/>
      <c r="CR202" s="202"/>
      <c r="CS202" s="202"/>
      <c r="CT202" s="202"/>
      <c r="CU202" s="202"/>
      <c r="CV202" s="202"/>
      <c r="CW202" s="202"/>
      <c r="CX202" s="202"/>
      <c r="CY202" s="202"/>
      <c r="CZ202" s="202"/>
      <c r="DA202" s="202"/>
      <c r="DB202" s="202"/>
      <c r="DC202" s="202"/>
      <c r="DD202" s="202"/>
      <c r="DE202" s="202"/>
      <c r="DF202" s="202"/>
      <c r="DG202" s="202"/>
      <c r="DH202" s="202"/>
      <c r="DI202" s="202"/>
      <c r="DJ202" s="202"/>
      <c r="DK202" s="202"/>
      <c r="DL202" s="202"/>
      <c r="DM202" s="202"/>
      <c r="DN202" s="202"/>
      <c r="DO202" s="202"/>
      <c r="DP202" s="202"/>
      <c r="DQ202" s="202"/>
      <c r="DR202" s="202"/>
      <c r="DS202" s="202"/>
      <c r="DT202" s="202"/>
      <c r="DU202" s="202"/>
      <c r="DV202" s="202"/>
      <c r="DW202" s="202"/>
      <c r="DX202" s="202"/>
      <c r="DY202" s="202"/>
      <c r="DZ202" s="202"/>
      <c r="EA202" s="202"/>
      <c r="EB202" s="202"/>
      <c r="EC202" s="202"/>
      <c r="ED202" s="202"/>
      <c r="EE202" s="202"/>
      <c r="EF202" s="202"/>
      <c r="EG202" s="202"/>
      <c r="EH202" s="202"/>
      <c r="EI202" s="202"/>
      <c r="EJ202" s="202"/>
      <c r="EK202" s="202"/>
      <c r="EL202" s="202"/>
      <c r="EM202" s="202"/>
      <c r="EN202" s="202"/>
      <c r="EO202" s="202"/>
      <c r="EP202" s="202"/>
      <c r="EQ202" s="202"/>
      <c r="ER202" s="202"/>
      <c r="ES202" s="202"/>
      <c r="ET202" s="202"/>
      <c r="EU202" s="202"/>
      <c r="EV202" s="202"/>
      <c r="EW202" s="202"/>
      <c r="EX202" s="202"/>
      <c r="EY202" s="202"/>
      <c r="EZ202" s="202"/>
      <c r="FA202" s="202"/>
      <c r="FB202" s="202"/>
      <c r="FC202" s="202"/>
      <c r="FD202" s="202"/>
      <c r="FE202" s="202"/>
      <c r="FF202" s="202"/>
      <c r="FG202" s="202"/>
      <c r="FH202" s="202"/>
      <c r="FI202" s="202"/>
      <c r="FJ202" s="202"/>
      <c r="FK202" s="202"/>
      <c r="FL202" s="202"/>
      <c r="FM202" s="202"/>
      <c r="FN202" s="202"/>
      <c r="FO202" s="202"/>
      <c r="FP202" s="202"/>
      <c r="FQ202" s="202"/>
      <c r="FR202" s="202"/>
      <c r="FS202" s="202"/>
      <c r="FT202" s="202"/>
      <c r="FU202" s="202"/>
      <c r="FV202" s="202"/>
      <c r="FW202" s="202"/>
      <c r="FX202" s="202"/>
      <c r="FY202" s="202"/>
      <c r="FZ202" s="202"/>
      <c r="GA202" s="202"/>
      <c r="GB202" s="202"/>
      <c r="GC202" s="202"/>
      <c r="GD202" s="202"/>
      <c r="GE202" s="202"/>
      <c r="GF202" s="202"/>
      <c r="GG202" s="202"/>
      <c r="GH202" s="202"/>
      <c r="GI202" s="202"/>
      <c r="GJ202" s="202"/>
      <c r="GK202" s="202"/>
      <c r="GL202" s="202"/>
      <c r="GM202" s="202"/>
      <c r="GN202" s="202"/>
      <c r="GO202" s="202"/>
      <c r="GP202" s="202"/>
      <c r="GQ202" s="202"/>
      <c r="GR202" s="202"/>
      <c r="GS202" s="202"/>
      <c r="GT202" s="202"/>
      <c r="GU202" s="202"/>
      <c r="GV202" s="202"/>
      <c r="GW202" s="202"/>
      <c r="GX202" s="202"/>
      <c r="GY202" s="202"/>
      <c r="GZ202" s="202"/>
      <c r="HA202" s="202"/>
      <c r="HB202" s="202"/>
      <c r="HC202" s="202"/>
      <c r="HD202" s="202"/>
      <c r="HE202" s="202"/>
      <c r="HF202" s="202"/>
      <c r="HG202" s="202"/>
      <c r="HH202" s="202"/>
      <c r="HI202" s="202"/>
      <c r="HJ202" s="202"/>
      <c r="HK202" s="202"/>
      <c r="HL202" s="202"/>
      <c r="HM202" s="202"/>
      <c r="HN202" s="202"/>
      <c r="HO202" s="202"/>
      <c r="HP202" s="202"/>
      <c r="HQ202" s="202"/>
      <c r="HR202" s="202"/>
      <c r="HS202" s="202"/>
    </row>
    <row r="203" spans="53:227" ht="10" customHeight="1" x14ac:dyDescent="0.35"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</row>
    <row r="204" spans="53:227" ht="10" customHeight="1" x14ac:dyDescent="0.35"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</row>
    <row r="205" spans="53:227" ht="10" customHeight="1" x14ac:dyDescent="0.35"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</row>
    <row r="206" spans="53:227" ht="10" customHeight="1" x14ac:dyDescent="0.35"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</row>
    <row r="207" spans="53:227" ht="10" customHeight="1" x14ac:dyDescent="0.35"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</row>
    <row r="208" spans="53:227" ht="10" customHeight="1" x14ac:dyDescent="0.35"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</row>
    <row r="209" spans="53:227" ht="10" customHeight="1" x14ac:dyDescent="0.35"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</row>
    <row r="210" spans="53:227" ht="10" customHeight="1" x14ac:dyDescent="0.35"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</row>
    <row r="211" spans="53:227" ht="10" customHeight="1" x14ac:dyDescent="0.35"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</row>
    <row r="212" spans="53:227" ht="10" customHeight="1" x14ac:dyDescent="0.35"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</row>
    <row r="213" spans="53:227" ht="10" customHeight="1" x14ac:dyDescent="0.35"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</row>
    <row r="214" spans="53:227" ht="10" customHeight="1" x14ac:dyDescent="0.35"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</row>
    <row r="215" spans="53:227" ht="10" customHeight="1" x14ac:dyDescent="0.35"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</row>
    <row r="216" spans="53:227" ht="10" customHeight="1" x14ac:dyDescent="0.35"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</row>
    <row r="217" spans="53:227" ht="10" customHeight="1" x14ac:dyDescent="0.35"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</row>
    <row r="218" spans="53:227" ht="10" customHeight="1" x14ac:dyDescent="0.35"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</row>
    <row r="219" spans="53:227" ht="10" customHeight="1" x14ac:dyDescent="0.35"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</row>
    <row r="220" spans="53:227" ht="10" customHeight="1" x14ac:dyDescent="0.35"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</row>
    <row r="221" spans="53:227" ht="10" customHeight="1" x14ac:dyDescent="0.35"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</row>
    <row r="222" spans="53:227" ht="10" customHeight="1" x14ac:dyDescent="0.35"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</row>
    <row r="223" spans="53:227" ht="10" customHeight="1" x14ac:dyDescent="0.35"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</row>
    <row r="224" spans="53:227" ht="10" customHeight="1" x14ac:dyDescent="0.35"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</row>
    <row r="225" spans="51:227" ht="10" customHeight="1" x14ac:dyDescent="0.35"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</row>
    <row r="226" spans="51:227" ht="10" customHeight="1" x14ac:dyDescent="0.35"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</row>
    <row r="227" spans="51:227" ht="10" customHeight="1" x14ac:dyDescent="0.35"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</row>
    <row r="228" spans="51:227" ht="10" customHeight="1" x14ac:dyDescent="0.35"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</row>
    <row r="229" spans="51:227" ht="10" customHeight="1" x14ac:dyDescent="0.35"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</row>
    <row r="230" spans="51:227" ht="10" customHeight="1" x14ac:dyDescent="0.35"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</row>
    <row r="231" spans="51:227" ht="10" customHeight="1" x14ac:dyDescent="0.35"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</row>
    <row r="232" spans="51:227" ht="10" customHeight="1" x14ac:dyDescent="0.35"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</row>
    <row r="233" spans="51:227" ht="10" customHeight="1" x14ac:dyDescent="0.35"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</row>
    <row r="234" spans="51:227" ht="10" customHeight="1" x14ac:dyDescent="0.35"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2"/>
      <c r="BN234" s="202"/>
      <c r="BO234" s="202"/>
      <c r="BP234" s="202"/>
      <c r="BQ234" s="202"/>
      <c r="BR234" s="202"/>
      <c r="BS234" s="202"/>
      <c r="BT234" s="202"/>
      <c r="BU234" s="202"/>
      <c r="BV234" s="202"/>
      <c r="BW234" s="202"/>
      <c r="BX234" s="202"/>
      <c r="BY234" s="202"/>
      <c r="BZ234" s="202"/>
      <c r="CA234" s="202"/>
      <c r="CB234" s="202"/>
      <c r="CC234" s="202"/>
      <c r="CD234" s="202"/>
      <c r="CE234" s="202"/>
      <c r="CF234" s="202"/>
      <c r="CG234" s="202"/>
      <c r="CH234" s="202"/>
      <c r="CI234" s="202"/>
      <c r="CJ234" s="202"/>
      <c r="CK234" s="202"/>
      <c r="CL234" s="202"/>
      <c r="CM234" s="202"/>
      <c r="CN234" s="202"/>
      <c r="CO234" s="202"/>
      <c r="CP234" s="202"/>
      <c r="CQ234" s="202"/>
      <c r="CR234" s="202"/>
      <c r="CS234" s="202"/>
      <c r="CT234" s="202"/>
      <c r="CU234" s="202"/>
      <c r="CV234" s="202"/>
      <c r="CW234" s="202"/>
      <c r="CX234" s="202"/>
      <c r="CY234" s="202"/>
      <c r="CZ234" s="202"/>
      <c r="DA234" s="202"/>
      <c r="DB234" s="202"/>
      <c r="DC234" s="202"/>
      <c r="DD234" s="202"/>
      <c r="DE234" s="202"/>
      <c r="DF234" s="202"/>
      <c r="DG234" s="202"/>
      <c r="DH234" s="202"/>
      <c r="DI234" s="202"/>
      <c r="DJ234" s="202"/>
      <c r="DK234" s="202"/>
      <c r="DL234" s="202"/>
      <c r="DM234" s="202"/>
      <c r="DN234" s="202"/>
      <c r="DO234" s="202"/>
      <c r="DP234" s="202"/>
      <c r="DQ234" s="202"/>
      <c r="DR234" s="202"/>
      <c r="DS234" s="202"/>
      <c r="DT234" s="202"/>
      <c r="DU234" s="202"/>
      <c r="DV234" s="202"/>
      <c r="DW234" s="202"/>
      <c r="DX234" s="202"/>
      <c r="DY234" s="202"/>
      <c r="DZ234" s="202"/>
      <c r="EA234" s="202"/>
      <c r="EB234" s="202"/>
      <c r="EC234" s="202"/>
      <c r="ED234" s="202"/>
      <c r="EE234" s="202"/>
      <c r="EF234" s="202"/>
      <c r="EG234" s="202"/>
      <c r="EH234" s="202"/>
      <c r="EI234" s="202"/>
      <c r="EJ234" s="202"/>
      <c r="EK234" s="202"/>
      <c r="EL234" s="202"/>
      <c r="EM234" s="202"/>
      <c r="EN234" s="202"/>
      <c r="EO234" s="202"/>
      <c r="EP234" s="202"/>
      <c r="EQ234" s="202"/>
      <c r="ER234" s="202"/>
      <c r="ES234" s="202"/>
      <c r="ET234" s="202"/>
      <c r="EU234" s="202"/>
      <c r="EV234" s="202"/>
      <c r="EW234" s="202"/>
      <c r="EX234" s="202"/>
      <c r="EY234" s="202"/>
      <c r="EZ234" s="202"/>
      <c r="FA234" s="202"/>
      <c r="FB234" s="202"/>
      <c r="FC234" s="202"/>
      <c r="FD234" s="202"/>
      <c r="FE234" s="202"/>
      <c r="FF234" s="202"/>
      <c r="FG234" s="202"/>
      <c r="FH234" s="202"/>
      <c r="FI234" s="202"/>
      <c r="FJ234" s="202"/>
      <c r="FK234" s="202"/>
      <c r="FL234" s="202"/>
      <c r="FM234" s="202"/>
      <c r="FN234" s="202"/>
      <c r="FO234" s="202"/>
      <c r="FP234" s="202"/>
      <c r="FQ234" s="202"/>
      <c r="FR234" s="202"/>
      <c r="FS234" s="202"/>
      <c r="FT234" s="202"/>
      <c r="FU234" s="202"/>
      <c r="FV234" s="202"/>
      <c r="FW234" s="202"/>
      <c r="FX234" s="202"/>
      <c r="FY234" s="202"/>
      <c r="FZ234" s="202"/>
      <c r="GA234" s="202"/>
      <c r="GB234" s="202"/>
      <c r="GC234" s="202"/>
      <c r="GD234" s="202"/>
      <c r="GE234" s="202"/>
      <c r="GF234" s="202"/>
      <c r="GG234" s="202"/>
      <c r="GH234" s="202"/>
      <c r="GI234" s="202"/>
      <c r="GJ234" s="202"/>
      <c r="GK234" s="202"/>
      <c r="GL234" s="202"/>
      <c r="GM234" s="202"/>
      <c r="GN234" s="202"/>
      <c r="GO234" s="202"/>
      <c r="GP234" s="202"/>
      <c r="GQ234" s="202"/>
      <c r="GR234" s="202"/>
      <c r="GS234" s="202"/>
      <c r="GT234" s="202"/>
      <c r="GU234" s="202"/>
      <c r="GV234" s="202"/>
      <c r="GW234" s="202"/>
      <c r="GX234" s="202"/>
      <c r="GY234" s="202"/>
      <c r="GZ234" s="202"/>
      <c r="HA234" s="202"/>
      <c r="HB234" s="202"/>
      <c r="HC234" s="202"/>
      <c r="HD234" s="202"/>
      <c r="HE234" s="202"/>
      <c r="HF234" s="202"/>
      <c r="HG234" s="202"/>
      <c r="HH234" s="202"/>
      <c r="HI234" s="202"/>
      <c r="HJ234" s="202"/>
      <c r="HK234" s="202"/>
      <c r="HL234" s="202"/>
      <c r="HM234" s="202"/>
      <c r="HN234" s="202"/>
      <c r="HO234" s="202"/>
      <c r="HP234" s="202"/>
      <c r="HQ234" s="202"/>
      <c r="HR234" s="202"/>
      <c r="HS234" s="202"/>
    </row>
    <row r="235" spans="51:227" ht="10" customHeight="1" x14ac:dyDescent="0.35"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2"/>
      <c r="BN235" s="202"/>
      <c r="BO235" s="202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202"/>
      <c r="CA235" s="202"/>
      <c r="CB235" s="202"/>
      <c r="CC235" s="202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202"/>
      <c r="CO235" s="202"/>
      <c r="CP235" s="202"/>
      <c r="CQ235" s="202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202"/>
      <c r="DC235" s="202"/>
      <c r="DD235" s="202"/>
      <c r="DE235" s="202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202"/>
      <c r="DQ235" s="202"/>
      <c r="DR235" s="202"/>
      <c r="DS235" s="202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202"/>
      <c r="EE235" s="202"/>
      <c r="EF235" s="202"/>
      <c r="EG235" s="202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202"/>
      <c r="ES235" s="202"/>
      <c r="ET235" s="202"/>
      <c r="EU235" s="202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202"/>
      <c r="FG235" s="202"/>
      <c r="FH235" s="202"/>
      <c r="FI235" s="202"/>
      <c r="FJ235" s="202"/>
      <c r="FK235" s="202"/>
      <c r="FL235" s="202"/>
      <c r="FM235" s="202"/>
      <c r="FN235" s="202"/>
      <c r="FO235" s="202"/>
      <c r="FP235" s="202"/>
      <c r="FQ235" s="202"/>
      <c r="FR235" s="202"/>
      <c r="FS235" s="202"/>
      <c r="FT235" s="202"/>
      <c r="FU235" s="202"/>
      <c r="FV235" s="202"/>
      <c r="FW235" s="202"/>
      <c r="FX235" s="202"/>
      <c r="FY235" s="202"/>
      <c r="FZ235" s="202"/>
      <c r="GA235" s="202"/>
      <c r="GB235" s="202"/>
      <c r="GC235" s="202"/>
      <c r="GD235" s="202"/>
      <c r="GE235" s="202"/>
      <c r="GF235" s="202"/>
      <c r="GG235" s="202"/>
      <c r="GH235" s="202"/>
      <c r="GI235" s="202"/>
      <c r="GJ235" s="202"/>
      <c r="GK235" s="202"/>
      <c r="GL235" s="202"/>
      <c r="GM235" s="202"/>
      <c r="GN235" s="202"/>
      <c r="GO235" s="202"/>
      <c r="GP235" s="202"/>
      <c r="GQ235" s="202"/>
      <c r="GR235" s="202"/>
      <c r="GS235" s="202"/>
      <c r="GT235" s="202"/>
      <c r="GU235" s="202"/>
      <c r="GV235" s="202"/>
      <c r="GW235" s="202"/>
      <c r="GX235" s="202"/>
      <c r="GY235" s="202"/>
      <c r="GZ235" s="202"/>
      <c r="HA235" s="202"/>
      <c r="HB235" s="202"/>
      <c r="HC235" s="202"/>
      <c r="HD235" s="202"/>
      <c r="HE235" s="202"/>
      <c r="HF235" s="202"/>
      <c r="HG235" s="202"/>
      <c r="HH235" s="202"/>
      <c r="HI235" s="202"/>
      <c r="HJ235" s="202"/>
      <c r="HK235" s="202"/>
      <c r="HL235" s="202"/>
      <c r="HM235" s="202"/>
      <c r="HN235" s="202"/>
      <c r="HO235" s="202"/>
      <c r="HP235" s="202"/>
      <c r="HQ235" s="202"/>
      <c r="HR235" s="202"/>
      <c r="HS235" s="202"/>
    </row>
    <row r="236" spans="51:227" ht="10" customHeight="1" x14ac:dyDescent="0.35"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2"/>
      <c r="CQ236" s="202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202"/>
      <c r="DC236" s="202"/>
      <c r="DD236" s="202"/>
      <c r="DE236" s="202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202"/>
      <c r="DQ236" s="202"/>
      <c r="DR236" s="202"/>
      <c r="DS236" s="202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202"/>
      <c r="EE236" s="202"/>
      <c r="EF236" s="202"/>
      <c r="EG236" s="202"/>
      <c r="EH236" s="202"/>
      <c r="EI236" s="202"/>
      <c r="EJ236" s="202"/>
      <c r="EK236" s="202"/>
      <c r="EL236" s="202"/>
      <c r="EM236" s="202"/>
      <c r="EN236" s="202"/>
      <c r="EO236" s="202"/>
      <c r="EP236" s="202"/>
      <c r="EQ236" s="202"/>
      <c r="ER236" s="202"/>
      <c r="ES236" s="202"/>
      <c r="ET236" s="202"/>
      <c r="EU236" s="202"/>
      <c r="EV236" s="202"/>
      <c r="EW236" s="202"/>
      <c r="EX236" s="202"/>
      <c r="EY236" s="202"/>
      <c r="EZ236" s="202"/>
      <c r="FA236" s="202"/>
      <c r="FB236" s="202"/>
      <c r="FC236" s="202"/>
      <c r="FD236" s="202"/>
      <c r="FE236" s="202"/>
      <c r="FF236" s="202"/>
      <c r="FG236" s="202"/>
      <c r="FH236" s="202"/>
      <c r="FI236" s="202"/>
      <c r="FJ236" s="202"/>
      <c r="FK236" s="202"/>
      <c r="FL236" s="202"/>
      <c r="FM236" s="202"/>
      <c r="FN236" s="202"/>
      <c r="FO236" s="202"/>
      <c r="FP236" s="202"/>
      <c r="FQ236" s="202"/>
      <c r="FR236" s="202"/>
      <c r="FS236" s="202"/>
      <c r="FT236" s="202"/>
      <c r="FU236" s="202"/>
      <c r="FV236" s="202"/>
      <c r="FW236" s="202"/>
      <c r="FX236" s="202"/>
      <c r="FY236" s="202"/>
      <c r="FZ236" s="202"/>
      <c r="GA236" s="202"/>
      <c r="GB236" s="202"/>
      <c r="GC236" s="202"/>
      <c r="GD236" s="202"/>
      <c r="GE236" s="202"/>
      <c r="GF236" s="202"/>
      <c r="GG236" s="202"/>
      <c r="GH236" s="202"/>
      <c r="GI236" s="202"/>
      <c r="GJ236" s="202"/>
      <c r="GK236" s="202"/>
      <c r="GL236" s="202"/>
      <c r="GM236" s="202"/>
      <c r="GN236" s="202"/>
      <c r="GO236" s="202"/>
      <c r="GP236" s="202"/>
      <c r="GQ236" s="202"/>
      <c r="GR236" s="202"/>
      <c r="GS236" s="202"/>
      <c r="GT236" s="202"/>
      <c r="GU236" s="202"/>
      <c r="GV236" s="202"/>
      <c r="GW236" s="202"/>
      <c r="GX236" s="202"/>
      <c r="GY236" s="202"/>
      <c r="GZ236" s="202"/>
      <c r="HA236" s="202"/>
      <c r="HB236" s="202"/>
      <c r="HC236" s="202"/>
      <c r="HD236" s="202"/>
      <c r="HE236" s="202"/>
      <c r="HF236" s="202"/>
      <c r="HG236" s="202"/>
      <c r="HH236" s="202"/>
      <c r="HI236" s="202"/>
      <c r="HJ236" s="202"/>
      <c r="HK236" s="202"/>
      <c r="HL236" s="202"/>
      <c r="HM236" s="202"/>
      <c r="HN236" s="202"/>
      <c r="HO236" s="202"/>
      <c r="HP236" s="202"/>
      <c r="HQ236" s="202"/>
      <c r="HR236" s="202"/>
      <c r="HS236" s="202"/>
    </row>
    <row r="237" spans="51:227" ht="10" customHeight="1" x14ac:dyDescent="0.35"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2"/>
      <c r="CQ237" s="202"/>
      <c r="CR237" s="202"/>
      <c r="CS237" s="202"/>
      <c r="CT237" s="202"/>
      <c r="CU237" s="202"/>
      <c r="CV237" s="202"/>
      <c r="CW237" s="202"/>
      <c r="CX237" s="202"/>
      <c r="CY237" s="202"/>
      <c r="CZ237" s="202"/>
      <c r="DA237" s="202"/>
      <c r="DB237" s="202"/>
      <c r="DC237" s="202"/>
      <c r="DD237" s="202"/>
      <c r="DE237" s="202"/>
      <c r="DF237" s="202"/>
      <c r="DG237" s="202"/>
      <c r="DH237" s="202"/>
      <c r="DI237" s="202"/>
      <c r="DJ237" s="202"/>
      <c r="DK237" s="202"/>
      <c r="DL237" s="202"/>
      <c r="DM237" s="202"/>
      <c r="DN237" s="202"/>
      <c r="DO237" s="202"/>
      <c r="DP237" s="202"/>
      <c r="DQ237" s="202"/>
      <c r="DR237" s="202"/>
      <c r="DS237" s="202"/>
      <c r="DT237" s="202"/>
      <c r="DU237" s="202"/>
      <c r="DV237" s="202"/>
      <c r="DW237" s="202"/>
      <c r="DX237" s="202"/>
      <c r="DY237" s="202"/>
      <c r="DZ237" s="202"/>
      <c r="EA237" s="202"/>
      <c r="EB237" s="202"/>
      <c r="EC237" s="202"/>
      <c r="ED237" s="202"/>
      <c r="EE237" s="202"/>
      <c r="EF237" s="202"/>
      <c r="EG237" s="202"/>
      <c r="EH237" s="202"/>
      <c r="EI237" s="202"/>
      <c r="EJ237" s="202"/>
      <c r="EK237" s="202"/>
      <c r="EL237" s="202"/>
      <c r="EM237" s="202"/>
      <c r="EN237" s="202"/>
      <c r="EO237" s="202"/>
      <c r="EP237" s="202"/>
      <c r="EQ237" s="202"/>
      <c r="ER237" s="202"/>
      <c r="ES237" s="202"/>
      <c r="ET237" s="202"/>
      <c r="EU237" s="202"/>
      <c r="EV237" s="202"/>
      <c r="EW237" s="202"/>
      <c r="EX237" s="202"/>
      <c r="EY237" s="202"/>
      <c r="EZ237" s="202"/>
      <c r="FA237" s="202"/>
      <c r="FB237" s="202"/>
      <c r="FC237" s="202"/>
      <c r="FD237" s="202"/>
      <c r="FE237" s="202"/>
      <c r="FF237" s="202"/>
      <c r="FG237" s="202"/>
      <c r="FH237" s="202"/>
      <c r="FI237" s="202"/>
      <c r="FJ237" s="202"/>
      <c r="FK237" s="202"/>
      <c r="FL237" s="202"/>
      <c r="FM237" s="202"/>
      <c r="FN237" s="202"/>
      <c r="FO237" s="202"/>
      <c r="FP237" s="202"/>
      <c r="FQ237" s="202"/>
      <c r="FR237" s="202"/>
      <c r="FS237" s="202"/>
      <c r="FT237" s="202"/>
      <c r="FU237" s="202"/>
      <c r="FV237" s="202"/>
      <c r="FW237" s="202"/>
      <c r="FX237" s="202"/>
      <c r="FY237" s="202"/>
      <c r="FZ237" s="202"/>
      <c r="GA237" s="202"/>
      <c r="GB237" s="202"/>
      <c r="GC237" s="202"/>
      <c r="GD237" s="202"/>
      <c r="GE237" s="202"/>
      <c r="GF237" s="202"/>
      <c r="GG237" s="202"/>
      <c r="GH237" s="202"/>
      <c r="GI237" s="202"/>
      <c r="GJ237" s="202"/>
      <c r="GK237" s="202"/>
      <c r="GL237" s="202"/>
      <c r="GM237" s="202"/>
      <c r="GN237" s="202"/>
      <c r="GO237" s="202"/>
      <c r="GP237" s="202"/>
      <c r="GQ237" s="202"/>
      <c r="GR237" s="202"/>
      <c r="GS237" s="202"/>
      <c r="GT237" s="202"/>
      <c r="GU237" s="202"/>
      <c r="GV237" s="202"/>
      <c r="GW237" s="202"/>
      <c r="GX237" s="202"/>
      <c r="GY237" s="202"/>
      <c r="GZ237" s="202"/>
      <c r="HA237" s="202"/>
      <c r="HB237" s="202"/>
      <c r="HC237" s="202"/>
      <c r="HD237" s="202"/>
      <c r="HE237" s="202"/>
      <c r="HF237" s="202"/>
      <c r="HG237" s="202"/>
      <c r="HH237" s="202"/>
      <c r="HI237" s="202"/>
      <c r="HJ237" s="202"/>
      <c r="HK237" s="202"/>
      <c r="HL237" s="202"/>
      <c r="HM237" s="202"/>
      <c r="HN237" s="202"/>
      <c r="HO237" s="202"/>
      <c r="HP237" s="202"/>
      <c r="HQ237" s="202"/>
      <c r="HR237" s="202"/>
      <c r="HS237" s="202"/>
    </row>
    <row r="238" spans="51:227" ht="10" customHeight="1" x14ac:dyDescent="0.35"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2"/>
      <c r="CQ238" s="202"/>
      <c r="CR238" s="202"/>
      <c r="CS238" s="202"/>
      <c r="CT238" s="202"/>
      <c r="CU238" s="202"/>
      <c r="CV238" s="202"/>
      <c r="CW238" s="202"/>
      <c r="CX238" s="202"/>
      <c r="CY238" s="202"/>
      <c r="CZ238" s="202"/>
      <c r="DA238" s="202"/>
      <c r="DB238" s="202"/>
      <c r="DC238" s="202"/>
      <c r="DD238" s="202"/>
      <c r="DE238" s="202"/>
      <c r="DF238" s="202"/>
      <c r="DG238" s="202"/>
      <c r="DH238" s="202"/>
      <c r="DI238" s="202"/>
      <c r="DJ238" s="202"/>
      <c r="DK238" s="202"/>
      <c r="DL238" s="202"/>
      <c r="DM238" s="202"/>
      <c r="DN238" s="202"/>
      <c r="DO238" s="202"/>
      <c r="DP238" s="202"/>
      <c r="DQ238" s="202"/>
      <c r="DR238" s="202"/>
      <c r="DS238" s="202"/>
      <c r="DT238" s="202"/>
      <c r="DU238" s="202"/>
      <c r="DV238" s="202"/>
      <c r="DW238" s="202"/>
      <c r="DX238" s="202"/>
      <c r="DY238" s="202"/>
      <c r="DZ238" s="202"/>
      <c r="EA238" s="202"/>
      <c r="EB238" s="202"/>
      <c r="EC238" s="202"/>
      <c r="ED238" s="202"/>
      <c r="EE238" s="202"/>
      <c r="EF238" s="202"/>
      <c r="EG238" s="202"/>
      <c r="EH238" s="202"/>
      <c r="EI238" s="202"/>
      <c r="EJ238" s="202"/>
      <c r="EK238" s="202"/>
      <c r="EL238" s="202"/>
      <c r="EM238" s="202"/>
      <c r="EN238" s="202"/>
      <c r="EO238" s="202"/>
      <c r="EP238" s="202"/>
      <c r="EQ238" s="202"/>
      <c r="ER238" s="202"/>
      <c r="ES238" s="202"/>
      <c r="ET238" s="202"/>
      <c r="EU238" s="202"/>
      <c r="EV238" s="202"/>
      <c r="EW238" s="202"/>
      <c r="EX238" s="202"/>
      <c r="EY238" s="202"/>
      <c r="EZ238" s="202"/>
      <c r="FA238" s="202"/>
      <c r="FB238" s="202"/>
      <c r="FC238" s="202"/>
      <c r="FD238" s="202"/>
      <c r="FE238" s="202"/>
      <c r="FF238" s="202"/>
      <c r="FG238" s="202"/>
      <c r="FH238" s="202"/>
      <c r="FI238" s="202"/>
      <c r="FJ238" s="202"/>
      <c r="FK238" s="202"/>
      <c r="FL238" s="202"/>
      <c r="FM238" s="202"/>
      <c r="FN238" s="202"/>
      <c r="FO238" s="202"/>
      <c r="FP238" s="202"/>
      <c r="FQ238" s="202"/>
      <c r="FR238" s="202"/>
      <c r="FS238" s="202"/>
      <c r="FT238" s="202"/>
      <c r="FU238" s="202"/>
      <c r="FV238" s="202"/>
      <c r="FW238" s="202"/>
      <c r="FX238" s="202"/>
      <c r="FY238" s="202"/>
      <c r="FZ238" s="202"/>
      <c r="GA238" s="202"/>
      <c r="GB238" s="202"/>
      <c r="GC238" s="202"/>
      <c r="GD238" s="202"/>
      <c r="GE238" s="202"/>
      <c r="GF238" s="202"/>
      <c r="GG238" s="202"/>
      <c r="GH238" s="202"/>
      <c r="GI238" s="202"/>
      <c r="GJ238" s="202"/>
      <c r="GK238" s="202"/>
      <c r="GL238" s="202"/>
      <c r="GM238" s="202"/>
      <c r="GN238" s="202"/>
      <c r="GO238" s="202"/>
      <c r="GP238" s="202"/>
      <c r="GQ238" s="202"/>
      <c r="GR238" s="202"/>
      <c r="GS238" s="202"/>
      <c r="GT238" s="202"/>
      <c r="GU238" s="202"/>
      <c r="GV238" s="202"/>
      <c r="GW238" s="202"/>
      <c r="GX238" s="202"/>
      <c r="GY238" s="202"/>
      <c r="GZ238" s="202"/>
      <c r="HA238" s="202"/>
      <c r="HB238" s="202"/>
      <c r="HC238" s="202"/>
      <c r="HD238" s="202"/>
      <c r="HE238" s="202"/>
      <c r="HF238" s="202"/>
      <c r="HG238" s="202"/>
      <c r="HH238" s="202"/>
      <c r="HI238" s="202"/>
      <c r="HJ238" s="202"/>
      <c r="HK238" s="202"/>
      <c r="HL238" s="202"/>
      <c r="HM238" s="202"/>
      <c r="HN238" s="202"/>
      <c r="HO238" s="202"/>
      <c r="HP238" s="202"/>
      <c r="HQ238" s="202"/>
      <c r="HR238" s="202"/>
      <c r="HS238" s="202"/>
    </row>
    <row r="239" spans="51:227" ht="10" customHeight="1" x14ac:dyDescent="0.35"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2"/>
      <c r="CQ239" s="202"/>
      <c r="CR239" s="202"/>
      <c r="CS239" s="202"/>
      <c r="CT239" s="202"/>
      <c r="CU239" s="202"/>
      <c r="CV239" s="202"/>
      <c r="CW239" s="202"/>
      <c r="CX239" s="202"/>
      <c r="CY239" s="202"/>
      <c r="CZ239" s="202"/>
      <c r="DA239" s="202"/>
      <c r="DB239" s="202"/>
      <c r="DC239" s="202"/>
      <c r="DD239" s="202"/>
      <c r="DE239" s="202"/>
      <c r="DF239" s="202"/>
      <c r="DG239" s="202"/>
      <c r="DH239" s="202"/>
      <c r="DI239" s="202"/>
      <c r="DJ239" s="202"/>
      <c r="DK239" s="202"/>
      <c r="DL239" s="202"/>
      <c r="DM239" s="202"/>
      <c r="DN239" s="202"/>
      <c r="DO239" s="202"/>
      <c r="DP239" s="202"/>
      <c r="DQ239" s="202"/>
      <c r="DR239" s="202"/>
      <c r="DS239" s="202"/>
      <c r="DT239" s="202"/>
      <c r="DU239" s="202"/>
      <c r="DV239" s="202"/>
      <c r="DW239" s="202"/>
      <c r="DX239" s="202"/>
      <c r="DY239" s="202"/>
      <c r="DZ239" s="202"/>
      <c r="EA239" s="202"/>
      <c r="EB239" s="202"/>
      <c r="EC239" s="202"/>
      <c r="ED239" s="202"/>
      <c r="EE239" s="202"/>
      <c r="EF239" s="202"/>
      <c r="EG239" s="202"/>
      <c r="EH239" s="202"/>
      <c r="EI239" s="202"/>
      <c r="EJ239" s="202"/>
      <c r="EK239" s="202"/>
      <c r="EL239" s="202"/>
      <c r="EM239" s="202"/>
      <c r="EN239" s="202"/>
      <c r="EO239" s="202"/>
      <c r="EP239" s="202"/>
      <c r="EQ239" s="202"/>
      <c r="ER239" s="202"/>
      <c r="ES239" s="202"/>
      <c r="ET239" s="202"/>
      <c r="EU239" s="202"/>
      <c r="EV239" s="202"/>
      <c r="EW239" s="202"/>
      <c r="EX239" s="202"/>
      <c r="EY239" s="202"/>
      <c r="EZ239" s="202"/>
      <c r="FA239" s="202"/>
      <c r="FB239" s="202"/>
      <c r="FC239" s="202"/>
      <c r="FD239" s="202"/>
      <c r="FE239" s="202"/>
      <c r="FF239" s="202"/>
      <c r="FG239" s="202"/>
      <c r="FH239" s="202"/>
      <c r="FI239" s="202"/>
      <c r="FJ239" s="202"/>
      <c r="FK239" s="202"/>
      <c r="FL239" s="202"/>
      <c r="FM239" s="202"/>
      <c r="FN239" s="202"/>
      <c r="FO239" s="202"/>
      <c r="FP239" s="202"/>
      <c r="FQ239" s="202"/>
      <c r="FR239" s="202"/>
      <c r="FS239" s="202"/>
      <c r="FT239" s="202"/>
      <c r="FU239" s="202"/>
      <c r="FV239" s="202"/>
      <c r="FW239" s="202"/>
      <c r="FX239" s="202"/>
      <c r="FY239" s="202"/>
      <c r="FZ239" s="202"/>
      <c r="GA239" s="202"/>
      <c r="GB239" s="202"/>
      <c r="GC239" s="202"/>
      <c r="GD239" s="202"/>
      <c r="GE239" s="202"/>
      <c r="GF239" s="202"/>
      <c r="GG239" s="202"/>
      <c r="GH239" s="202"/>
      <c r="GI239" s="202"/>
      <c r="GJ239" s="202"/>
      <c r="GK239" s="202"/>
      <c r="GL239" s="202"/>
      <c r="GM239" s="202"/>
      <c r="GN239" s="202"/>
      <c r="GO239" s="202"/>
      <c r="GP239" s="202"/>
      <c r="GQ239" s="202"/>
      <c r="GR239" s="202"/>
      <c r="GS239" s="202"/>
      <c r="GT239" s="202"/>
      <c r="GU239" s="202"/>
      <c r="GV239" s="202"/>
      <c r="GW239" s="202"/>
      <c r="GX239" s="202"/>
      <c r="GY239" s="202"/>
      <c r="GZ239" s="202"/>
      <c r="HA239" s="202"/>
      <c r="HB239" s="202"/>
      <c r="HC239" s="202"/>
      <c r="HD239" s="202"/>
      <c r="HE239" s="202"/>
      <c r="HF239" s="202"/>
      <c r="HG239" s="202"/>
      <c r="HH239" s="202"/>
      <c r="HI239" s="202"/>
      <c r="HJ239" s="202"/>
      <c r="HK239" s="202"/>
      <c r="HL239" s="202"/>
      <c r="HM239" s="202"/>
      <c r="HN239" s="202"/>
      <c r="HO239" s="202"/>
      <c r="HP239" s="202"/>
      <c r="HQ239" s="202"/>
      <c r="HR239" s="202"/>
      <c r="HS239" s="202"/>
    </row>
    <row r="240" spans="51:227" ht="10" customHeight="1" x14ac:dyDescent="0.35"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2"/>
      <c r="BN240" s="202"/>
      <c r="BO240" s="202"/>
      <c r="BP240" s="202"/>
      <c r="BQ240" s="202"/>
      <c r="BR240" s="202"/>
      <c r="BS240" s="202"/>
      <c r="BT240" s="202"/>
      <c r="BU240" s="202"/>
      <c r="BV240" s="202"/>
      <c r="BW240" s="202"/>
      <c r="BX240" s="202"/>
      <c r="BY240" s="202"/>
      <c r="BZ240" s="202"/>
      <c r="CA240" s="202"/>
      <c r="CB240" s="202"/>
      <c r="CC240" s="202"/>
      <c r="CD240" s="202"/>
      <c r="CE240" s="202"/>
      <c r="CF240" s="202"/>
      <c r="CG240" s="202"/>
      <c r="CH240" s="202"/>
      <c r="CI240" s="202"/>
      <c r="CJ240" s="202"/>
      <c r="CK240" s="202"/>
      <c r="CL240" s="202"/>
      <c r="CM240" s="202"/>
      <c r="CN240" s="202"/>
      <c r="CO240" s="202"/>
      <c r="CP240" s="202"/>
      <c r="CQ240" s="202"/>
      <c r="CR240" s="202"/>
      <c r="CS240" s="202"/>
      <c r="CT240" s="202"/>
      <c r="CU240" s="202"/>
      <c r="CV240" s="202"/>
      <c r="CW240" s="202"/>
      <c r="CX240" s="202"/>
      <c r="CY240" s="202"/>
      <c r="CZ240" s="202"/>
      <c r="DA240" s="202"/>
      <c r="DB240" s="202"/>
      <c r="DC240" s="202"/>
      <c r="DD240" s="202"/>
      <c r="DE240" s="202"/>
      <c r="DF240" s="202"/>
      <c r="DG240" s="202"/>
      <c r="DH240" s="202"/>
      <c r="DI240" s="202"/>
      <c r="DJ240" s="202"/>
      <c r="DK240" s="202"/>
      <c r="DL240" s="202"/>
      <c r="DM240" s="202"/>
      <c r="DN240" s="202"/>
      <c r="DO240" s="202"/>
      <c r="DP240" s="202"/>
      <c r="DQ240" s="202"/>
      <c r="DR240" s="202"/>
      <c r="DS240" s="202"/>
      <c r="DT240" s="202"/>
      <c r="DU240" s="202"/>
      <c r="DV240" s="202"/>
      <c r="DW240" s="202"/>
      <c r="DX240" s="202"/>
      <c r="DY240" s="202"/>
      <c r="DZ240" s="202"/>
      <c r="EA240" s="202"/>
      <c r="EB240" s="202"/>
      <c r="EC240" s="202"/>
      <c r="ED240" s="202"/>
      <c r="EE240" s="202"/>
      <c r="EF240" s="202"/>
      <c r="EG240" s="202"/>
      <c r="EH240" s="202"/>
      <c r="EI240" s="202"/>
      <c r="EJ240" s="202"/>
      <c r="EK240" s="202"/>
      <c r="EL240" s="202"/>
      <c r="EM240" s="202"/>
      <c r="EN240" s="202"/>
      <c r="EO240" s="202"/>
      <c r="EP240" s="202"/>
      <c r="EQ240" s="202"/>
      <c r="ER240" s="202"/>
      <c r="ES240" s="202"/>
      <c r="ET240" s="202"/>
      <c r="EU240" s="202"/>
      <c r="EV240" s="202"/>
      <c r="EW240" s="202"/>
      <c r="EX240" s="202"/>
      <c r="EY240" s="202"/>
      <c r="EZ240" s="202"/>
      <c r="FA240" s="202"/>
      <c r="FB240" s="202"/>
      <c r="FC240" s="202"/>
      <c r="FD240" s="202"/>
      <c r="FE240" s="202"/>
      <c r="FF240" s="202"/>
      <c r="FG240" s="202"/>
      <c r="FH240" s="202"/>
      <c r="FI240" s="202"/>
      <c r="FJ240" s="202"/>
      <c r="FK240" s="202"/>
      <c r="FL240" s="202"/>
      <c r="FM240" s="202"/>
      <c r="FN240" s="202"/>
      <c r="FO240" s="202"/>
      <c r="FP240" s="202"/>
      <c r="FQ240" s="202"/>
      <c r="FR240" s="202"/>
      <c r="FS240" s="202"/>
      <c r="FT240" s="202"/>
      <c r="FU240" s="202"/>
      <c r="FV240" s="202"/>
      <c r="FW240" s="202"/>
      <c r="FX240" s="202"/>
      <c r="FY240" s="202"/>
      <c r="FZ240" s="202"/>
      <c r="GA240" s="202"/>
      <c r="GB240" s="202"/>
      <c r="GC240" s="202"/>
      <c r="GD240" s="202"/>
      <c r="GE240" s="202"/>
      <c r="GF240" s="202"/>
      <c r="GG240" s="202"/>
      <c r="GH240" s="202"/>
      <c r="GI240" s="202"/>
      <c r="GJ240" s="202"/>
      <c r="GK240" s="202"/>
      <c r="GL240" s="202"/>
      <c r="GM240" s="202"/>
      <c r="GN240" s="202"/>
      <c r="GO240" s="202"/>
      <c r="GP240" s="202"/>
      <c r="GQ240" s="202"/>
      <c r="GR240" s="202"/>
      <c r="GS240" s="202"/>
      <c r="GT240" s="202"/>
      <c r="GU240" s="202"/>
      <c r="GV240" s="202"/>
      <c r="GW240" s="202"/>
      <c r="GX240" s="202"/>
      <c r="GY240" s="202"/>
      <c r="GZ240" s="202"/>
      <c r="HA240" s="202"/>
      <c r="HB240" s="202"/>
      <c r="HC240" s="202"/>
      <c r="HD240" s="202"/>
      <c r="HE240" s="202"/>
      <c r="HF240" s="202"/>
      <c r="HG240" s="202"/>
      <c r="HH240" s="202"/>
      <c r="HI240" s="202"/>
      <c r="HJ240" s="202"/>
      <c r="HK240" s="202"/>
      <c r="HL240" s="202"/>
      <c r="HM240" s="202"/>
      <c r="HN240" s="202"/>
      <c r="HO240" s="202"/>
      <c r="HP240" s="202"/>
      <c r="HQ240" s="202"/>
      <c r="HR240" s="202"/>
      <c r="HS240" s="202"/>
    </row>
    <row r="241" spans="51:227" ht="10" customHeight="1" x14ac:dyDescent="0.35"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2"/>
      <c r="BN241" s="202"/>
      <c r="BO241" s="202"/>
      <c r="BP241" s="202"/>
      <c r="BQ241" s="202"/>
      <c r="BR241" s="202"/>
      <c r="BS241" s="202"/>
      <c r="BT241" s="202"/>
      <c r="BU241" s="202"/>
      <c r="BV241" s="202"/>
      <c r="BW241" s="202"/>
      <c r="BX241" s="202"/>
      <c r="BY241" s="202"/>
      <c r="BZ241" s="202"/>
      <c r="CA241" s="202"/>
      <c r="CB241" s="202"/>
      <c r="CC241" s="202"/>
      <c r="CD241" s="202"/>
      <c r="CE241" s="202"/>
      <c r="CF241" s="202"/>
      <c r="CG241" s="202"/>
      <c r="CH241" s="202"/>
      <c r="CI241" s="202"/>
      <c r="CJ241" s="202"/>
      <c r="CK241" s="202"/>
      <c r="CL241" s="202"/>
      <c r="CM241" s="202"/>
      <c r="CN241" s="202"/>
      <c r="CO241" s="202"/>
      <c r="CP241" s="202"/>
      <c r="CQ241" s="202"/>
      <c r="CR241" s="202"/>
      <c r="CS241" s="202"/>
      <c r="CT241" s="202"/>
      <c r="CU241" s="202"/>
      <c r="CV241" s="202"/>
      <c r="CW241" s="202"/>
      <c r="CX241" s="202"/>
      <c r="CY241" s="202"/>
      <c r="CZ241" s="202"/>
      <c r="DA241" s="202"/>
      <c r="DB241" s="202"/>
      <c r="DC241" s="202"/>
      <c r="DD241" s="202"/>
      <c r="DE241" s="202"/>
      <c r="DF241" s="202"/>
      <c r="DG241" s="202"/>
      <c r="DH241" s="202"/>
      <c r="DI241" s="202"/>
      <c r="DJ241" s="202"/>
      <c r="DK241" s="202"/>
      <c r="DL241" s="202"/>
      <c r="DM241" s="202"/>
      <c r="DN241" s="202"/>
      <c r="DO241" s="202"/>
      <c r="DP241" s="202"/>
      <c r="DQ241" s="202"/>
      <c r="DR241" s="202"/>
      <c r="DS241" s="202"/>
      <c r="DT241" s="202"/>
      <c r="DU241" s="202"/>
      <c r="DV241" s="202"/>
      <c r="DW241" s="202"/>
      <c r="DX241" s="202"/>
      <c r="DY241" s="202"/>
      <c r="DZ241" s="202"/>
      <c r="EA241" s="202"/>
      <c r="EB241" s="202"/>
      <c r="EC241" s="202"/>
      <c r="ED241" s="202"/>
      <c r="EE241" s="202"/>
      <c r="EF241" s="202"/>
      <c r="EG241" s="202"/>
      <c r="EH241" s="202"/>
      <c r="EI241" s="202"/>
      <c r="EJ241" s="202"/>
      <c r="EK241" s="202"/>
      <c r="EL241" s="202"/>
      <c r="EM241" s="202"/>
      <c r="EN241" s="202"/>
      <c r="EO241" s="202"/>
      <c r="EP241" s="202"/>
      <c r="EQ241" s="202"/>
      <c r="ER241" s="202"/>
      <c r="ES241" s="202"/>
      <c r="ET241" s="202"/>
      <c r="EU241" s="202"/>
      <c r="EV241" s="202"/>
      <c r="EW241" s="202"/>
      <c r="EX241" s="202"/>
      <c r="EY241" s="202"/>
      <c r="EZ241" s="202"/>
      <c r="FA241" s="202"/>
      <c r="FB241" s="202"/>
      <c r="FC241" s="202"/>
      <c r="FD241" s="202"/>
      <c r="FE241" s="202"/>
      <c r="FF241" s="202"/>
      <c r="FG241" s="202"/>
      <c r="FH241" s="202"/>
      <c r="FI241" s="202"/>
      <c r="FJ241" s="202"/>
      <c r="FK241" s="202"/>
      <c r="FL241" s="202"/>
      <c r="FM241" s="202"/>
      <c r="FN241" s="202"/>
      <c r="FO241" s="202"/>
      <c r="FP241" s="202"/>
      <c r="FQ241" s="202"/>
      <c r="FR241" s="202"/>
      <c r="FS241" s="202"/>
      <c r="FT241" s="202"/>
      <c r="FU241" s="202"/>
      <c r="FV241" s="202"/>
      <c r="FW241" s="202"/>
      <c r="FX241" s="202"/>
      <c r="FY241" s="202"/>
      <c r="FZ241" s="202"/>
      <c r="GA241" s="202"/>
      <c r="GB241" s="202"/>
      <c r="GC241" s="202"/>
      <c r="GD241" s="202"/>
      <c r="GE241" s="202"/>
      <c r="GF241" s="202"/>
      <c r="GG241" s="202"/>
      <c r="GH241" s="202"/>
      <c r="GI241" s="202"/>
      <c r="GJ241" s="202"/>
      <c r="GK241" s="202"/>
      <c r="GL241" s="202"/>
      <c r="GM241" s="202"/>
      <c r="GN241" s="202"/>
      <c r="GO241" s="202"/>
      <c r="GP241" s="202"/>
      <c r="GQ241" s="202"/>
      <c r="GR241" s="202"/>
      <c r="GS241" s="202"/>
      <c r="GT241" s="202"/>
      <c r="GU241" s="202"/>
      <c r="GV241" s="202"/>
      <c r="GW241" s="202"/>
      <c r="GX241" s="202"/>
      <c r="GY241" s="202"/>
      <c r="GZ241" s="202"/>
      <c r="HA241" s="202"/>
      <c r="HB241" s="202"/>
      <c r="HC241" s="202"/>
      <c r="HD241" s="202"/>
      <c r="HE241" s="202"/>
      <c r="HF241" s="202"/>
      <c r="HG241" s="202"/>
      <c r="HH241" s="202"/>
      <c r="HI241" s="202"/>
      <c r="HJ241" s="202"/>
      <c r="HK241" s="202"/>
      <c r="HL241" s="202"/>
      <c r="HM241" s="202"/>
      <c r="HN241" s="202"/>
      <c r="HO241" s="202"/>
      <c r="HP241" s="202"/>
      <c r="HQ241" s="202"/>
      <c r="HR241" s="202"/>
      <c r="HS241" s="202"/>
    </row>
    <row r="242" spans="51:227" ht="10" customHeight="1" x14ac:dyDescent="0.35"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2"/>
      <c r="BN242" s="202"/>
      <c r="BO242" s="202"/>
      <c r="BP242" s="202"/>
      <c r="BQ242" s="202"/>
      <c r="BR242" s="202"/>
      <c r="BS242" s="202"/>
      <c r="BT242" s="202"/>
      <c r="BU242" s="202"/>
      <c r="BV242" s="202"/>
      <c r="BW242" s="202"/>
      <c r="BX242" s="202"/>
      <c r="BY242" s="202"/>
      <c r="BZ242" s="202"/>
      <c r="CA242" s="202"/>
      <c r="CB242" s="202"/>
      <c r="CC242" s="202"/>
      <c r="CD242" s="202"/>
      <c r="CE242" s="202"/>
      <c r="CF242" s="202"/>
      <c r="CG242" s="202"/>
      <c r="CH242" s="202"/>
      <c r="CI242" s="202"/>
      <c r="CJ242" s="202"/>
      <c r="CK242" s="202"/>
      <c r="CL242" s="202"/>
      <c r="CM242" s="202"/>
      <c r="CN242" s="202"/>
      <c r="CO242" s="202"/>
      <c r="CP242" s="202"/>
      <c r="CQ242" s="202"/>
      <c r="CR242" s="202"/>
      <c r="CS242" s="202"/>
      <c r="CT242" s="202"/>
      <c r="CU242" s="202"/>
      <c r="CV242" s="202"/>
      <c r="CW242" s="202"/>
      <c r="CX242" s="202"/>
      <c r="CY242" s="202"/>
      <c r="CZ242" s="202"/>
      <c r="DA242" s="202"/>
      <c r="DB242" s="202"/>
      <c r="DC242" s="202"/>
      <c r="DD242" s="202"/>
      <c r="DE242" s="202"/>
      <c r="DF242" s="202"/>
      <c r="DG242" s="202"/>
      <c r="DH242" s="202"/>
      <c r="DI242" s="202"/>
      <c r="DJ242" s="202"/>
      <c r="DK242" s="202"/>
      <c r="DL242" s="202"/>
      <c r="DM242" s="202"/>
      <c r="DN242" s="202"/>
      <c r="DO242" s="202"/>
      <c r="DP242" s="202"/>
      <c r="DQ242" s="202"/>
      <c r="DR242" s="202"/>
      <c r="DS242" s="202"/>
      <c r="DT242" s="202"/>
      <c r="DU242" s="202"/>
      <c r="DV242" s="202"/>
      <c r="DW242" s="202"/>
      <c r="DX242" s="202"/>
      <c r="DY242" s="202"/>
      <c r="DZ242" s="202"/>
      <c r="EA242" s="202"/>
      <c r="EB242" s="202"/>
      <c r="EC242" s="202"/>
      <c r="ED242" s="202"/>
      <c r="EE242" s="202"/>
      <c r="EF242" s="202"/>
      <c r="EG242" s="202"/>
      <c r="EH242" s="202"/>
      <c r="EI242" s="202"/>
      <c r="EJ242" s="202"/>
      <c r="EK242" s="202"/>
      <c r="EL242" s="202"/>
      <c r="EM242" s="202"/>
      <c r="EN242" s="202"/>
      <c r="EO242" s="202"/>
      <c r="EP242" s="202"/>
      <c r="EQ242" s="202"/>
      <c r="ER242" s="202"/>
      <c r="ES242" s="202"/>
      <c r="ET242" s="202"/>
      <c r="EU242" s="202"/>
      <c r="EV242" s="202"/>
      <c r="EW242" s="202"/>
      <c r="EX242" s="202"/>
      <c r="EY242" s="202"/>
      <c r="EZ242" s="202"/>
      <c r="FA242" s="202"/>
      <c r="FB242" s="202"/>
      <c r="FC242" s="202"/>
      <c r="FD242" s="202"/>
      <c r="FE242" s="202"/>
      <c r="FF242" s="202"/>
      <c r="FG242" s="202"/>
      <c r="FH242" s="202"/>
      <c r="FI242" s="202"/>
      <c r="FJ242" s="202"/>
      <c r="FK242" s="202"/>
      <c r="FL242" s="202"/>
      <c r="FM242" s="202"/>
      <c r="FN242" s="202"/>
      <c r="FO242" s="202"/>
      <c r="FP242" s="202"/>
      <c r="FQ242" s="202"/>
      <c r="FR242" s="202"/>
      <c r="FS242" s="202"/>
      <c r="FT242" s="202"/>
      <c r="FU242" s="202"/>
      <c r="FV242" s="202"/>
      <c r="FW242" s="202"/>
      <c r="FX242" s="202"/>
      <c r="FY242" s="202"/>
      <c r="FZ242" s="202"/>
      <c r="GA242" s="202"/>
      <c r="GB242" s="202"/>
      <c r="GC242" s="202"/>
      <c r="GD242" s="202"/>
      <c r="GE242" s="202"/>
      <c r="GF242" s="202"/>
      <c r="GG242" s="202"/>
      <c r="GH242" s="202"/>
      <c r="GI242" s="202"/>
      <c r="GJ242" s="202"/>
      <c r="GK242" s="202"/>
      <c r="GL242" s="202"/>
      <c r="GM242" s="202"/>
      <c r="GN242" s="202"/>
      <c r="GO242" s="202"/>
      <c r="GP242" s="202"/>
      <c r="GQ242" s="202"/>
      <c r="GR242" s="202"/>
      <c r="GS242" s="202"/>
      <c r="GT242" s="202"/>
      <c r="GU242" s="202"/>
      <c r="GV242" s="202"/>
      <c r="GW242" s="202"/>
      <c r="GX242" s="202"/>
      <c r="GY242" s="202"/>
      <c r="GZ242" s="202"/>
      <c r="HA242" s="202"/>
      <c r="HB242" s="202"/>
      <c r="HC242" s="202"/>
      <c r="HD242" s="202"/>
      <c r="HE242" s="202"/>
      <c r="HF242" s="202"/>
      <c r="HG242" s="202"/>
      <c r="HH242" s="202"/>
      <c r="HI242" s="202"/>
      <c r="HJ242" s="202"/>
      <c r="HK242" s="202"/>
      <c r="HL242" s="202"/>
      <c r="HM242" s="202"/>
      <c r="HN242" s="202"/>
      <c r="HO242" s="202"/>
      <c r="HP242" s="202"/>
      <c r="HQ242" s="202"/>
      <c r="HR242" s="202"/>
      <c r="HS242" s="202"/>
    </row>
    <row r="243" spans="51:227" ht="10" customHeight="1" x14ac:dyDescent="0.35"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2"/>
      <c r="BN243" s="202"/>
      <c r="BO243" s="202"/>
      <c r="BP243" s="202"/>
      <c r="BQ243" s="202"/>
      <c r="BR243" s="202"/>
      <c r="BS243" s="202"/>
      <c r="BT243" s="202"/>
      <c r="BU243" s="202"/>
      <c r="BV243" s="202"/>
      <c r="BW243" s="202"/>
      <c r="BX243" s="202"/>
      <c r="BY243" s="202"/>
      <c r="BZ243" s="202"/>
      <c r="CA243" s="202"/>
      <c r="CB243" s="202"/>
      <c r="CC243" s="202"/>
      <c r="CD243" s="202"/>
      <c r="CE243" s="202"/>
      <c r="CF243" s="202"/>
      <c r="CG243" s="202"/>
      <c r="CH243" s="202"/>
      <c r="CI243" s="202"/>
      <c r="CJ243" s="202"/>
      <c r="CK243" s="202"/>
      <c r="CL243" s="202"/>
      <c r="CM243" s="202"/>
      <c r="CN243" s="202"/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202"/>
      <c r="DG243" s="202"/>
      <c r="DH243" s="202"/>
      <c r="DI243" s="202"/>
      <c r="DJ243" s="202"/>
      <c r="DK243" s="202"/>
      <c r="DL243" s="202"/>
      <c r="DM243" s="202"/>
      <c r="DN243" s="202"/>
      <c r="DO243" s="202"/>
      <c r="DP243" s="202"/>
      <c r="DQ243" s="202"/>
      <c r="DR243" s="202"/>
      <c r="DS243" s="202"/>
      <c r="DT243" s="202"/>
      <c r="DU243" s="202"/>
      <c r="DV243" s="202"/>
      <c r="DW243" s="202"/>
      <c r="DX243" s="202"/>
      <c r="DY243" s="202"/>
      <c r="DZ243" s="202"/>
      <c r="EA243" s="202"/>
      <c r="EB243" s="202"/>
      <c r="EC243" s="202"/>
      <c r="ED243" s="202"/>
      <c r="EE243" s="202"/>
      <c r="EF243" s="202"/>
      <c r="EG243" s="202"/>
      <c r="EH243" s="202"/>
      <c r="EI243" s="202"/>
      <c r="EJ243" s="202"/>
      <c r="EK243" s="202"/>
      <c r="EL243" s="202"/>
      <c r="EM243" s="202"/>
      <c r="EN243" s="202"/>
      <c r="EO243" s="202"/>
      <c r="EP243" s="202"/>
      <c r="EQ243" s="202"/>
      <c r="ER243" s="202"/>
      <c r="ES243" s="202"/>
      <c r="ET243" s="202"/>
      <c r="EU243" s="202"/>
      <c r="EV243" s="202"/>
      <c r="EW243" s="202"/>
      <c r="EX243" s="202"/>
      <c r="EY243" s="202"/>
      <c r="EZ243" s="202"/>
      <c r="FA243" s="202"/>
      <c r="FB243" s="202"/>
      <c r="FC243" s="202"/>
      <c r="FD243" s="202"/>
      <c r="FE243" s="202"/>
      <c r="FF243" s="202"/>
      <c r="FG243" s="202"/>
      <c r="FH243" s="202"/>
      <c r="FI243" s="202"/>
      <c r="FJ243" s="202"/>
      <c r="FK243" s="202"/>
      <c r="FL243" s="202"/>
      <c r="FM243" s="202"/>
      <c r="FN243" s="202"/>
      <c r="FO243" s="202"/>
      <c r="FP243" s="202"/>
      <c r="FQ243" s="202"/>
      <c r="FR243" s="202"/>
      <c r="FS243" s="202"/>
      <c r="FT243" s="202"/>
      <c r="FU243" s="202"/>
      <c r="FV243" s="202"/>
      <c r="FW243" s="202"/>
      <c r="FX243" s="202"/>
      <c r="FY243" s="202"/>
      <c r="FZ243" s="202"/>
      <c r="GA243" s="202"/>
      <c r="GB243" s="202"/>
      <c r="GC243" s="202"/>
      <c r="GD243" s="202"/>
      <c r="GE243" s="202"/>
      <c r="GF243" s="202"/>
      <c r="GG243" s="202"/>
      <c r="GH243" s="202"/>
      <c r="GI243" s="202"/>
      <c r="GJ243" s="202"/>
      <c r="GK243" s="202"/>
      <c r="GL243" s="202"/>
      <c r="GM243" s="202"/>
      <c r="GN243" s="202"/>
      <c r="GO243" s="202"/>
      <c r="GP243" s="202"/>
      <c r="GQ243" s="202"/>
      <c r="GR243" s="202"/>
      <c r="GS243" s="202"/>
      <c r="GT243" s="202"/>
      <c r="GU243" s="202"/>
      <c r="GV243" s="202"/>
      <c r="GW243" s="202"/>
      <c r="GX243" s="202"/>
      <c r="GY243" s="202"/>
      <c r="GZ243" s="202"/>
      <c r="HA243" s="202"/>
      <c r="HB243" s="202"/>
      <c r="HC243" s="202"/>
      <c r="HD243" s="202"/>
      <c r="HE243" s="202"/>
      <c r="HF243" s="202"/>
      <c r="HG243" s="202"/>
      <c r="HH243" s="202"/>
      <c r="HI243" s="202"/>
      <c r="HJ243" s="202"/>
      <c r="HK243" s="202"/>
      <c r="HL243" s="202"/>
      <c r="HM243" s="202"/>
      <c r="HN243" s="202"/>
      <c r="HO243" s="202"/>
      <c r="HP243" s="202"/>
      <c r="HQ243" s="202"/>
      <c r="HR243" s="202"/>
      <c r="HS243" s="202"/>
    </row>
    <row r="244" spans="51:227" ht="10" customHeight="1" x14ac:dyDescent="0.35"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2"/>
      <c r="BN244" s="202"/>
      <c r="BO244" s="202"/>
      <c r="BP244" s="202"/>
      <c r="BQ244" s="202"/>
      <c r="BR244" s="202"/>
      <c r="BS244" s="202"/>
      <c r="BT244" s="202"/>
      <c r="BU244" s="202"/>
      <c r="BV244" s="202"/>
      <c r="BW244" s="202"/>
      <c r="BX244" s="202"/>
      <c r="BY244" s="202"/>
      <c r="BZ244" s="202"/>
      <c r="CA244" s="202"/>
      <c r="CB244" s="202"/>
      <c r="CC244" s="202"/>
      <c r="CD244" s="202"/>
      <c r="CE244" s="202"/>
      <c r="CF244" s="202"/>
      <c r="CG244" s="202"/>
      <c r="CH244" s="202"/>
      <c r="CI244" s="202"/>
      <c r="CJ244" s="202"/>
      <c r="CK244" s="202"/>
      <c r="CL244" s="202"/>
      <c r="CM244" s="202"/>
      <c r="CN244" s="202"/>
      <c r="CO244" s="202"/>
      <c r="CP244" s="202"/>
      <c r="CQ244" s="202"/>
      <c r="CR244" s="202"/>
      <c r="CS244" s="202"/>
      <c r="CT244" s="202"/>
      <c r="CU244" s="202"/>
      <c r="CV244" s="202"/>
      <c r="CW244" s="202"/>
      <c r="CX244" s="202"/>
      <c r="CY244" s="202"/>
      <c r="CZ244" s="202"/>
      <c r="DA244" s="202"/>
      <c r="DB244" s="202"/>
      <c r="DC244" s="202"/>
      <c r="DD244" s="202"/>
      <c r="DE244" s="202"/>
      <c r="DF244" s="202"/>
      <c r="DG244" s="202"/>
      <c r="DH244" s="202"/>
      <c r="DI244" s="202"/>
      <c r="DJ244" s="202"/>
      <c r="DK244" s="202"/>
      <c r="DL244" s="202"/>
      <c r="DM244" s="202"/>
      <c r="DN244" s="202"/>
      <c r="DO244" s="202"/>
      <c r="DP244" s="202"/>
      <c r="DQ244" s="202"/>
      <c r="DR244" s="202"/>
      <c r="DS244" s="202"/>
      <c r="DT244" s="202"/>
      <c r="DU244" s="202"/>
      <c r="DV244" s="202"/>
      <c r="DW244" s="202"/>
      <c r="DX244" s="202"/>
      <c r="DY244" s="202"/>
      <c r="DZ244" s="202"/>
      <c r="EA244" s="202"/>
      <c r="EB244" s="202"/>
      <c r="EC244" s="202"/>
      <c r="ED244" s="202"/>
      <c r="EE244" s="202"/>
      <c r="EF244" s="202"/>
      <c r="EG244" s="202"/>
      <c r="EH244" s="202"/>
      <c r="EI244" s="202"/>
      <c r="EJ244" s="202"/>
      <c r="EK244" s="202"/>
      <c r="EL244" s="202"/>
      <c r="EM244" s="202"/>
      <c r="EN244" s="202"/>
      <c r="EO244" s="202"/>
      <c r="EP244" s="202"/>
      <c r="EQ244" s="202"/>
      <c r="ER244" s="202"/>
      <c r="ES244" s="202"/>
      <c r="ET244" s="202"/>
      <c r="EU244" s="202"/>
      <c r="EV244" s="202"/>
      <c r="EW244" s="202"/>
      <c r="EX244" s="202"/>
      <c r="EY244" s="202"/>
      <c r="EZ244" s="202"/>
      <c r="FA244" s="202"/>
      <c r="FB244" s="202"/>
      <c r="FC244" s="202"/>
      <c r="FD244" s="202"/>
      <c r="FE244" s="202"/>
      <c r="FF244" s="202"/>
      <c r="FG244" s="202"/>
      <c r="FH244" s="202"/>
      <c r="FI244" s="202"/>
      <c r="FJ244" s="202"/>
      <c r="FK244" s="202"/>
      <c r="FL244" s="202"/>
      <c r="FM244" s="202"/>
      <c r="FN244" s="202"/>
      <c r="FO244" s="202"/>
      <c r="FP244" s="202"/>
      <c r="FQ244" s="202"/>
      <c r="FR244" s="202"/>
      <c r="FS244" s="202"/>
      <c r="FT244" s="202"/>
      <c r="FU244" s="202"/>
      <c r="FV244" s="202"/>
      <c r="FW244" s="202"/>
      <c r="FX244" s="202"/>
      <c r="FY244" s="202"/>
      <c r="FZ244" s="202"/>
      <c r="GA244" s="202"/>
      <c r="GB244" s="202"/>
      <c r="GC244" s="202"/>
      <c r="GD244" s="202"/>
      <c r="GE244" s="202"/>
      <c r="GF244" s="202"/>
      <c r="GG244" s="202"/>
      <c r="GH244" s="202"/>
      <c r="GI244" s="202"/>
      <c r="GJ244" s="202"/>
      <c r="GK244" s="202"/>
      <c r="GL244" s="202"/>
      <c r="GM244" s="202"/>
      <c r="GN244" s="202"/>
      <c r="GO244" s="202"/>
      <c r="GP244" s="202"/>
      <c r="GQ244" s="202"/>
      <c r="GR244" s="202"/>
      <c r="GS244" s="202"/>
      <c r="GT244" s="202"/>
      <c r="GU244" s="202"/>
      <c r="GV244" s="202"/>
      <c r="GW244" s="202"/>
      <c r="GX244" s="202"/>
      <c r="GY244" s="202"/>
      <c r="GZ244" s="202"/>
      <c r="HA244" s="202"/>
      <c r="HB244" s="202"/>
      <c r="HC244" s="202"/>
      <c r="HD244" s="202"/>
      <c r="HE244" s="202"/>
      <c r="HF244" s="202"/>
      <c r="HG244" s="202"/>
      <c r="HH244" s="202"/>
      <c r="HI244" s="202"/>
      <c r="HJ244" s="202"/>
      <c r="HK244" s="202"/>
      <c r="HL244" s="202"/>
      <c r="HM244" s="202"/>
      <c r="HN244" s="202"/>
      <c r="HO244" s="202"/>
      <c r="HP244" s="202"/>
      <c r="HQ244" s="202"/>
      <c r="HR244" s="202"/>
      <c r="HS244" s="202"/>
    </row>
    <row r="245" spans="51:227" ht="10" customHeight="1" x14ac:dyDescent="0.35"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2"/>
      <c r="BN245" s="202"/>
      <c r="BO245" s="202"/>
      <c r="BP245" s="202"/>
      <c r="BQ245" s="202"/>
      <c r="BR245" s="202"/>
      <c r="BS245" s="202"/>
      <c r="BT245" s="202"/>
      <c r="BU245" s="202"/>
      <c r="BV245" s="202"/>
      <c r="BW245" s="202"/>
      <c r="BX245" s="202"/>
      <c r="BY245" s="202"/>
      <c r="BZ245" s="202"/>
      <c r="CA245" s="202"/>
      <c r="CB245" s="202"/>
      <c r="CC245" s="202"/>
      <c r="CD245" s="202"/>
      <c r="CE245" s="202"/>
      <c r="CF245" s="202"/>
      <c r="CG245" s="202"/>
      <c r="CH245" s="202"/>
      <c r="CI245" s="202"/>
      <c r="CJ245" s="202"/>
      <c r="CK245" s="202"/>
      <c r="CL245" s="202"/>
      <c r="CM245" s="202"/>
      <c r="CN245" s="202"/>
      <c r="CO245" s="202"/>
      <c r="CP245" s="202"/>
      <c r="CQ245" s="202"/>
      <c r="CR245" s="202"/>
      <c r="CS245" s="202"/>
      <c r="CT245" s="202"/>
      <c r="CU245" s="202"/>
      <c r="CV245" s="202"/>
      <c r="CW245" s="202"/>
      <c r="CX245" s="202"/>
      <c r="CY245" s="202"/>
      <c r="CZ245" s="202"/>
      <c r="DA245" s="202"/>
      <c r="DB245" s="202"/>
      <c r="DC245" s="202"/>
      <c r="DD245" s="202"/>
      <c r="DE245" s="202"/>
      <c r="DF245" s="202"/>
      <c r="DG245" s="202"/>
      <c r="DH245" s="202"/>
      <c r="DI245" s="202"/>
      <c r="DJ245" s="202"/>
      <c r="DK245" s="202"/>
      <c r="DL245" s="202"/>
      <c r="DM245" s="202"/>
      <c r="DN245" s="202"/>
      <c r="DO245" s="202"/>
      <c r="DP245" s="202"/>
      <c r="DQ245" s="202"/>
      <c r="DR245" s="202"/>
      <c r="DS245" s="202"/>
      <c r="DT245" s="202"/>
      <c r="DU245" s="202"/>
      <c r="DV245" s="202"/>
      <c r="DW245" s="202"/>
      <c r="DX245" s="202"/>
      <c r="DY245" s="202"/>
      <c r="DZ245" s="202"/>
      <c r="EA245" s="202"/>
      <c r="EB245" s="202"/>
      <c r="EC245" s="202"/>
      <c r="ED245" s="202"/>
      <c r="EE245" s="202"/>
      <c r="EF245" s="202"/>
      <c r="EG245" s="202"/>
      <c r="EH245" s="202"/>
      <c r="EI245" s="202"/>
      <c r="EJ245" s="202"/>
      <c r="EK245" s="202"/>
      <c r="EL245" s="202"/>
      <c r="EM245" s="202"/>
      <c r="EN245" s="202"/>
      <c r="EO245" s="202"/>
      <c r="EP245" s="202"/>
      <c r="EQ245" s="202"/>
      <c r="ER245" s="202"/>
      <c r="ES245" s="202"/>
      <c r="ET245" s="202"/>
      <c r="EU245" s="202"/>
      <c r="EV245" s="202"/>
      <c r="EW245" s="202"/>
      <c r="EX245" s="202"/>
      <c r="EY245" s="202"/>
      <c r="EZ245" s="202"/>
      <c r="FA245" s="202"/>
      <c r="FB245" s="202"/>
      <c r="FC245" s="202"/>
      <c r="FD245" s="202"/>
      <c r="FE245" s="202"/>
      <c r="FF245" s="202"/>
      <c r="FG245" s="202"/>
      <c r="FH245" s="202"/>
      <c r="FI245" s="202"/>
      <c r="FJ245" s="202"/>
      <c r="FK245" s="202"/>
      <c r="FL245" s="202"/>
      <c r="FM245" s="202"/>
      <c r="FN245" s="202"/>
      <c r="FO245" s="202"/>
      <c r="FP245" s="202"/>
      <c r="FQ245" s="202"/>
      <c r="FR245" s="202"/>
      <c r="FS245" s="202"/>
      <c r="FT245" s="202"/>
      <c r="FU245" s="202"/>
      <c r="FV245" s="202"/>
      <c r="FW245" s="202"/>
      <c r="FX245" s="202"/>
      <c r="FY245" s="202"/>
      <c r="FZ245" s="202"/>
      <c r="GA245" s="202"/>
      <c r="GB245" s="202"/>
      <c r="GC245" s="202"/>
      <c r="GD245" s="202"/>
      <c r="GE245" s="202"/>
      <c r="GF245" s="202"/>
      <c r="GG245" s="202"/>
      <c r="GH245" s="202"/>
      <c r="GI245" s="202"/>
      <c r="GJ245" s="202"/>
      <c r="GK245" s="202"/>
      <c r="GL245" s="202"/>
      <c r="GM245" s="202"/>
      <c r="GN245" s="202"/>
      <c r="GO245" s="202"/>
      <c r="GP245" s="202"/>
      <c r="GQ245" s="202"/>
      <c r="GR245" s="202"/>
      <c r="GS245" s="202"/>
      <c r="GT245" s="202"/>
      <c r="GU245" s="202"/>
      <c r="GV245" s="202"/>
      <c r="GW245" s="202"/>
      <c r="GX245" s="202"/>
      <c r="GY245" s="202"/>
      <c r="GZ245" s="202"/>
      <c r="HA245" s="202"/>
      <c r="HB245" s="202"/>
      <c r="HC245" s="202"/>
      <c r="HD245" s="202"/>
      <c r="HE245" s="202"/>
      <c r="HF245" s="202"/>
      <c r="HG245" s="202"/>
      <c r="HH245" s="202"/>
      <c r="HI245" s="202"/>
      <c r="HJ245" s="202"/>
      <c r="HK245" s="202"/>
      <c r="HL245" s="202"/>
      <c r="HM245" s="202"/>
      <c r="HN245" s="202"/>
      <c r="HO245" s="202"/>
      <c r="HP245" s="202"/>
      <c r="HQ245" s="202"/>
      <c r="HR245" s="202"/>
      <c r="HS245" s="202"/>
    </row>
    <row r="246" spans="51:227" ht="10" customHeight="1" x14ac:dyDescent="0.35"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202"/>
      <c r="BN246" s="202"/>
      <c r="BO246" s="202"/>
      <c r="BP246" s="202"/>
      <c r="BQ246" s="202"/>
      <c r="BR246" s="202"/>
      <c r="BS246" s="202"/>
      <c r="BT246" s="202"/>
      <c r="BU246" s="202"/>
      <c r="BV246" s="202"/>
      <c r="BW246" s="202"/>
      <c r="BX246" s="202"/>
      <c r="BY246" s="202"/>
      <c r="BZ246" s="202"/>
      <c r="CA246" s="202"/>
      <c r="CB246" s="202"/>
      <c r="CC246" s="202"/>
      <c r="CD246" s="202"/>
      <c r="CE246" s="202"/>
      <c r="CF246" s="202"/>
      <c r="CG246" s="202"/>
      <c r="CH246" s="202"/>
      <c r="CI246" s="202"/>
      <c r="CJ246" s="202"/>
      <c r="CK246" s="202"/>
      <c r="CL246" s="202"/>
      <c r="CM246" s="202"/>
      <c r="CN246" s="202"/>
      <c r="CO246" s="202"/>
      <c r="CP246" s="202"/>
      <c r="CQ246" s="202"/>
      <c r="CR246" s="202"/>
      <c r="CS246" s="202"/>
      <c r="CT246" s="202"/>
      <c r="CU246" s="202"/>
      <c r="CV246" s="202"/>
      <c r="CW246" s="202"/>
      <c r="CX246" s="202"/>
      <c r="CY246" s="202"/>
      <c r="CZ246" s="202"/>
      <c r="DA246" s="202"/>
      <c r="DB246" s="202"/>
      <c r="DC246" s="202"/>
      <c r="DD246" s="202"/>
      <c r="DE246" s="202"/>
      <c r="DF246" s="202"/>
      <c r="DG246" s="202"/>
      <c r="DH246" s="202"/>
      <c r="DI246" s="202"/>
      <c r="DJ246" s="202"/>
      <c r="DK246" s="202"/>
      <c r="DL246" s="202"/>
      <c r="DM246" s="202"/>
      <c r="DN246" s="202"/>
      <c r="DO246" s="202"/>
      <c r="DP246" s="202"/>
      <c r="DQ246" s="202"/>
      <c r="DR246" s="202"/>
      <c r="DS246" s="202"/>
      <c r="DT246" s="202"/>
      <c r="DU246" s="202"/>
      <c r="DV246" s="202"/>
      <c r="DW246" s="202"/>
      <c r="DX246" s="202"/>
      <c r="DY246" s="202"/>
      <c r="DZ246" s="202"/>
      <c r="EA246" s="202"/>
      <c r="EB246" s="202"/>
      <c r="EC246" s="202"/>
      <c r="ED246" s="202"/>
      <c r="EE246" s="202"/>
      <c r="EF246" s="202"/>
      <c r="EG246" s="202"/>
      <c r="EH246" s="202"/>
      <c r="EI246" s="202"/>
      <c r="EJ246" s="202"/>
      <c r="EK246" s="202"/>
      <c r="EL246" s="202"/>
      <c r="EM246" s="202"/>
      <c r="EN246" s="202"/>
      <c r="EO246" s="202"/>
      <c r="EP246" s="202"/>
      <c r="EQ246" s="202"/>
      <c r="ER246" s="202"/>
      <c r="ES246" s="202"/>
      <c r="ET246" s="202"/>
      <c r="EU246" s="202"/>
      <c r="EV246" s="202"/>
      <c r="EW246" s="202"/>
      <c r="EX246" s="202"/>
      <c r="EY246" s="202"/>
      <c r="EZ246" s="202"/>
      <c r="FA246" s="202"/>
      <c r="FB246" s="202"/>
      <c r="FC246" s="202"/>
      <c r="FD246" s="202"/>
      <c r="FE246" s="202"/>
      <c r="FF246" s="202"/>
      <c r="FG246" s="202"/>
      <c r="FH246" s="202"/>
      <c r="FI246" s="202"/>
      <c r="FJ246" s="202"/>
      <c r="FK246" s="202"/>
      <c r="FL246" s="202"/>
      <c r="FM246" s="202"/>
      <c r="FN246" s="202"/>
      <c r="FO246" s="202"/>
      <c r="FP246" s="202"/>
      <c r="FQ246" s="202"/>
      <c r="FR246" s="202"/>
      <c r="FS246" s="202"/>
      <c r="FT246" s="202"/>
      <c r="FU246" s="202"/>
      <c r="FV246" s="202"/>
      <c r="FW246" s="202"/>
      <c r="FX246" s="202"/>
      <c r="FY246" s="202"/>
      <c r="FZ246" s="202"/>
      <c r="GA246" s="202"/>
      <c r="GB246" s="202"/>
      <c r="GC246" s="202"/>
      <c r="GD246" s="202"/>
      <c r="GE246" s="202"/>
      <c r="GF246" s="202"/>
      <c r="GG246" s="202"/>
      <c r="GH246" s="202"/>
      <c r="GI246" s="202"/>
      <c r="GJ246" s="202"/>
      <c r="GK246" s="202"/>
      <c r="GL246" s="202"/>
      <c r="GM246" s="202"/>
      <c r="GN246" s="202"/>
      <c r="GO246" s="202"/>
      <c r="GP246" s="202"/>
      <c r="GQ246" s="202"/>
      <c r="GR246" s="202"/>
      <c r="GS246" s="202"/>
      <c r="GT246" s="202"/>
      <c r="GU246" s="202"/>
      <c r="GV246" s="202"/>
      <c r="GW246" s="202"/>
      <c r="GX246" s="202"/>
      <c r="GY246" s="202"/>
      <c r="GZ246" s="202"/>
      <c r="HA246" s="202"/>
      <c r="HB246" s="202"/>
      <c r="HC246" s="202"/>
      <c r="HD246" s="202"/>
      <c r="HE246" s="202"/>
      <c r="HF246" s="202"/>
      <c r="HG246" s="202"/>
      <c r="HH246" s="202"/>
      <c r="HI246" s="202"/>
      <c r="HJ246" s="202"/>
      <c r="HK246" s="202"/>
      <c r="HL246" s="202"/>
      <c r="HM246" s="202"/>
      <c r="HN246" s="202"/>
      <c r="HO246" s="202"/>
      <c r="HP246" s="202"/>
      <c r="HQ246" s="202"/>
      <c r="HR246" s="202"/>
      <c r="HS246" s="202"/>
    </row>
    <row r="247" spans="51:227" ht="10" customHeight="1" x14ac:dyDescent="0.35"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2"/>
      <c r="BN247" s="202"/>
      <c r="BO247" s="202"/>
      <c r="BP247" s="202"/>
      <c r="BQ247" s="202"/>
      <c r="BR247" s="202"/>
      <c r="BS247" s="202"/>
      <c r="BT247" s="202"/>
      <c r="BU247" s="202"/>
      <c r="BV247" s="202"/>
      <c r="BW247" s="202"/>
      <c r="BX247" s="202"/>
      <c r="BY247" s="202"/>
      <c r="BZ247" s="202"/>
      <c r="CA247" s="202"/>
      <c r="CB247" s="202"/>
      <c r="CC247" s="202"/>
      <c r="CD247" s="202"/>
      <c r="CE247" s="202"/>
      <c r="CF247" s="202"/>
      <c r="CG247" s="202"/>
      <c r="CH247" s="202"/>
      <c r="CI247" s="202"/>
      <c r="CJ247" s="202"/>
      <c r="CK247" s="202"/>
      <c r="CL247" s="202"/>
      <c r="CM247" s="202"/>
      <c r="CN247" s="202"/>
      <c r="CO247" s="202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202"/>
      <c r="CZ247" s="202"/>
      <c r="DA247" s="202"/>
      <c r="DB247" s="202"/>
      <c r="DC247" s="202"/>
      <c r="DD247" s="202"/>
      <c r="DE247" s="202"/>
      <c r="DF247" s="202"/>
      <c r="DG247" s="202"/>
      <c r="DH247" s="202"/>
      <c r="DI247" s="202"/>
      <c r="DJ247" s="202"/>
      <c r="DK247" s="202"/>
      <c r="DL247" s="202"/>
      <c r="DM247" s="202"/>
      <c r="DN247" s="202"/>
      <c r="DO247" s="202"/>
      <c r="DP247" s="202"/>
      <c r="DQ247" s="202"/>
      <c r="DR247" s="202"/>
      <c r="DS247" s="202"/>
      <c r="DT247" s="202"/>
      <c r="DU247" s="202"/>
      <c r="DV247" s="202"/>
      <c r="DW247" s="202"/>
      <c r="DX247" s="202"/>
      <c r="DY247" s="202"/>
      <c r="DZ247" s="202"/>
      <c r="EA247" s="202"/>
      <c r="EB247" s="202"/>
      <c r="EC247" s="202"/>
      <c r="ED247" s="202"/>
      <c r="EE247" s="202"/>
      <c r="EF247" s="202"/>
      <c r="EG247" s="202"/>
      <c r="EH247" s="202"/>
      <c r="EI247" s="202"/>
      <c r="EJ247" s="202"/>
      <c r="EK247" s="202"/>
      <c r="EL247" s="202"/>
      <c r="EM247" s="202"/>
      <c r="EN247" s="202"/>
      <c r="EO247" s="202"/>
      <c r="EP247" s="202"/>
      <c r="EQ247" s="202"/>
      <c r="ER247" s="202"/>
      <c r="ES247" s="202"/>
      <c r="ET247" s="202"/>
      <c r="EU247" s="202"/>
      <c r="EV247" s="202"/>
      <c r="EW247" s="202"/>
      <c r="EX247" s="202"/>
      <c r="EY247" s="202"/>
      <c r="EZ247" s="202"/>
      <c r="FA247" s="202"/>
      <c r="FB247" s="202"/>
      <c r="FC247" s="202"/>
      <c r="FD247" s="202"/>
      <c r="FE247" s="202"/>
      <c r="FF247" s="202"/>
      <c r="FG247" s="202"/>
      <c r="FH247" s="202"/>
      <c r="FI247" s="202"/>
      <c r="FJ247" s="202"/>
      <c r="FK247" s="202"/>
      <c r="FL247" s="202"/>
      <c r="FM247" s="202"/>
      <c r="FN247" s="202"/>
      <c r="FO247" s="202"/>
      <c r="FP247" s="202"/>
      <c r="FQ247" s="202"/>
      <c r="FR247" s="202"/>
      <c r="FS247" s="202"/>
      <c r="FT247" s="202"/>
      <c r="FU247" s="202"/>
      <c r="FV247" s="202"/>
      <c r="FW247" s="202"/>
      <c r="FX247" s="202"/>
      <c r="FY247" s="202"/>
      <c r="FZ247" s="202"/>
      <c r="GA247" s="202"/>
      <c r="GB247" s="202"/>
      <c r="GC247" s="202"/>
      <c r="GD247" s="202"/>
      <c r="GE247" s="202"/>
      <c r="GF247" s="202"/>
      <c r="GG247" s="202"/>
      <c r="GH247" s="202"/>
      <c r="GI247" s="202"/>
      <c r="GJ247" s="202"/>
      <c r="GK247" s="202"/>
      <c r="GL247" s="202"/>
      <c r="GM247" s="202"/>
      <c r="GN247" s="202"/>
      <c r="GO247" s="202"/>
      <c r="GP247" s="202"/>
      <c r="GQ247" s="202"/>
      <c r="GR247" s="202"/>
      <c r="GS247" s="202"/>
      <c r="GT247" s="202"/>
      <c r="GU247" s="202"/>
      <c r="GV247" s="202"/>
      <c r="GW247" s="202"/>
      <c r="GX247" s="202"/>
      <c r="GY247" s="202"/>
      <c r="GZ247" s="202"/>
      <c r="HA247" s="202"/>
      <c r="HB247" s="202"/>
      <c r="HC247" s="202"/>
      <c r="HD247" s="202"/>
      <c r="HE247" s="202"/>
      <c r="HF247" s="202"/>
      <c r="HG247" s="202"/>
      <c r="HH247" s="202"/>
      <c r="HI247" s="202"/>
      <c r="HJ247" s="202"/>
      <c r="HK247" s="202"/>
      <c r="HL247" s="202"/>
      <c r="HM247" s="202"/>
      <c r="HN247" s="202"/>
      <c r="HO247" s="202"/>
      <c r="HP247" s="202"/>
      <c r="HQ247" s="202"/>
      <c r="HR247" s="202"/>
      <c r="HS247" s="202"/>
    </row>
    <row r="248" spans="51:227" ht="10" customHeight="1" x14ac:dyDescent="0.35"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202"/>
      <c r="BS248" s="202"/>
      <c r="BT248" s="202"/>
      <c r="BU248" s="202"/>
      <c r="BV248" s="202"/>
      <c r="BW248" s="202"/>
      <c r="BX248" s="202"/>
      <c r="BY248" s="202"/>
      <c r="BZ248" s="202"/>
      <c r="CA248" s="202"/>
      <c r="CB248" s="202"/>
      <c r="CC248" s="202"/>
      <c r="CD248" s="202"/>
      <c r="CE248" s="202"/>
      <c r="CF248" s="202"/>
      <c r="CG248" s="202"/>
      <c r="CH248" s="202"/>
      <c r="CI248" s="202"/>
      <c r="CJ248" s="202"/>
      <c r="CK248" s="202"/>
      <c r="CL248" s="202"/>
      <c r="CM248" s="202"/>
      <c r="CN248" s="202"/>
      <c r="CO248" s="202"/>
      <c r="CP248" s="202"/>
      <c r="CQ248" s="202"/>
      <c r="CR248" s="202"/>
      <c r="CS248" s="202"/>
      <c r="CT248" s="202"/>
      <c r="CU248" s="202"/>
      <c r="CV248" s="202"/>
      <c r="CW248" s="202"/>
      <c r="CX248" s="202"/>
      <c r="CY248" s="202"/>
      <c r="CZ248" s="202"/>
      <c r="DA248" s="202"/>
      <c r="DB248" s="202"/>
      <c r="DC248" s="202"/>
      <c r="DD248" s="202"/>
      <c r="DE248" s="202"/>
      <c r="DF248" s="202"/>
      <c r="DG248" s="202"/>
      <c r="DH248" s="202"/>
      <c r="DI248" s="202"/>
      <c r="DJ248" s="202"/>
      <c r="DK248" s="202"/>
      <c r="DL248" s="202"/>
      <c r="DM248" s="202"/>
      <c r="DN248" s="202"/>
      <c r="DO248" s="202"/>
      <c r="DP248" s="202"/>
      <c r="DQ248" s="202"/>
      <c r="DR248" s="202"/>
      <c r="DS248" s="202"/>
      <c r="DT248" s="202"/>
      <c r="DU248" s="202"/>
      <c r="DV248" s="202"/>
      <c r="DW248" s="202"/>
      <c r="DX248" s="202"/>
      <c r="DY248" s="202"/>
      <c r="DZ248" s="202"/>
      <c r="EA248" s="202"/>
      <c r="EB248" s="202"/>
      <c r="EC248" s="202"/>
      <c r="ED248" s="202"/>
      <c r="EE248" s="202"/>
      <c r="EF248" s="202"/>
      <c r="EG248" s="202"/>
      <c r="EH248" s="202"/>
      <c r="EI248" s="202"/>
      <c r="EJ248" s="202"/>
      <c r="EK248" s="202"/>
      <c r="EL248" s="202"/>
      <c r="EM248" s="202"/>
      <c r="EN248" s="202"/>
      <c r="EO248" s="202"/>
      <c r="EP248" s="202"/>
      <c r="EQ248" s="202"/>
      <c r="ER248" s="202"/>
      <c r="ES248" s="202"/>
      <c r="ET248" s="202"/>
      <c r="EU248" s="202"/>
      <c r="EV248" s="202"/>
      <c r="EW248" s="202"/>
      <c r="EX248" s="202"/>
      <c r="EY248" s="202"/>
      <c r="EZ248" s="202"/>
      <c r="FA248" s="202"/>
      <c r="FB248" s="202"/>
      <c r="FC248" s="202"/>
      <c r="FD248" s="202"/>
      <c r="FE248" s="202"/>
      <c r="FF248" s="202"/>
      <c r="FG248" s="202"/>
      <c r="FH248" s="202"/>
      <c r="FI248" s="202"/>
      <c r="FJ248" s="202"/>
      <c r="FK248" s="202"/>
      <c r="FL248" s="202"/>
      <c r="FM248" s="202"/>
      <c r="FN248" s="202"/>
      <c r="FO248" s="202"/>
      <c r="FP248" s="202"/>
      <c r="FQ248" s="202"/>
      <c r="FR248" s="202"/>
      <c r="FS248" s="202"/>
      <c r="FT248" s="202"/>
      <c r="FU248" s="202"/>
      <c r="FV248" s="202"/>
      <c r="FW248" s="202"/>
      <c r="FX248" s="202"/>
      <c r="FY248" s="202"/>
      <c r="FZ248" s="202"/>
      <c r="GA248" s="202"/>
      <c r="GB248" s="202"/>
      <c r="GC248" s="202"/>
      <c r="GD248" s="202"/>
      <c r="GE248" s="202"/>
      <c r="GF248" s="202"/>
      <c r="GG248" s="202"/>
      <c r="GH248" s="202"/>
      <c r="GI248" s="202"/>
      <c r="GJ248" s="202"/>
      <c r="GK248" s="202"/>
      <c r="GL248" s="202"/>
      <c r="GM248" s="202"/>
      <c r="GN248" s="202"/>
      <c r="GO248" s="202"/>
      <c r="GP248" s="202"/>
      <c r="GQ248" s="202"/>
      <c r="GR248" s="202"/>
      <c r="GS248" s="202"/>
      <c r="GT248" s="202"/>
      <c r="GU248" s="202"/>
      <c r="GV248" s="202"/>
      <c r="GW248" s="202"/>
      <c r="GX248" s="202"/>
      <c r="GY248" s="202"/>
      <c r="GZ248" s="202"/>
      <c r="HA248" s="202"/>
      <c r="HB248" s="202"/>
      <c r="HC248" s="202"/>
      <c r="HD248" s="202"/>
      <c r="HE248" s="202"/>
      <c r="HF248" s="202"/>
      <c r="HG248" s="202"/>
      <c r="HH248" s="202"/>
      <c r="HI248" s="202"/>
      <c r="HJ248" s="202"/>
      <c r="HK248" s="202"/>
      <c r="HL248" s="202"/>
      <c r="HM248" s="202"/>
      <c r="HN248" s="202"/>
      <c r="HO248" s="202"/>
      <c r="HP248" s="202"/>
      <c r="HQ248" s="202"/>
      <c r="HR248" s="202"/>
      <c r="HS248" s="202"/>
    </row>
    <row r="249" spans="51:227" ht="10" customHeight="1" x14ac:dyDescent="0.35"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2"/>
      <c r="BJ249" s="202"/>
      <c r="BK249" s="202"/>
      <c r="BL249" s="202"/>
      <c r="BM249" s="202"/>
      <c r="BN249" s="202"/>
      <c r="BO249" s="202"/>
      <c r="BP249" s="202"/>
      <c r="BQ249" s="202"/>
      <c r="BR249" s="202"/>
      <c r="BS249" s="202"/>
      <c r="BT249" s="202"/>
      <c r="BU249" s="202"/>
      <c r="BV249" s="202"/>
      <c r="BW249" s="202"/>
      <c r="BX249" s="202"/>
      <c r="BY249" s="202"/>
      <c r="BZ249" s="202"/>
      <c r="CA249" s="202"/>
      <c r="CB249" s="202"/>
      <c r="CC249" s="202"/>
      <c r="CD249" s="202"/>
      <c r="CE249" s="202"/>
      <c r="CF249" s="202"/>
      <c r="CG249" s="202"/>
      <c r="CH249" s="202"/>
      <c r="CI249" s="202"/>
      <c r="CJ249" s="202"/>
      <c r="CK249" s="202"/>
      <c r="CL249" s="202"/>
      <c r="CM249" s="202"/>
      <c r="CN249" s="202"/>
      <c r="CO249" s="202"/>
      <c r="CP249" s="202"/>
      <c r="CQ249" s="202"/>
      <c r="CR249" s="202"/>
      <c r="CS249" s="202"/>
      <c r="CT249" s="202"/>
      <c r="CU249" s="202"/>
      <c r="CV249" s="202"/>
      <c r="CW249" s="202"/>
      <c r="CX249" s="202"/>
      <c r="CY249" s="202"/>
      <c r="CZ249" s="202"/>
      <c r="DA249" s="202"/>
      <c r="DB249" s="202"/>
      <c r="DC249" s="202"/>
      <c r="DD249" s="202"/>
      <c r="DE249" s="202"/>
      <c r="DF249" s="202"/>
      <c r="DG249" s="202"/>
      <c r="DH249" s="202"/>
      <c r="DI249" s="202"/>
      <c r="DJ249" s="202"/>
      <c r="DK249" s="202"/>
      <c r="DL249" s="202"/>
      <c r="DM249" s="202"/>
      <c r="DN249" s="202"/>
      <c r="DO249" s="202"/>
      <c r="DP249" s="202"/>
      <c r="DQ249" s="202"/>
      <c r="DR249" s="202"/>
      <c r="DS249" s="202"/>
      <c r="DT249" s="202"/>
      <c r="DU249" s="202"/>
      <c r="DV249" s="202"/>
      <c r="DW249" s="202"/>
      <c r="DX249" s="202"/>
      <c r="DY249" s="202"/>
      <c r="DZ249" s="202"/>
      <c r="EA249" s="202"/>
      <c r="EB249" s="202"/>
      <c r="EC249" s="202"/>
      <c r="ED249" s="202"/>
      <c r="EE249" s="202"/>
      <c r="EF249" s="202"/>
      <c r="EG249" s="202"/>
      <c r="EH249" s="202"/>
      <c r="EI249" s="202"/>
      <c r="EJ249" s="202"/>
      <c r="EK249" s="202"/>
      <c r="EL249" s="202"/>
      <c r="EM249" s="202"/>
      <c r="EN249" s="202"/>
      <c r="EO249" s="202"/>
      <c r="EP249" s="202"/>
      <c r="EQ249" s="202"/>
      <c r="ER249" s="202"/>
      <c r="ES249" s="202"/>
      <c r="ET249" s="202"/>
      <c r="EU249" s="202"/>
      <c r="EV249" s="202"/>
      <c r="EW249" s="202"/>
      <c r="EX249" s="202"/>
      <c r="EY249" s="202"/>
      <c r="EZ249" s="202"/>
      <c r="FA249" s="202"/>
      <c r="FB249" s="202"/>
      <c r="FC249" s="202"/>
      <c r="FD249" s="202"/>
      <c r="FE249" s="202"/>
      <c r="FF249" s="202"/>
      <c r="FG249" s="202"/>
      <c r="FH249" s="202"/>
      <c r="FI249" s="202"/>
      <c r="FJ249" s="202"/>
      <c r="FK249" s="202"/>
      <c r="FL249" s="202"/>
      <c r="FM249" s="202"/>
      <c r="FN249" s="202"/>
      <c r="FO249" s="202"/>
      <c r="FP249" s="202"/>
      <c r="FQ249" s="202"/>
      <c r="FR249" s="202"/>
      <c r="FS249" s="202"/>
      <c r="FT249" s="202"/>
      <c r="FU249" s="202"/>
      <c r="FV249" s="202"/>
      <c r="FW249" s="202"/>
      <c r="FX249" s="202"/>
      <c r="FY249" s="202"/>
      <c r="FZ249" s="202"/>
      <c r="GA249" s="202"/>
      <c r="GB249" s="202"/>
      <c r="GC249" s="202"/>
      <c r="GD249" s="202"/>
      <c r="GE249" s="202"/>
      <c r="GF249" s="202"/>
      <c r="GG249" s="202"/>
      <c r="GH249" s="202"/>
      <c r="GI249" s="202"/>
      <c r="GJ249" s="202"/>
      <c r="GK249" s="202"/>
      <c r="GL249" s="202"/>
      <c r="GM249" s="202"/>
      <c r="GN249" s="202"/>
      <c r="GO249" s="202"/>
      <c r="GP249" s="202"/>
      <c r="GQ249" s="202"/>
      <c r="GR249" s="202"/>
      <c r="GS249" s="202"/>
      <c r="GT249" s="202"/>
      <c r="GU249" s="202"/>
      <c r="GV249" s="202"/>
      <c r="GW249" s="202"/>
      <c r="GX249" s="202"/>
      <c r="GY249" s="202"/>
      <c r="GZ249" s="202"/>
      <c r="HA249" s="202"/>
      <c r="HB249" s="202"/>
      <c r="HC249" s="202"/>
      <c r="HD249" s="202"/>
      <c r="HE249" s="202"/>
      <c r="HF249" s="202"/>
      <c r="HG249" s="202"/>
      <c r="HH249" s="202"/>
      <c r="HI249" s="202"/>
      <c r="HJ249" s="202"/>
      <c r="HK249" s="202"/>
      <c r="HL249" s="202"/>
      <c r="HM249" s="202"/>
      <c r="HN249" s="202"/>
      <c r="HO249" s="202"/>
      <c r="HP249" s="202"/>
      <c r="HQ249" s="202"/>
      <c r="HR249" s="202"/>
      <c r="HS249" s="202"/>
    </row>
    <row r="250" spans="51:227" ht="10" customHeight="1" x14ac:dyDescent="0.35"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202"/>
      <c r="BN250" s="202"/>
      <c r="BO250" s="202"/>
      <c r="BP250" s="202"/>
      <c r="BQ250" s="202"/>
      <c r="BR250" s="202"/>
      <c r="BS250" s="202"/>
      <c r="BT250" s="202"/>
      <c r="BU250" s="202"/>
      <c r="BV250" s="202"/>
      <c r="BW250" s="202"/>
      <c r="BX250" s="202"/>
      <c r="BY250" s="202"/>
      <c r="BZ250" s="202"/>
      <c r="CA250" s="202"/>
      <c r="CB250" s="202"/>
      <c r="CC250" s="202"/>
      <c r="CD250" s="202"/>
      <c r="CE250" s="202"/>
      <c r="CF250" s="202"/>
      <c r="CG250" s="202"/>
      <c r="CH250" s="202"/>
      <c r="CI250" s="202"/>
      <c r="CJ250" s="202"/>
      <c r="CK250" s="202"/>
      <c r="CL250" s="202"/>
      <c r="CM250" s="202"/>
      <c r="CN250" s="202"/>
      <c r="CO250" s="202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202"/>
      <c r="CZ250" s="202"/>
      <c r="DA250" s="202"/>
      <c r="DB250" s="202"/>
      <c r="DC250" s="202"/>
      <c r="DD250" s="202"/>
      <c r="DE250" s="202"/>
      <c r="DF250" s="202"/>
      <c r="DG250" s="202"/>
      <c r="DH250" s="202"/>
      <c r="DI250" s="202"/>
      <c r="DJ250" s="202"/>
      <c r="DK250" s="202"/>
      <c r="DL250" s="202"/>
      <c r="DM250" s="202"/>
      <c r="DN250" s="202"/>
      <c r="DO250" s="202"/>
      <c r="DP250" s="202"/>
      <c r="DQ250" s="202"/>
      <c r="DR250" s="202"/>
      <c r="DS250" s="202"/>
      <c r="DT250" s="202"/>
      <c r="DU250" s="202"/>
      <c r="DV250" s="202"/>
      <c r="DW250" s="202"/>
      <c r="DX250" s="202"/>
      <c r="DY250" s="202"/>
      <c r="DZ250" s="202"/>
      <c r="EA250" s="202"/>
      <c r="EB250" s="202"/>
      <c r="EC250" s="202"/>
      <c r="ED250" s="202"/>
      <c r="EE250" s="202"/>
      <c r="EF250" s="202"/>
      <c r="EG250" s="202"/>
      <c r="EH250" s="202"/>
      <c r="EI250" s="202"/>
      <c r="EJ250" s="202"/>
      <c r="EK250" s="202"/>
      <c r="EL250" s="202"/>
      <c r="EM250" s="202"/>
      <c r="EN250" s="202"/>
      <c r="EO250" s="202"/>
      <c r="EP250" s="202"/>
      <c r="EQ250" s="202"/>
      <c r="ER250" s="202"/>
      <c r="ES250" s="202"/>
      <c r="ET250" s="202"/>
      <c r="EU250" s="202"/>
      <c r="EV250" s="202"/>
      <c r="EW250" s="202"/>
      <c r="EX250" s="202"/>
      <c r="EY250" s="202"/>
      <c r="EZ250" s="202"/>
      <c r="FA250" s="202"/>
      <c r="FB250" s="202"/>
      <c r="FC250" s="202"/>
      <c r="FD250" s="202"/>
      <c r="FE250" s="202"/>
      <c r="FF250" s="202"/>
      <c r="FG250" s="202"/>
      <c r="FH250" s="202"/>
      <c r="FI250" s="202"/>
      <c r="FJ250" s="202"/>
      <c r="FK250" s="202"/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</row>
    <row r="251" spans="51:227" ht="10" customHeight="1" x14ac:dyDescent="0.35"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202"/>
      <c r="BN251" s="202"/>
      <c r="BO251" s="202"/>
      <c r="BP251" s="202"/>
      <c r="BQ251" s="202"/>
      <c r="BR251" s="202"/>
      <c r="BS251" s="202"/>
      <c r="BT251" s="202"/>
      <c r="BU251" s="202"/>
      <c r="BV251" s="202"/>
      <c r="BW251" s="202"/>
      <c r="BX251" s="202"/>
      <c r="BY251" s="202"/>
      <c r="BZ251" s="202"/>
      <c r="CA251" s="202"/>
      <c r="CB251" s="202"/>
      <c r="CC251" s="202"/>
      <c r="CD251" s="202"/>
      <c r="CE251" s="202"/>
      <c r="CF251" s="202"/>
      <c r="CG251" s="202"/>
      <c r="CH251" s="202"/>
      <c r="CI251" s="202"/>
      <c r="CJ251" s="202"/>
      <c r="CK251" s="202"/>
      <c r="CL251" s="202"/>
      <c r="CM251" s="202"/>
      <c r="CN251" s="202"/>
      <c r="CO251" s="202"/>
      <c r="CP251" s="202"/>
      <c r="CQ251" s="202"/>
      <c r="CR251" s="202"/>
      <c r="CS251" s="202"/>
      <c r="CT251" s="202"/>
      <c r="CU251" s="202"/>
      <c r="CV251" s="202"/>
      <c r="CW251" s="202"/>
      <c r="CX251" s="202"/>
      <c r="CY251" s="202"/>
      <c r="CZ251" s="202"/>
      <c r="DA251" s="202"/>
      <c r="DB251" s="202"/>
      <c r="DC251" s="202"/>
      <c r="DD251" s="202"/>
      <c r="DE251" s="202"/>
      <c r="DF251" s="202"/>
      <c r="DG251" s="202"/>
      <c r="DH251" s="202"/>
      <c r="DI251" s="202"/>
      <c r="DJ251" s="202"/>
      <c r="DK251" s="202"/>
      <c r="DL251" s="202"/>
      <c r="DM251" s="202"/>
      <c r="DN251" s="202"/>
      <c r="DO251" s="202"/>
      <c r="DP251" s="202"/>
      <c r="DQ251" s="202"/>
      <c r="DR251" s="202"/>
      <c r="DS251" s="202"/>
      <c r="DT251" s="202"/>
      <c r="DU251" s="202"/>
      <c r="DV251" s="202"/>
      <c r="DW251" s="202"/>
      <c r="DX251" s="202"/>
      <c r="DY251" s="202"/>
      <c r="DZ251" s="202"/>
      <c r="EA251" s="202"/>
      <c r="EB251" s="202"/>
      <c r="EC251" s="202"/>
      <c r="ED251" s="202"/>
      <c r="EE251" s="202"/>
      <c r="EF251" s="202"/>
      <c r="EG251" s="202"/>
      <c r="EH251" s="202"/>
      <c r="EI251" s="202"/>
      <c r="EJ251" s="202"/>
      <c r="EK251" s="202"/>
      <c r="EL251" s="202"/>
      <c r="EM251" s="202"/>
      <c r="EN251" s="202"/>
      <c r="EO251" s="202"/>
      <c r="EP251" s="202"/>
      <c r="EQ251" s="202"/>
      <c r="ER251" s="202"/>
      <c r="ES251" s="202"/>
      <c r="ET251" s="202"/>
      <c r="EU251" s="202"/>
      <c r="EV251" s="202"/>
      <c r="EW251" s="202"/>
      <c r="EX251" s="202"/>
      <c r="EY251" s="202"/>
      <c r="EZ251" s="202"/>
      <c r="FA251" s="202"/>
      <c r="FB251" s="202"/>
      <c r="FC251" s="202"/>
      <c r="FD251" s="202"/>
      <c r="FE251" s="202"/>
      <c r="FF251" s="202"/>
      <c r="FG251" s="202"/>
      <c r="FH251" s="202"/>
      <c r="FI251" s="202"/>
      <c r="FJ251" s="202"/>
      <c r="FK251" s="202"/>
      <c r="FL251" s="202"/>
      <c r="FM251" s="202"/>
      <c r="FN251" s="202"/>
      <c r="FO251" s="202"/>
      <c r="FP251" s="202"/>
      <c r="FQ251" s="202"/>
      <c r="FR251" s="202"/>
      <c r="FS251" s="202"/>
      <c r="FT251" s="202"/>
      <c r="FU251" s="202"/>
      <c r="FV251" s="202"/>
      <c r="FW251" s="202"/>
      <c r="FX251" s="202"/>
      <c r="FY251" s="202"/>
      <c r="FZ251" s="202"/>
      <c r="GA251" s="202"/>
      <c r="GB251" s="202"/>
      <c r="GC251" s="202"/>
      <c r="GD251" s="202"/>
      <c r="GE251" s="202"/>
      <c r="GF251" s="202"/>
      <c r="GG251" s="202"/>
      <c r="GH251" s="202"/>
      <c r="GI251" s="202"/>
      <c r="GJ251" s="202"/>
      <c r="GK251" s="202"/>
      <c r="GL251" s="202"/>
      <c r="GM251" s="202"/>
      <c r="GN251" s="202"/>
      <c r="GO251" s="202"/>
      <c r="GP251" s="202"/>
      <c r="GQ251" s="202"/>
      <c r="GR251" s="202"/>
      <c r="GS251" s="202"/>
      <c r="GT251" s="202"/>
      <c r="GU251" s="202"/>
      <c r="GV251" s="202"/>
      <c r="GW251" s="202"/>
      <c r="GX251" s="202"/>
      <c r="GY251" s="202"/>
      <c r="GZ251" s="202"/>
      <c r="HA251" s="202"/>
      <c r="HB251" s="202"/>
      <c r="HC251" s="202"/>
      <c r="HD251" s="202"/>
      <c r="HE251" s="202"/>
      <c r="HF251" s="202"/>
      <c r="HG251" s="202"/>
      <c r="HH251" s="202"/>
      <c r="HI251" s="202"/>
      <c r="HJ251" s="202"/>
      <c r="HK251" s="202"/>
      <c r="HL251" s="202"/>
      <c r="HM251" s="202"/>
      <c r="HN251" s="202"/>
      <c r="HO251" s="202"/>
      <c r="HP251" s="202"/>
      <c r="HQ251" s="202"/>
      <c r="HR251" s="202"/>
      <c r="HS251" s="202"/>
    </row>
    <row r="252" spans="51:227" ht="10" customHeight="1" x14ac:dyDescent="0.35"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  <c r="BL252" s="202"/>
      <c r="BM252" s="202"/>
      <c r="BN252" s="202"/>
      <c r="BO252" s="202"/>
      <c r="BP252" s="202"/>
      <c r="BQ252" s="202"/>
      <c r="BR252" s="202"/>
      <c r="BS252" s="202"/>
      <c r="BT252" s="202"/>
      <c r="BU252" s="202"/>
      <c r="BV252" s="202"/>
      <c r="BW252" s="202"/>
      <c r="BX252" s="202"/>
      <c r="BY252" s="202"/>
      <c r="BZ252" s="202"/>
      <c r="CA252" s="202"/>
      <c r="CB252" s="202"/>
      <c r="CC252" s="202"/>
      <c r="CD252" s="202"/>
      <c r="CE252" s="202"/>
      <c r="CF252" s="202"/>
      <c r="CG252" s="202"/>
      <c r="CH252" s="202"/>
      <c r="CI252" s="202"/>
      <c r="CJ252" s="202"/>
      <c r="CK252" s="202"/>
      <c r="CL252" s="202"/>
      <c r="CM252" s="202"/>
      <c r="CN252" s="202"/>
      <c r="CO252" s="202"/>
      <c r="CP252" s="202"/>
      <c r="CQ252" s="202"/>
      <c r="CR252" s="202"/>
      <c r="CS252" s="202"/>
      <c r="CT252" s="202"/>
      <c r="CU252" s="202"/>
      <c r="CV252" s="202"/>
      <c r="CW252" s="202"/>
      <c r="CX252" s="202"/>
      <c r="CY252" s="202"/>
      <c r="CZ252" s="202"/>
      <c r="DA252" s="202"/>
      <c r="DB252" s="202"/>
      <c r="DC252" s="202"/>
      <c r="DD252" s="202"/>
      <c r="DE252" s="202"/>
      <c r="DF252" s="202"/>
      <c r="DG252" s="202"/>
      <c r="DH252" s="202"/>
      <c r="DI252" s="202"/>
      <c r="DJ252" s="202"/>
      <c r="DK252" s="202"/>
      <c r="DL252" s="202"/>
      <c r="DM252" s="202"/>
      <c r="DN252" s="202"/>
      <c r="DO252" s="202"/>
      <c r="DP252" s="202"/>
      <c r="DQ252" s="202"/>
      <c r="DR252" s="202"/>
      <c r="DS252" s="202"/>
      <c r="DT252" s="202"/>
      <c r="DU252" s="202"/>
      <c r="DV252" s="202"/>
      <c r="DW252" s="202"/>
      <c r="DX252" s="202"/>
      <c r="DY252" s="202"/>
      <c r="DZ252" s="202"/>
      <c r="EA252" s="202"/>
      <c r="EB252" s="202"/>
      <c r="EC252" s="202"/>
      <c r="ED252" s="202"/>
      <c r="EE252" s="202"/>
      <c r="EF252" s="202"/>
      <c r="EG252" s="202"/>
      <c r="EH252" s="202"/>
      <c r="EI252" s="202"/>
      <c r="EJ252" s="202"/>
      <c r="EK252" s="202"/>
      <c r="EL252" s="202"/>
      <c r="EM252" s="202"/>
      <c r="EN252" s="202"/>
      <c r="EO252" s="202"/>
      <c r="EP252" s="202"/>
      <c r="EQ252" s="202"/>
      <c r="ER252" s="202"/>
      <c r="ES252" s="202"/>
      <c r="ET252" s="202"/>
      <c r="EU252" s="202"/>
      <c r="EV252" s="202"/>
      <c r="EW252" s="202"/>
      <c r="EX252" s="202"/>
      <c r="EY252" s="202"/>
      <c r="EZ252" s="202"/>
      <c r="FA252" s="202"/>
      <c r="FB252" s="202"/>
      <c r="FC252" s="202"/>
      <c r="FD252" s="202"/>
      <c r="FE252" s="202"/>
      <c r="FF252" s="202"/>
      <c r="FG252" s="202"/>
      <c r="FH252" s="202"/>
      <c r="FI252" s="202"/>
      <c r="FJ252" s="202"/>
      <c r="FK252" s="202"/>
      <c r="FL252" s="202"/>
      <c r="FM252" s="202"/>
      <c r="FN252" s="202"/>
      <c r="FO252" s="202"/>
      <c r="FP252" s="202"/>
      <c r="FQ252" s="202"/>
      <c r="FR252" s="202"/>
      <c r="FS252" s="202"/>
      <c r="FT252" s="202"/>
      <c r="FU252" s="202"/>
      <c r="FV252" s="202"/>
      <c r="FW252" s="202"/>
      <c r="FX252" s="202"/>
      <c r="FY252" s="202"/>
      <c r="FZ252" s="202"/>
      <c r="GA252" s="202"/>
      <c r="GB252" s="202"/>
      <c r="GC252" s="202"/>
      <c r="GD252" s="202"/>
      <c r="GE252" s="202"/>
      <c r="GF252" s="202"/>
      <c r="GG252" s="202"/>
      <c r="GH252" s="202"/>
      <c r="GI252" s="202"/>
      <c r="GJ252" s="202"/>
      <c r="GK252" s="202"/>
      <c r="GL252" s="202"/>
      <c r="GM252" s="202"/>
      <c r="GN252" s="202"/>
      <c r="GO252" s="202"/>
      <c r="GP252" s="202"/>
      <c r="GQ252" s="202"/>
      <c r="GR252" s="202"/>
      <c r="GS252" s="202"/>
      <c r="GT252" s="202"/>
      <c r="GU252" s="202"/>
      <c r="GV252" s="202"/>
      <c r="GW252" s="202"/>
      <c r="GX252" s="202"/>
      <c r="GY252" s="202"/>
      <c r="GZ252" s="202"/>
      <c r="HA252" s="202"/>
      <c r="HB252" s="202"/>
      <c r="HC252" s="202"/>
      <c r="HD252" s="202"/>
      <c r="HE252" s="202"/>
      <c r="HF252" s="202"/>
      <c r="HG252" s="202"/>
      <c r="HH252" s="202"/>
      <c r="HI252" s="202"/>
      <c r="HJ252" s="202"/>
      <c r="HK252" s="202"/>
      <c r="HL252" s="202"/>
      <c r="HM252" s="202"/>
      <c r="HN252" s="202"/>
      <c r="HO252" s="202"/>
      <c r="HP252" s="202"/>
      <c r="HQ252" s="202"/>
      <c r="HR252" s="202"/>
      <c r="HS252" s="202"/>
    </row>
    <row r="253" spans="51:227" ht="10" customHeight="1" x14ac:dyDescent="0.35"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202"/>
      <c r="BN253" s="202"/>
      <c r="BO253" s="202"/>
      <c r="BP253" s="202"/>
      <c r="BQ253" s="202"/>
      <c r="BR253" s="202"/>
      <c r="BS253" s="202"/>
      <c r="BT253" s="202"/>
      <c r="BU253" s="202"/>
      <c r="BV253" s="202"/>
      <c r="BW253" s="202"/>
      <c r="BX253" s="202"/>
      <c r="BY253" s="202"/>
      <c r="BZ253" s="202"/>
      <c r="CA253" s="202"/>
      <c r="CB253" s="202"/>
      <c r="CC253" s="202"/>
      <c r="CD253" s="202"/>
      <c r="CE253" s="202"/>
      <c r="CF253" s="202"/>
      <c r="CG253" s="202"/>
      <c r="CH253" s="202"/>
      <c r="CI253" s="202"/>
      <c r="CJ253" s="202"/>
      <c r="CK253" s="202"/>
      <c r="CL253" s="202"/>
      <c r="CM253" s="202"/>
      <c r="CN253" s="202"/>
      <c r="CO253" s="202"/>
      <c r="CP253" s="202"/>
      <c r="CQ253" s="202"/>
      <c r="CR253" s="202"/>
      <c r="CS253" s="202"/>
      <c r="CT253" s="202"/>
      <c r="CU253" s="202"/>
      <c r="CV253" s="202"/>
      <c r="CW253" s="202"/>
      <c r="CX253" s="202"/>
      <c r="CY253" s="202"/>
      <c r="CZ253" s="202"/>
      <c r="DA253" s="202"/>
      <c r="DB253" s="202"/>
      <c r="DC253" s="202"/>
      <c r="DD253" s="202"/>
      <c r="DE253" s="202"/>
      <c r="DF253" s="202"/>
      <c r="DG253" s="202"/>
      <c r="DH253" s="202"/>
      <c r="DI253" s="202"/>
      <c r="DJ253" s="202"/>
      <c r="DK253" s="202"/>
      <c r="DL253" s="202"/>
      <c r="DM253" s="202"/>
      <c r="DN253" s="202"/>
      <c r="DO253" s="202"/>
      <c r="DP253" s="202"/>
      <c r="DQ253" s="202"/>
      <c r="DR253" s="202"/>
      <c r="DS253" s="202"/>
      <c r="DT253" s="202"/>
      <c r="DU253" s="202"/>
      <c r="DV253" s="202"/>
      <c r="DW253" s="202"/>
      <c r="DX253" s="202"/>
      <c r="DY253" s="202"/>
      <c r="DZ253" s="202"/>
      <c r="EA253" s="202"/>
      <c r="EB253" s="202"/>
      <c r="EC253" s="202"/>
      <c r="ED253" s="202"/>
      <c r="EE253" s="202"/>
      <c r="EF253" s="202"/>
      <c r="EG253" s="202"/>
      <c r="EH253" s="202"/>
      <c r="EI253" s="202"/>
      <c r="EJ253" s="202"/>
      <c r="EK253" s="202"/>
      <c r="EL253" s="202"/>
      <c r="EM253" s="202"/>
      <c r="EN253" s="202"/>
      <c r="EO253" s="202"/>
      <c r="EP253" s="202"/>
      <c r="EQ253" s="202"/>
      <c r="ER253" s="202"/>
      <c r="ES253" s="202"/>
      <c r="ET253" s="202"/>
      <c r="EU253" s="202"/>
      <c r="EV253" s="202"/>
      <c r="EW253" s="202"/>
      <c r="EX253" s="202"/>
      <c r="EY253" s="202"/>
      <c r="EZ253" s="202"/>
      <c r="FA253" s="202"/>
      <c r="FB253" s="202"/>
      <c r="FC253" s="202"/>
      <c r="FD253" s="202"/>
      <c r="FE253" s="202"/>
      <c r="FF253" s="202"/>
      <c r="FG253" s="202"/>
      <c r="FH253" s="202"/>
      <c r="FI253" s="202"/>
      <c r="FJ253" s="202"/>
      <c r="FK253" s="202"/>
      <c r="FL253" s="202"/>
      <c r="FM253" s="202"/>
      <c r="FN253" s="202"/>
      <c r="FO253" s="202"/>
      <c r="FP253" s="202"/>
      <c r="FQ253" s="202"/>
      <c r="FR253" s="202"/>
      <c r="FS253" s="202"/>
      <c r="FT253" s="202"/>
      <c r="FU253" s="202"/>
      <c r="FV253" s="202"/>
      <c r="FW253" s="202"/>
      <c r="FX253" s="202"/>
      <c r="FY253" s="202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  <c r="GT253" s="202"/>
      <c r="GU253" s="202"/>
      <c r="GV253" s="202"/>
      <c r="GW253" s="202"/>
      <c r="GX253" s="202"/>
      <c r="GY253" s="202"/>
      <c r="GZ253" s="202"/>
      <c r="HA253" s="202"/>
      <c r="HB253" s="202"/>
      <c r="HC253" s="202"/>
      <c r="HD253" s="202"/>
      <c r="HE253" s="202"/>
      <c r="HF253" s="202"/>
      <c r="HG253" s="202"/>
      <c r="HH253" s="202"/>
      <c r="HI253" s="202"/>
      <c r="HJ253" s="202"/>
      <c r="HK253" s="202"/>
      <c r="HL253" s="202"/>
      <c r="HM253" s="202"/>
      <c r="HN253" s="202"/>
      <c r="HO253" s="202"/>
      <c r="HP253" s="202"/>
      <c r="HQ253" s="202"/>
      <c r="HR253" s="202"/>
      <c r="HS253" s="202"/>
    </row>
    <row r="254" spans="51:227" ht="10" customHeight="1" x14ac:dyDescent="0.35"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2"/>
      <c r="BL254" s="202"/>
      <c r="BM254" s="202"/>
      <c r="BN254" s="202"/>
      <c r="BO254" s="202"/>
      <c r="BP254" s="202"/>
      <c r="BQ254" s="202"/>
      <c r="BR254" s="202"/>
      <c r="BS254" s="202"/>
      <c r="BT254" s="202"/>
      <c r="BU254" s="202"/>
      <c r="BV254" s="202"/>
      <c r="BW254" s="202"/>
      <c r="BX254" s="202"/>
      <c r="BY254" s="202"/>
      <c r="BZ254" s="202"/>
      <c r="CA254" s="202"/>
      <c r="CB254" s="202"/>
      <c r="CC254" s="202"/>
      <c r="CD254" s="202"/>
      <c r="CE254" s="202"/>
      <c r="CF254" s="202"/>
      <c r="CG254" s="202"/>
      <c r="CH254" s="202"/>
      <c r="CI254" s="202"/>
      <c r="CJ254" s="202"/>
      <c r="CK254" s="202"/>
      <c r="CL254" s="202"/>
      <c r="CM254" s="202"/>
      <c r="CN254" s="202"/>
      <c r="CO254" s="202"/>
      <c r="CP254" s="202"/>
      <c r="CQ254" s="202"/>
      <c r="CR254" s="202"/>
      <c r="CS254" s="202"/>
      <c r="CT254" s="202"/>
      <c r="CU254" s="202"/>
      <c r="CV254" s="202"/>
      <c r="CW254" s="202"/>
      <c r="CX254" s="202"/>
      <c r="CY254" s="202"/>
      <c r="CZ254" s="202"/>
      <c r="DA254" s="202"/>
      <c r="DB254" s="202"/>
      <c r="DC254" s="202"/>
      <c r="DD254" s="202"/>
      <c r="DE254" s="202"/>
      <c r="DF254" s="202"/>
      <c r="DG254" s="202"/>
      <c r="DH254" s="202"/>
      <c r="DI254" s="202"/>
      <c r="DJ254" s="202"/>
      <c r="DK254" s="202"/>
      <c r="DL254" s="202"/>
      <c r="DM254" s="202"/>
      <c r="DN254" s="202"/>
      <c r="DO254" s="202"/>
      <c r="DP254" s="202"/>
      <c r="DQ254" s="202"/>
      <c r="DR254" s="202"/>
      <c r="DS254" s="202"/>
      <c r="DT254" s="202"/>
      <c r="DU254" s="202"/>
      <c r="DV254" s="202"/>
      <c r="DW254" s="202"/>
      <c r="DX254" s="202"/>
      <c r="DY254" s="202"/>
      <c r="DZ254" s="202"/>
      <c r="EA254" s="202"/>
      <c r="EB254" s="202"/>
      <c r="EC254" s="202"/>
      <c r="ED254" s="202"/>
      <c r="EE254" s="202"/>
      <c r="EF254" s="202"/>
      <c r="EG254" s="202"/>
      <c r="EH254" s="202"/>
      <c r="EI254" s="202"/>
      <c r="EJ254" s="202"/>
      <c r="EK254" s="202"/>
      <c r="EL254" s="202"/>
      <c r="EM254" s="202"/>
      <c r="EN254" s="202"/>
      <c r="EO254" s="202"/>
      <c r="EP254" s="202"/>
      <c r="EQ254" s="202"/>
      <c r="ER254" s="202"/>
      <c r="ES254" s="202"/>
      <c r="ET254" s="202"/>
      <c r="EU254" s="202"/>
      <c r="EV254" s="202"/>
      <c r="EW254" s="202"/>
      <c r="EX254" s="202"/>
      <c r="EY254" s="202"/>
      <c r="EZ254" s="202"/>
      <c r="FA254" s="202"/>
      <c r="FB254" s="202"/>
      <c r="FC254" s="202"/>
      <c r="FD254" s="202"/>
      <c r="FE254" s="202"/>
      <c r="FF254" s="202"/>
      <c r="FG254" s="202"/>
      <c r="FH254" s="202"/>
      <c r="FI254" s="202"/>
      <c r="FJ254" s="202"/>
      <c r="FK254" s="202"/>
      <c r="FL254" s="202"/>
      <c r="FM254" s="202"/>
      <c r="FN254" s="202"/>
      <c r="FO254" s="202"/>
      <c r="FP254" s="202"/>
      <c r="FQ254" s="202"/>
      <c r="FR254" s="202"/>
      <c r="FS254" s="202"/>
      <c r="FT254" s="202"/>
      <c r="FU254" s="202"/>
      <c r="FV254" s="202"/>
      <c r="FW254" s="202"/>
      <c r="FX254" s="202"/>
      <c r="FY254" s="202"/>
      <c r="FZ254" s="202"/>
      <c r="GA254" s="202"/>
      <c r="GB254" s="202"/>
      <c r="GC254" s="202"/>
      <c r="GD254" s="202"/>
      <c r="GE254" s="202"/>
      <c r="GF254" s="202"/>
      <c r="GG254" s="202"/>
      <c r="GH254" s="202"/>
      <c r="GI254" s="202"/>
      <c r="GJ254" s="202"/>
      <c r="GK254" s="202"/>
      <c r="GL254" s="202"/>
      <c r="GM254" s="202"/>
      <c r="GN254" s="202"/>
      <c r="GO254" s="202"/>
      <c r="GP254" s="202"/>
      <c r="GQ254" s="202"/>
      <c r="GR254" s="202"/>
      <c r="GS254" s="202"/>
      <c r="GT254" s="202"/>
      <c r="GU254" s="202"/>
      <c r="GV254" s="202"/>
      <c r="GW254" s="202"/>
      <c r="GX254" s="202"/>
      <c r="GY254" s="202"/>
      <c r="GZ254" s="202"/>
      <c r="HA254" s="202"/>
      <c r="HB254" s="202"/>
      <c r="HC254" s="202"/>
      <c r="HD254" s="202"/>
      <c r="HE254" s="202"/>
      <c r="HF254" s="202"/>
      <c r="HG254" s="202"/>
      <c r="HH254" s="202"/>
      <c r="HI254" s="202"/>
      <c r="HJ254" s="202"/>
      <c r="HK254" s="202"/>
      <c r="HL254" s="202"/>
      <c r="HM254" s="202"/>
      <c r="HN254" s="202"/>
      <c r="HO254" s="202"/>
      <c r="HP254" s="202"/>
      <c r="HQ254" s="202"/>
      <c r="HR254" s="202"/>
      <c r="HS254" s="202"/>
    </row>
    <row r="255" spans="51:227" ht="10" customHeight="1" x14ac:dyDescent="0.35"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  <c r="BL255" s="202"/>
      <c r="BM255" s="202"/>
      <c r="BN255" s="202"/>
      <c r="BO255" s="202"/>
      <c r="BP255" s="202"/>
      <c r="BQ255" s="202"/>
      <c r="BR255" s="202"/>
      <c r="BS255" s="202"/>
      <c r="BT255" s="202"/>
      <c r="BU255" s="202"/>
      <c r="BV255" s="202"/>
      <c r="BW255" s="202"/>
      <c r="BX255" s="202"/>
      <c r="BY255" s="202"/>
      <c r="BZ255" s="202"/>
      <c r="CA255" s="202"/>
      <c r="CB255" s="202"/>
      <c r="CC255" s="202"/>
      <c r="CD255" s="202"/>
      <c r="CE255" s="202"/>
      <c r="CF255" s="202"/>
      <c r="CG255" s="202"/>
      <c r="CH255" s="202"/>
      <c r="CI255" s="202"/>
      <c r="CJ255" s="202"/>
      <c r="CK255" s="202"/>
      <c r="CL255" s="202"/>
      <c r="CM255" s="202"/>
      <c r="CN255" s="202"/>
      <c r="CO255" s="202"/>
      <c r="CP255" s="202"/>
      <c r="CQ255" s="202"/>
      <c r="CR255" s="202"/>
      <c r="CS255" s="202"/>
      <c r="CT255" s="202"/>
      <c r="CU255" s="202"/>
      <c r="CV255" s="202"/>
      <c r="CW255" s="202"/>
      <c r="CX255" s="202"/>
      <c r="CY255" s="202"/>
      <c r="CZ255" s="202"/>
      <c r="DA255" s="202"/>
      <c r="DB255" s="202"/>
      <c r="DC255" s="202"/>
      <c r="DD255" s="202"/>
      <c r="DE255" s="202"/>
      <c r="DF255" s="202"/>
      <c r="DG255" s="202"/>
      <c r="DH255" s="202"/>
      <c r="DI255" s="202"/>
      <c r="DJ255" s="202"/>
      <c r="DK255" s="202"/>
      <c r="DL255" s="202"/>
      <c r="DM255" s="202"/>
      <c r="DN255" s="202"/>
      <c r="DO255" s="202"/>
      <c r="DP255" s="202"/>
      <c r="DQ255" s="202"/>
      <c r="DR255" s="202"/>
      <c r="DS255" s="202"/>
      <c r="DT255" s="202"/>
      <c r="DU255" s="202"/>
      <c r="DV255" s="202"/>
      <c r="DW255" s="202"/>
      <c r="DX255" s="202"/>
      <c r="DY255" s="202"/>
      <c r="DZ255" s="202"/>
      <c r="EA255" s="202"/>
      <c r="EB255" s="202"/>
      <c r="EC255" s="202"/>
      <c r="ED255" s="202"/>
      <c r="EE255" s="202"/>
      <c r="EF255" s="202"/>
      <c r="EG255" s="202"/>
      <c r="EH255" s="202"/>
      <c r="EI255" s="202"/>
      <c r="EJ255" s="202"/>
      <c r="EK255" s="202"/>
      <c r="EL255" s="202"/>
      <c r="EM255" s="202"/>
      <c r="EN255" s="202"/>
      <c r="EO255" s="202"/>
      <c r="EP255" s="202"/>
      <c r="EQ255" s="202"/>
      <c r="ER255" s="202"/>
      <c r="ES255" s="202"/>
      <c r="ET255" s="202"/>
      <c r="EU255" s="202"/>
      <c r="EV255" s="202"/>
      <c r="EW255" s="202"/>
      <c r="EX255" s="202"/>
      <c r="EY255" s="202"/>
      <c r="EZ255" s="202"/>
      <c r="FA255" s="202"/>
      <c r="FB255" s="202"/>
      <c r="FC255" s="202"/>
      <c r="FD255" s="202"/>
      <c r="FE255" s="202"/>
      <c r="FF255" s="202"/>
      <c r="FG255" s="202"/>
      <c r="FH255" s="202"/>
      <c r="FI255" s="202"/>
      <c r="FJ255" s="202"/>
      <c r="FK255" s="202"/>
      <c r="FL255" s="202"/>
      <c r="FM255" s="202"/>
      <c r="FN255" s="202"/>
      <c r="FO255" s="202"/>
      <c r="FP255" s="202"/>
      <c r="FQ255" s="202"/>
      <c r="FR255" s="202"/>
      <c r="FS255" s="202"/>
      <c r="FT255" s="202"/>
      <c r="FU255" s="202"/>
      <c r="FV255" s="202"/>
      <c r="FW255" s="202"/>
      <c r="FX255" s="202"/>
      <c r="FY255" s="202"/>
      <c r="FZ255" s="202"/>
      <c r="GA255" s="202"/>
      <c r="GB255" s="202"/>
      <c r="GC255" s="202"/>
      <c r="GD255" s="202"/>
      <c r="GE255" s="202"/>
      <c r="GF255" s="202"/>
      <c r="GG255" s="202"/>
      <c r="GH255" s="202"/>
      <c r="GI255" s="202"/>
      <c r="GJ255" s="202"/>
      <c r="GK255" s="202"/>
      <c r="GL255" s="202"/>
      <c r="GM255" s="202"/>
      <c r="GN255" s="202"/>
      <c r="GO255" s="202"/>
      <c r="GP255" s="202"/>
      <c r="GQ255" s="202"/>
      <c r="GR255" s="202"/>
      <c r="GS255" s="202"/>
      <c r="GT255" s="202"/>
      <c r="GU255" s="202"/>
      <c r="GV255" s="202"/>
      <c r="GW255" s="202"/>
      <c r="GX255" s="202"/>
      <c r="GY255" s="202"/>
      <c r="GZ255" s="202"/>
      <c r="HA255" s="202"/>
      <c r="HB255" s="202"/>
      <c r="HC255" s="202"/>
      <c r="HD255" s="202"/>
      <c r="HE255" s="202"/>
      <c r="HF255" s="202"/>
      <c r="HG255" s="202"/>
      <c r="HH255" s="202"/>
      <c r="HI255" s="202"/>
      <c r="HJ255" s="202"/>
      <c r="HK255" s="202"/>
      <c r="HL255" s="202"/>
      <c r="HM255" s="202"/>
      <c r="HN255" s="202"/>
      <c r="HO255" s="202"/>
      <c r="HP255" s="202"/>
      <c r="HQ255" s="202"/>
      <c r="HR255" s="202"/>
      <c r="HS255" s="202"/>
    </row>
    <row r="256" spans="51:227" ht="10" customHeight="1" x14ac:dyDescent="0.35"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  <c r="BL256" s="202"/>
      <c r="BM256" s="202"/>
      <c r="BN256" s="202"/>
      <c r="BO256" s="202"/>
      <c r="BP256" s="202"/>
      <c r="BQ256" s="202"/>
      <c r="BR256" s="202"/>
      <c r="BS256" s="202"/>
      <c r="BT256" s="202"/>
      <c r="BU256" s="202"/>
      <c r="BV256" s="202"/>
      <c r="BW256" s="202"/>
      <c r="BX256" s="202"/>
      <c r="BY256" s="202"/>
      <c r="BZ256" s="202"/>
      <c r="CA256" s="202"/>
      <c r="CB256" s="202"/>
      <c r="CC256" s="202"/>
      <c r="CD256" s="202"/>
      <c r="CE256" s="202"/>
      <c r="CF256" s="202"/>
      <c r="CG256" s="202"/>
      <c r="CH256" s="202"/>
      <c r="CI256" s="202"/>
      <c r="CJ256" s="202"/>
      <c r="CK256" s="202"/>
      <c r="CL256" s="202"/>
      <c r="CM256" s="202"/>
      <c r="CN256" s="202"/>
      <c r="CO256" s="202"/>
      <c r="CP256" s="202"/>
      <c r="CQ256" s="202"/>
      <c r="CR256" s="202"/>
      <c r="CS256" s="202"/>
      <c r="CT256" s="202"/>
      <c r="CU256" s="202"/>
      <c r="CV256" s="202"/>
      <c r="CW256" s="202"/>
      <c r="CX256" s="202"/>
      <c r="CY256" s="202"/>
      <c r="CZ256" s="202"/>
      <c r="DA256" s="202"/>
      <c r="DB256" s="202"/>
      <c r="DC256" s="202"/>
      <c r="DD256" s="202"/>
      <c r="DE256" s="202"/>
      <c r="DF256" s="202"/>
      <c r="DG256" s="202"/>
      <c r="DH256" s="202"/>
      <c r="DI256" s="202"/>
      <c r="DJ256" s="202"/>
      <c r="DK256" s="202"/>
      <c r="DL256" s="202"/>
      <c r="DM256" s="202"/>
      <c r="DN256" s="202"/>
      <c r="DO256" s="202"/>
      <c r="DP256" s="202"/>
      <c r="DQ256" s="202"/>
      <c r="DR256" s="202"/>
      <c r="DS256" s="202"/>
      <c r="DT256" s="202"/>
      <c r="DU256" s="202"/>
      <c r="DV256" s="202"/>
      <c r="DW256" s="202"/>
      <c r="DX256" s="202"/>
      <c r="DY256" s="202"/>
      <c r="DZ256" s="202"/>
      <c r="EA256" s="202"/>
      <c r="EB256" s="202"/>
      <c r="EC256" s="202"/>
      <c r="ED256" s="202"/>
      <c r="EE256" s="202"/>
      <c r="EF256" s="202"/>
      <c r="EG256" s="202"/>
      <c r="EH256" s="202"/>
      <c r="EI256" s="202"/>
      <c r="EJ256" s="202"/>
      <c r="EK256" s="202"/>
      <c r="EL256" s="202"/>
      <c r="EM256" s="202"/>
      <c r="EN256" s="202"/>
      <c r="EO256" s="202"/>
      <c r="EP256" s="202"/>
      <c r="EQ256" s="202"/>
      <c r="ER256" s="202"/>
      <c r="ES256" s="202"/>
      <c r="ET256" s="202"/>
      <c r="EU256" s="202"/>
      <c r="EV256" s="202"/>
      <c r="EW256" s="202"/>
      <c r="EX256" s="202"/>
      <c r="EY256" s="202"/>
      <c r="EZ256" s="202"/>
      <c r="FA256" s="202"/>
      <c r="FB256" s="202"/>
      <c r="FC256" s="202"/>
      <c r="FD256" s="202"/>
      <c r="FE256" s="202"/>
      <c r="FF256" s="202"/>
      <c r="FG256" s="202"/>
      <c r="FH256" s="202"/>
      <c r="FI256" s="202"/>
      <c r="FJ256" s="202"/>
      <c r="FK256" s="202"/>
      <c r="FL256" s="202"/>
      <c r="FM256" s="202"/>
      <c r="FN256" s="202"/>
      <c r="FO256" s="202"/>
      <c r="FP256" s="202"/>
      <c r="FQ256" s="202"/>
      <c r="FR256" s="202"/>
      <c r="FS256" s="202"/>
      <c r="FT256" s="202"/>
      <c r="FU256" s="202"/>
      <c r="FV256" s="202"/>
      <c r="FW256" s="202"/>
      <c r="FX256" s="202"/>
      <c r="FY256" s="202"/>
      <c r="FZ256" s="202"/>
      <c r="GA256" s="202"/>
      <c r="GB256" s="202"/>
      <c r="GC256" s="202"/>
      <c r="GD256" s="202"/>
      <c r="GE256" s="202"/>
      <c r="GF256" s="202"/>
      <c r="GG256" s="202"/>
      <c r="GH256" s="202"/>
      <c r="GI256" s="202"/>
      <c r="GJ256" s="202"/>
      <c r="GK256" s="202"/>
      <c r="GL256" s="202"/>
      <c r="GM256" s="202"/>
      <c r="GN256" s="202"/>
      <c r="GO256" s="202"/>
      <c r="GP256" s="202"/>
      <c r="GQ256" s="202"/>
      <c r="GR256" s="202"/>
      <c r="GS256" s="202"/>
      <c r="GT256" s="202"/>
      <c r="GU256" s="202"/>
      <c r="GV256" s="202"/>
      <c r="GW256" s="202"/>
      <c r="GX256" s="202"/>
      <c r="GY256" s="202"/>
      <c r="GZ256" s="202"/>
      <c r="HA256" s="202"/>
      <c r="HB256" s="202"/>
      <c r="HC256" s="202"/>
      <c r="HD256" s="202"/>
      <c r="HE256" s="202"/>
      <c r="HF256" s="202"/>
      <c r="HG256" s="202"/>
      <c r="HH256" s="202"/>
      <c r="HI256" s="202"/>
      <c r="HJ256" s="202"/>
      <c r="HK256" s="202"/>
      <c r="HL256" s="202"/>
      <c r="HM256" s="202"/>
      <c r="HN256" s="202"/>
      <c r="HO256" s="202"/>
      <c r="HP256" s="202"/>
      <c r="HQ256" s="202"/>
      <c r="HR256" s="202"/>
      <c r="HS256" s="202"/>
    </row>
    <row r="257" spans="51:227" ht="10" customHeight="1" x14ac:dyDescent="0.35"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  <c r="BL257" s="202"/>
      <c r="BM257" s="202"/>
      <c r="BN257" s="202"/>
      <c r="BO257" s="202"/>
      <c r="BP257" s="202"/>
      <c r="BQ257" s="202"/>
      <c r="BR257" s="202"/>
      <c r="BS257" s="202"/>
      <c r="BT257" s="202"/>
      <c r="BU257" s="202"/>
      <c r="BV257" s="202"/>
      <c r="BW257" s="202"/>
      <c r="BX257" s="202"/>
      <c r="BY257" s="202"/>
      <c r="BZ257" s="202"/>
      <c r="CA257" s="202"/>
      <c r="CB257" s="202"/>
      <c r="CC257" s="202"/>
      <c r="CD257" s="202"/>
      <c r="CE257" s="202"/>
      <c r="CF257" s="202"/>
      <c r="CG257" s="202"/>
      <c r="CH257" s="202"/>
      <c r="CI257" s="202"/>
      <c r="CJ257" s="202"/>
      <c r="CK257" s="202"/>
      <c r="CL257" s="202"/>
      <c r="CM257" s="202"/>
      <c r="CN257" s="202"/>
      <c r="CO257" s="202"/>
      <c r="CP257" s="202"/>
      <c r="CQ257" s="202"/>
      <c r="CR257" s="202"/>
      <c r="CS257" s="202"/>
      <c r="CT257" s="202"/>
      <c r="CU257" s="202"/>
      <c r="CV257" s="202"/>
      <c r="CW257" s="202"/>
      <c r="CX257" s="202"/>
      <c r="CY257" s="202"/>
      <c r="CZ257" s="202"/>
      <c r="DA257" s="202"/>
      <c r="DB257" s="202"/>
      <c r="DC257" s="202"/>
      <c r="DD257" s="202"/>
      <c r="DE257" s="202"/>
      <c r="DF257" s="202"/>
      <c r="DG257" s="202"/>
      <c r="DH257" s="202"/>
      <c r="DI257" s="202"/>
      <c r="DJ257" s="202"/>
      <c r="DK257" s="202"/>
      <c r="DL257" s="202"/>
      <c r="DM257" s="202"/>
      <c r="DN257" s="202"/>
      <c r="DO257" s="202"/>
      <c r="DP257" s="202"/>
      <c r="DQ257" s="202"/>
      <c r="DR257" s="202"/>
      <c r="DS257" s="202"/>
      <c r="DT257" s="202"/>
      <c r="DU257" s="202"/>
      <c r="DV257" s="202"/>
      <c r="DW257" s="202"/>
      <c r="DX257" s="202"/>
      <c r="DY257" s="202"/>
      <c r="DZ257" s="202"/>
      <c r="EA257" s="202"/>
      <c r="EB257" s="202"/>
      <c r="EC257" s="202"/>
      <c r="ED257" s="202"/>
      <c r="EE257" s="202"/>
      <c r="EF257" s="202"/>
      <c r="EG257" s="202"/>
      <c r="EH257" s="202"/>
      <c r="EI257" s="202"/>
      <c r="EJ257" s="202"/>
      <c r="EK257" s="202"/>
      <c r="EL257" s="202"/>
      <c r="EM257" s="202"/>
      <c r="EN257" s="202"/>
      <c r="EO257" s="202"/>
      <c r="EP257" s="202"/>
      <c r="EQ257" s="202"/>
      <c r="ER257" s="202"/>
      <c r="ES257" s="202"/>
      <c r="ET257" s="202"/>
      <c r="EU257" s="202"/>
      <c r="EV257" s="202"/>
      <c r="EW257" s="202"/>
      <c r="EX257" s="202"/>
      <c r="EY257" s="202"/>
      <c r="EZ257" s="202"/>
      <c r="FA257" s="202"/>
      <c r="FB257" s="202"/>
      <c r="FC257" s="202"/>
      <c r="FD257" s="202"/>
      <c r="FE257" s="202"/>
      <c r="FF257" s="202"/>
      <c r="FG257" s="202"/>
      <c r="FH257" s="202"/>
      <c r="FI257" s="202"/>
      <c r="FJ257" s="202"/>
      <c r="FK257" s="202"/>
      <c r="FL257" s="202"/>
      <c r="FM257" s="202"/>
      <c r="FN257" s="202"/>
      <c r="FO257" s="202"/>
      <c r="FP257" s="202"/>
      <c r="FQ257" s="202"/>
      <c r="FR257" s="202"/>
      <c r="FS257" s="202"/>
      <c r="FT257" s="202"/>
      <c r="FU257" s="202"/>
      <c r="FV257" s="202"/>
      <c r="FW257" s="202"/>
      <c r="FX257" s="202"/>
      <c r="FY257" s="202"/>
      <c r="FZ257" s="202"/>
      <c r="GA257" s="202"/>
      <c r="GB257" s="202"/>
      <c r="GC257" s="202"/>
      <c r="GD257" s="202"/>
      <c r="GE257" s="202"/>
      <c r="GF257" s="202"/>
      <c r="GG257" s="202"/>
      <c r="GH257" s="202"/>
      <c r="GI257" s="202"/>
      <c r="GJ257" s="202"/>
      <c r="GK257" s="202"/>
      <c r="GL257" s="202"/>
      <c r="GM257" s="202"/>
      <c r="GN257" s="202"/>
      <c r="GO257" s="202"/>
      <c r="GP257" s="202"/>
      <c r="GQ257" s="202"/>
      <c r="GR257" s="202"/>
      <c r="GS257" s="202"/>
      <c r="GT257" s="202"/>
      <c r="GU257" s="202"/>
      <c r="GV257" s="202"/>
      <c r="GW257" s="202"/>
      <c r="GX257" s="202"/>
      <c r="GY257" s="202"/>
      <c r="GZ257" s="202"/>
      <c r="HA257" s="202"/>
      <c r="HB257" s="202"/>
      <c r="HC257" s="202"/>
      <c r="HD257" s="202"/>
      <c r="HE257" s="202"/>
      <c r="HF257" s="202"/>
      <c r="HG257" s="202"/>
      <c r="HH257" s="202"/>
      <c r="HI257" s="202"/>
      <c r="HJ257" s="202"/>
      <c r="HK257" s="202"/>
      <c r="HL257" s="202"/>
      <c r="HM257" s="202"/>
      <c r="HN257" s="202"/>
      <c r="HO257" s="202"/>
      <c r="HP257" s="202"/>
      <c r="HQ257" s="202"/>
      <c r="HR257" s="202"/>
      <c r="HS257" s="202"/>
    </row>
    <row r="258" spans="51:227" ht="10" customHeight="1" x14ac:dyDescent="0.35"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2"/>
      <c r="BJ258" s="202"/>
      <c r="BK258" s="202"/>
      <c r="BL258" s="202"/>
      <c r="BM258" s="202"/>
      <c r="BN258" s="202"/>
      <c r="BO258" s="202"/>
      <c r="BP258" s="202"/>
      <c r="BQ258" s="202"/>
      <c r="BR258" s="202"/>
      <c r="BS258" s="202"/>
      <c r="BT258" s="202"/>
      <c r="BU258" s="202"/>
      <c r="BV258" s="202"/>
      <c r="BW258" s="202"/>
      <c r="BX258" s="202"/>
      <c r="BY258" s="202"/>
      <c r="BZ258" s="202"/>
      <c r="CA258" s="202"/>
      <c r="CB258" s="202"/>
      <c r="CC258" s="202"/>
      <c r="CD258" s="202"/>
      <c r="CE258" s="202"/>
      <c r="CF258" s="202"/>
      <c r="CG258" s="202"/>
      <c r="CH258" s="202"/>
      <c r="CI258" s="202"/>
      <c r="CJ258" s="202"/>
      <c r="CK258" s="202"/>
      <c r="CL258" s="202"/>
      <c r="CM258" s="202"/>
      <c r="CN258" s="202"/>
      <c r="CO258" s="202"/>
      <c r="CP258" s="202"/>
      <c r="CQ258" s="202"/>
      <c r="CR258" s="202"/>
      <c r="CS258" s="202"/>
      <c r="CT258" s="202"/>
      <c r="CU258" s="202"/>
      <c r="CV258" s="202"/>
      <c r="CW258" s="202"/>
      <c r="CX258" s="202"/>
      <c r="CY258" s="202"/>
      <c r="CZ258" s="202"/>
      <c r="DA258" s="202"/>
      <c r="DB258" s="202"/>
      <c r="DC258" s="202"/>
      <c r="DD258" s="202"/>
      <c r="DE258" s="202"/>
      <c r="DF258" s="202"/>
      <c r="DG258" s="202"/>
      <c r="DH258" s="202"/>
      <c r="DI258" s="202"/>
      <c r="DJ258" s="202"/>
      <c r="DK258" s="202"/>
      <c r="DL258" s="202"/>
      <c r="DM258" s="202"/>
      <c r="DN258" s="202"/>
      <c r="DO258" s="202"/>
      <c r="DP258" s="202"/>
      <c r="DQ258" s="202"/>
      <c r="DR258" s="202"/>
      <c r="DS258" s="202"/>
      <c r="DT258" s="202"/>
      <c r="DU258" s="202"/>
      <c r="DV258" s="202"/>
      <c r="DW258" s="202"/>
      <c r="DX258" s="202"/>
      <c r="DY258" s="202"/>
      <c r="DZ258" s="202"/>
      <c r="EA258" s="202"/>
      <c r="EB258" s="202"/>
      <c r="EC258" s="202"/>
      <c r="ED258" s="202"/>
      <c r="EE258" s="202"/>
      <c r="EF258" s="202"/>
      <c r="EG258" s="202"/>
      <c r="EH258" s="202"/>
      <c r="EI258" s="202"/>
      <c r="EJ258" s="202"/>
      <c r="EK258" s="202"/>
      <c r="EL258" s="202"/>
      <c r="EM258" s="202"/>
      <c r="EN258" s="202"/>
      <c r="EO258" s="202"/>
      <c r="EP258" s="202"/>
      <c r="EQ258" s="202"/>
      <c r="ER258" s="202"/>
      <c r="ES258" s="202"/>
      <c r="ET258" s="202"/>
      <c r="EU258" s="202"/>
      <c r="EV258" s="202"/>
      <c r="EW258" s="202"/>
      <c r="EX258" s="202"/>
      <c r="EY258" s="202"/>
      <c r="EZ258" s="202"/>
      <c r="FA258" s="202"/>
      <c r="FB258" s="202"/>
      <c r="FC258" s="202"/>
      <c r="FD258" s="202"/>
      <c r="FE258" s="202"/>
      <c r="FF258" s="202"/>
      <c r="FG258" s="202"/>
      <c r="FH258" s="202"/>
      <c r="FI258" s="202"/>
      <c r="FJ258" s="202"/>
      <c r="FK258" s="202"/>
      <c r="FL258" s="202"/>
      <c r="FM258" s="202"/>
      <c r="FN258" s="202"/>
      <c r="FO258" s="202"/>
      <c r="FP258" s="202"/>
      <c r="FQ258" s="202"/>
      <c r="FR258" s="202"/>
      <c r="FS258" s="202"/>
      <c r="FT258" s="202"/>
      <c r="FU258" s="202"/>
      <c r="FV258" s="202"/>
      <c r="FW258" s="202"/>
      <c r="FX258" s="202"/>
      <c r="FY258" s="202"/>
      <c r="FZ258" s="202"/>
      <c r="GA258" s="202"/>
      <c r="GB258" s="202"/>
      <c r="GC258" s="202"/>
      <c r="GD258" s="202"/>
      <c r="GE258" s="202"/>
      <c r="GF258" s="202"/>
      <c r="GG258" s="202"/>
      <c r="GH258" s="202"/>
      <c r="GI258" s="202"/>
      <c r="GJ258" s="202"/>
      <c r="GK258" s="202"/>
      <c r="GL258" s="202"/>
      <c r="GM258" s="202"/>
      <c r="GN258" s="202"/>
      <c r="GO258" s="202"/>
      <c r="GP258" s="202"/>
      <c r="GQ258" s="202"/>
      <c r="GR258" s="202"/>
      <c r="GS258" s="202"/>
      <c r="GT258" s="202"/>
      <c r="GU258" s="202"/>
      <c r="GV258" s="202"/>
      <c r="GW258" s="202"/>
      <c r="GX258" s="202"/>
      <c r="GY258" s="202"/>
      <c r="GZ258" s="202"/>
      <c r="HA258" s="202"/>
      <c r="HB258" s="202"/>
      <c r="HC258" s="202"/>
      <c r="HD258" s="202"/>
      <c r="HE258" s="202"/>
      <c r="HF258" s="202"/>
      <c r="HG258" s="202"/>
      <c r="HH258" s="202"/>
      <c r="HI258" s="202"/>
      <c r="HJ258" s="202"/>
      <c r="HK258" s="202"/>
      <c r="HL258" s="202"/>
      <c r="HM258" s="202"/>
      <c r="HN258" s="202"/>
      <c r="HO258" s="202"/>
      <c r="HP258" s="202"/>
      <c r="HQ258" s="202"/>
      <c r="HR258" s="202"/>
      <c r="HS258" s="202"/>
    </row>
    <row r="259" spans="51:227" ht="10" customHeight="1" x14ac:dyDescent="0.35"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  <c r="BI259" s="202"/>
      <c r="BJ259" s="202"/>
      <c r="BK259" s="202"/>
      <c r="BL259" s="202"/>
      <c r="BM259" s="202"/>
      <c r="BN259" s="202"/>
      <c r="BO259" s="202"/>
      <c r="BP259" s="202"/>
      <c r="BQ259" s="202"/>
      <c r="BR259" s="202"/>
      <c r="BS259" s="202"/>
      <c r="BT259" s="202"/>
      <c r="BU259" s="202"/>
      <c r="BV259" s="202"/>
      <c r="BW259" s="202"/>
      <c r="BX259" s="202"/>
      <c r="BY259" s="202"/>
      <c r="BZ259" s="202"/>
      <c r="CA259" s="202"/>
      <c r="CB259" s="202"/>
      <c r="CC259" s="202"/>
      <c r="CD259" s="202"/>
      <c r="CE259" s="202"/>
      <c r="CF259" s="202"/>
      <c r="CG259" s="202"/>
      <c r="CH259" s="202"/>
      <c r="CI259" s="202"/>
      <c r="CJ259" s="202"/>
      <c r="CK259" s="202"/>
      <c r="CL259" s="202"/>
      <c r="CM259" s="202"/>
      <c r="CN259" s="202"/>
      <c r="CO259" s="202"/>
      <c r="CP259" s="202"/>
      <c r="CQ259" s="202"/>
      <c r="CR259" s="202"/>
      <c r="CS259" s="202"/>
      <c r="CT259" s="202"/>
      <c r="CU259" s="202"/>
      <c r="CV259" s="202"/>
      <c r="CW259" s="202"/>
      <c r="CX259" s="202"/>
      <c r="CY259" s="202"/>
      <c r="CZ259" s="202"/>
      <c r="DA259" s="202"/>
      <c r="DB259" s="202"/>
      <c r="DC259" s="202"/>
      <c r="DD259" s="202"/>
      <c r="DE259" s="202"/>
      <c r="DF259" s="202"/>
      <c r="DG259" s="202"/>
      <c r="DH259" s="202"/>
      <c r="DI259" s="202"/>
      <c r="DJ259" s="202"/>
      <c r="DK259" s="202"/>
      <c r="DL259" s="202"/>
      <c r="DM259" s="202"/>
      <c r="DN259" s="202"/>
      <c r="DO259" s="202"/>
      <c r="DP259" s="202"/>
      <c r="DQ259" s="202"/>
      <c r="DR259" s="202"/>
      <c r="DS259" s="202"/>
      <c r="DT259" s="202"/>
      <c r="DU259" s="202"/>
      <c r="DV259" s="202"/>
      <c r="DW259" s="202"/>
      <c r="DX259" s="202"/>
      <c r="DY259" s="202"/>
      <c r="DZ259" s="202"/>
      <c r="EA259" s="202"/>
      <c r="EB259" s="202"/>
      <c r="EC259" s="202"/>
      <c r="ED259" s="202"/>
      <c r="EE259" s="202"/>
      <c r="EF259" s="202"/>
      <c r="EG259" s="202"/>
      <c r="EH259" s="202"/>
      <c r="EI259" s="202"/>
      <c r="EJ259" s="202"/>
      <c r="EK259" s="202"/>
      <c r="EL259" s="202"/>
      <c r="EM259" s="202"/>
      <c r="EN259" s="202"/>
      <c r="EO259" s="202"/>
      <c r="EP259" s="202"/>
      <c r="EQ259" s="202"/>
      <c r="ER259" s="202"/>
      <c r="ES259" s="202"/>
      <c r="ET259" s="202"/>
      <c r="EU259" s="202"/>
      <c r="EV259" s="202"/>
      <c r="EW259" s="202"/>
      <c r="EX259" s="202"/>
      <c r="EY259" s="202"/>
      <c r="EZ259" s="202"/>
      <c r="FA259" s="202"/>
      <c r="FB259" s="202"/>
      <c r="FC259" s="202"/>
      <c r="FD259" s="202"/>
      <c r="FE259" s="202"/>
      <c r="FF259" s="202"/>
      <c r="FG259" s="202"/>
      <c r="FH259" s="202"/>
      <c r="FI259" s="202"/>
      <c r="FJ259" s="202"/>
      <c r="FK259" s="202"/>
      <c r="FL259" s="202"/>
      <c r="FM259" s="202"/>
      <c r="FN259" s="202"/>
      <c r="FO259" s="202"/>
      <c r="FP259" s="202"/>
      <c r="FQ259" s="202"/>
      <c r="FR259" s="202"/>
      <c r="FS259" s="202"/>
      <c r="FT259" s="202"/>
      <c r="FU259" s="202"/>
      <c r="FV259" s="202"/>
      <c r="FW259" s="202"/>
      <c r="FX259" s="202"/>
      <c r="FY259" s="202"/>
      <c r="FZ259" s="202"/>
      <c r="GA259" s="202"/>
      <c r="GB259" s="202"/>
      <c r="GC259" s="202"/>
      <c r="GD259" s="202"/>
      <c r="GE259" s="202"/>
      <c r="GF259" s="202"/>
      <c r="GG259" s="202"/>
      <c r="GH259" s="202"/>
      <c r="GI259" s="202"/>
      <c r="GJ259" s="202"/>
      <c r="GK259" s="202"/>
      <c r="GL259" s="202"/>
      <c r="GM259" s="202"/>
      <c r="GN259" s="202"/>
      <c r="GO259" s="202"/>
      <c r="GP259" s="202"/>
      <c r="GQ259" s="202"/>
      <c r="GR259" s="202"/>
      <c r="GS259" s="202"/>
      <c r="GT259" s="202"/>
      <c r="GU259" s="202"/>
      <c r="GV259" s="202"/>
      <c r="GW259" s="202"/>
      <c r="GX259" s="202"/>
      <c r="GY259" s="202"/>
      <c r="GZ259" s="202"/>
      <c r="HA259" s="202"/>
      <c r="HB259" s="202"/>
      <c r="HC259" s="202"/>
      <c r="HD259" s="202"/>
      <c r="HE259" s="202"/>
      <c r="HF259" s="202"/>
      <c r="HG259" s="202"/>
      <c r="HH259" s="202"/>
      <c r="HI259" s="202"/>
      <c r="HJ259" s="202"/>
      <c r="HK259" s="202"/>
      <c r="HL259" s="202"/>
      <c r="HM259" s="202"/>
      <c r="HN259" s="202"/>
      <c r="HO259" s="202"/>
      <c r="HP259" s="202"/>
      <c r="HQ259" s="202"/>
      <c r="HR259" s="202"/>
      <c r="HS259" s="202"/>
    </row>
    <row r="260" spans="51:227" ht="10" customHeight="1" x14ac:dyDescent="0.35"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  <c r="BI260" s="202"/>
      <c r="BJ260" s="202"/>
      <c r="BK260" s="202"/>
      <c r="BL260" s="202"/>
      <c r="BM260" s="202"/>
      <c r="BN260" s="202"/>
      <c r="BO260" s="202"/>
      <c r="BP260" s="202"/>
      <c r="BQ260" s="202"/>
      <c r="BR260" s="202"/>
      <c r="BS260" s="202"/>
      <c r="BT260" s="202"/>
      <c r="BU260" s="202"/>
      <c r="BV260" s="202"/>
      <c r="BW260" s="202"/>
      <c r="BX260" s="202"/>
      <c r="BY260" s="202"/>
      <c r="BZ260" s="202"/>
      <c r="CA260" s="202"/>
      <c r="CB260" s="202"/>
      <c r="CC260" s="202"/>
      <c r="CD260" s="202"/>
      <c r="CE260" s="202"/>
      <c r="CF260" s="202"/>
      <c r="CG260" s="202"/>
      <c r="CH260" s="202"/>
      <c r="CI260" s="202"/>
      <c r="CJ260" s="202"/>
      <c r="CK260" s="202"/>
      <c r="CL260" s="202"/>
      <c r="CM260" s="202"/>
      <c r="CN260" s="202"/>
      <c r="CO260" s="202"/>
      <c r="CP260" s="202"/>
      <c r="CQ260" s="202"/>
      <c r="CR260" s="202"/>
      <c r="CS260" s="202"/>
      <c r="CT260" s="202"/>
      <c r="CU260" s="202"/>
      <c r="CV260" s="202"/>
      <c r="CW260" s="202"/>
      <c r="CX260" s="202"/>
      <c r="CY260" s="202"/>
      <c r="CZ260" s="202"/>
      <c r="DA260" s="202"/>
      <c r="DB260" s="202"/>
      <c r="DC260" s="202"/>
      <c r="DD260" s="202"/>
      <c r="DE260" s="202"/>
      <c r="DF260" s="202"/>
      <c r="DG260" s="202"/>
      <c r="DH260" s="202"/>
      <c r="DI260" s="202"/>
      <c r="DJ260" s="202"/>
      <c r="DK260" s="202"/>
      <c r="DL260" s="202"/>
      <c r="DM260" s="202"/>
      <c r="DN260" s="202"/>
      <c r="DO260" s="202"/>
      <c r="DP260" s="202"/>
      <c r="DQ260" s="202"/>
      <c r="DR260" s="202"/>
      <c r="DS260" s="202"/>
      <c r="DT260" s="202"/>
      <c r="DU260" s="202"/>
      <c r="DV260" s="202"/>
      <c r="DW260" s="202"/>
      <c r="DX260" s="202"/>
      <c r="DY260" s="202"/>
      <c r="DZ260" s="202"/>
      <c r="EA260" s="202"/>
      <c r="EB260" s="202"/>
      <c r="EC260" s="202"/>
      <c r="ED260" s="202"/>
      <c r="EE260" s="202"/>
      <c r="EF260" s="202"/>
      <c r="EG260" s="202"/>
      <c r="EH260" s="202"/>
      <c r="EI260" s="202"/>
      <c r="EJ260" s="202"/>
      <c r="EK260" s="202"/>
      <c r="EL260" s="202"/>
      <c r="EM260" s="202"/>
      <c r="EN260" s="202"/>
      <c r="EO260" s="202"/>
      <c r="EP260" s="202"/>
      <c r="EQ260" s="202"/>
      <c r="ER260" s="202"/>
      <c r="ES260" s="202"/>
      <c r="ET260" s="202"/>
      <c r="EU260" s="202"/>
      <c r="EV260" s="202"/>
      <c r="EW260" s="202"/>
      <c r="EX260" s="202"/>
      <c r="EY260" s="202"/>
      <c r="EZ260" s="202"/>
      <c r="FA260" s="202"/>
      <c r="FB260" s="202"/>
      <c r="FC260" s="202"/>
      <c r="FD260" s="202"/>
      <c r="FE260" s="202"/>
      <c r="FF260" s="202"/>
      <c r="FG260" s="202"/>
      <c r="FH260" s="202"/>
      <c r="FI260" s="202"/>
      <c r="FJ260" s="202"/>
      <c r="FK260" s="202"/>
      <c r="FL260" s="202"/>
      <c r="FM260" s="202"/>
      <c r="FN260" s="202"/>
      <c r="FO260" s="202"/>
      <c r="FP260" s="202"/>
      <c r="FQ260" s="202"/>
      <c r="FR260" s="202"/>
      <c r="FS260" s="202"/>
      <c r="FT260" s="202"/>
      <c r="FU260" s="202"/>
      <c r="FV260" s="202"/>
      <c r="FW260" s="202"/>
      <c r="FX260" s="202"/>
      <c r="FY260" s="202"/>
      <c r="FZ260" s="202"/>
      <c r="GA260" s="202"/>
      <c r="GB260" s="202"/>
      <c r="GC260" s="202"/>
      <c r="GD260" s="202"/>
      <c r="GE260" s="202"/>
      <c r="GF260" s="202"/>
      <c r="GG260" s="202"/>
      <c r="GH260" s="202"/>
      <c r="GI260" s="202"/>
      <c r="GJ260" s="202"/>
      <c r="GK260" s="202"/>
      <c r="GL260" s="202"/>
      <c r="GM260" s="202"/>
      <c r="GN260" s="202"/>
      <c r="GO260" s="202"/>
      <c r="GP260" s="202"/>
      <c r="GQ260" s="202"/>
      <c r="GR260" s="202"/>
      <c r="GS260" s="202"/>
      <c r="GT260" s="202"/>
      <c r="GU260" s="202"/>
      <c r="GV260" s="202"/>
      <c r="GW260" s="202"/>
      <c r="GX260" s="202"/>
      <c r="GY260" s="202"/>
      <c r="GZ260" s="202"/>
      <c r="HA260" s="202"/>
      <c r="HB260" s="202"/>
      <c r="HC260" s="202"/>
      <c r="HD260" s="202"/>
      <c r="HE260" s="202"/>
      <c r="HF260" s="202"/>
      <c r="HG260" s="202"/>
      <c r="HH260" s="202"/>
      <c r="HI260" s="202"/>
      <c r="HJ260" s="202"/>
      <c r="HK260" s="202"/>
      <c r="HL260" s="202"/>
      <c r="HM260" s="202"/>
      <c r="HN260" s="202"/>
      <c r="HO260" s="202"/>
      <c r="HP260" s="202"/>
      <c r="HQ260" s="202"/>
      <c r="HR260" s="202"/>
      <c r="HS260" s="202"/>
    </row>
    <row r="261" spans="51:227" ht="10" customHeight="1" x14ac:dyDescent="0.35"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  <c r="BI261" s="202"/>
      <c r="BJ261" s="202"/>
      <c r="BK261" s="202"/>
      <c r="BL261" s="202"/>
      <c r="BM261" s="202"/>
      <c r="BN261" s="202"/>
      <c r="BO261" s="202"/>
      <c r="BP261" s="202"/>
      <c r="BQ261" s="202"/>
      <c r="BR261" s="202"/>
      <c r="BS261" s="202"/>
      <c r="BT261" s="202"/>
      <c r="BU261" s="202"/>
      <c r="BV261" s="202"/>
      <c r="BW261" s="202"/>
      <c r="BX261" s="202"/>
      <c r="BY261" s="202"/>
      <c r="BZ261" s="202"/>
      <c r="CA261" s="202"/>
      <c r="CB261" s="202"/>
      <c r="CC261" s="202"/>
      <c r="CD261" s="202"/>
      <c r="CE261" s="202"/>
      <c r="CF261" s="202"/>
      <c r="CG261" s="202"/>
      <c r="CH261" s="202"/>
      <c r="CI261" s="202"/>
      <c r="CJ261" s="202"/>
      <c r="CK261" s="202"/>
      <c r="CL261" s="202"/>
      <c r="CM261" s="202"/>
      <c r="CN261" s="202"/>
      <c r="CO261" s="202"/>
      <c r="CP261" s="202"/>
      <c r="CQ261" s="202"/>
      <c r="CR261" s="202"/>
      <c r="CS261" s="202"/>
      <c r="CT261" s="202"/>
      <c r="CU261" s="202"/>
      <c r="CV261" s="202"/>
      <c r="CW261" s="202"/>
      <c r="CX261" s="202"/>
      <c r="CY261" s="202"/>
      <c r="CZ261" s="202"/>
      <c r="DA261" s="202"/>
      <c r="DB261" s="202"/>
      <c r="DC261" s="202"/>
      <c r="DD261" s="202"/>
      <c r="DE261" s="202"/>
      <c r="DF261" s="202"/>
      <c r="DG261" s="202"/>
      <c r="DH261" s="202"/>
      <c r="DI261" s="202"/>
      <c r="DJ261" s="202"/>
      <c r="DK261" s="202"/>
      <c r="DL261" s="202"/>
      <c r="DM261" s="202"/>
      <c r="DN261" s="202"/>
      <c r="DO261" s="202"/>
      <c r="DP261" s="202"/>
      <c r="DQ261" s="202"/>
      <c r="DR261" s="202"/>
      <c r="DS261" s="202"/>
      <c r="DT261" s="202"/>
      <c r="DU261" s="202"/>
      <c r="DV261" s="202"/>
      <c r="DW261" s="202"/>
      <c r="DX261" s="202"/>
      <c r="DY261" s="202"/>
      <c r="DZ261" s="202"/>
      <c r="EA261" s="202"/>
      <c r="EB261" s="202"/>
      <c r="EC261" s="202"/>
      <c r="ED261" s="202"/>
      <c r="EE261" s="202"/>
      <c r="EF261" s="202"/>
      <c r="EG261" s="202"/>
      <c r="EH261" s="202"/>
      <c r="EI261" s="202"/>
      <c r="EJ261" s="202"/>
      <c r="EK261" s="202"/>
      <c r="EL261" s="202"/>
      <c r="EM261" s="202"/>
      <c r="EN261" s="202"/>
      <c r="EO261" s="202"/>
      <c r="EP261" s="202"/>
      <c r="EQ261" s="202"/>
      <c r="ER261" s="202"/>
      <c r="ES261" s="202"/>
      <c r="ET261" s="202"/>
      <c r="EU261" s="202"/>
      <c r="EV261" s="202"/>
      <c r="EW261" s="202"/>
      <c r="EX261" s="202"/>
      <c r="EY261" s="202"/>
      <c r="EZ261" s="202"/>
      <c r="FA261" s="202"/>
      <c r="FB261" s="202"/>
      <c r="FC261" s="202"/>
      <c r="FD261" s="202"/>
      <c r="FE261" s="202"/>
      <c r="FF261" s="202"/>
      <c r="FG261" s="202"/>
      <c r="FH261" s="202"/>
      <c r="FI261" s="202"/>
      <c r="FJ261" s="202"/>
      <c r="FK261" s="202"/>
      <c r="FL261" s="202"/>
      <c r="FM261" s="202"/>
      <c r="FN261" s="202"/>
      <c r="FO261" s="202"/>
      <c r="FP261" s="202"/>
      <c r="FQ261" s="202"/>
      <c r="FR261" s="202"/>
      <c r="FS261" s="202"/>
      <c r="FT261" s="202"/>
      <c r="FU261" s="202"/>
      <c r="FV261" s="202"/>
      <c r="FW261" s="202"/>
      <c r="FX261" s="202"/>
      <c r="FY261" s="202"/>
      <c r="FZ261" s="202"/>
      <c r="GA261" s="202"/>
      <c r="GB261" s="202"/>
      <c r="GC261" s="202"/>
      <c r="GD261" s="202"/>
      <c r="GE261" s="202"/>
      <c r="GF261" s="202"/>
      <c r="GG261" s="202"/>
      <c r="GH261" s="202"/>
      <c r="GI261" s="202"/>
      <c r="GJ261" s="202"/>
      <c r="GK261" s="202"/>
      <c r="GL261" s="202"/>
      <c r="GM261" s="202"/>
      <c r="GN261" s="202"/>
      <c r="GO261" s="202"/>
      <c r="GP261" s="202"/>
      <c r="GQ261" s="202"/>
      <c r="GR261" s="202"/>
      <c r="GS261" s="202"/>
      <c r="GT261" s="202"/>
      <c r="GU261" s="202"/>
      <c r="GV261" s="202"/>
      <c r="GW261" s="202"/>
      <c r="GX261" s="202"/>
      <c r="GY261" s="202"/>
      <c r="GZ261" s="202"/>
      <c r="HA261" s="202"/>
      <c r="HB261" s="202"/>
      <c r="HC261" s="202"/>
      <c r="HD261" s="202"/>
      <c r="HE261" s="202"/>
      <c r="HF261" s="202"/>
      <c r="HG261" s="202"/>
      <c r="HH261" s="202"/>
      <c r="HI261" s="202"/>
      <c r="HJ261" s="202"/>
      <c r="HK261" s="202"/>
      <c r="HL261" s="202"/>
      <c r="HM261" s="202"/>
      <c r="HN261" s="202"/>
      <c r="HO261" s="202"/>
      <c r="HP261" s="202"/>
      <c r="HQ261" s="202"/>
      <c r="HR261" s="202"/>
      <c r="HS261" s="202"/>
    </row>
    <row r="262" spans="51:227" ht="10" customHeight="1" x14ac:dyDescent="0.35"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  <c r="BI262" s="202"/>
      <c r="BJ262" s="202"/>
      <c r="BK262" s="202"/>
      <c r="BL262" s="202"/>
      <c r="BM262" s="202"/>
      <c r="BN262" s="202"/>
      <c r="BO262" s="202"/>
      <c r="BP262" s="202"/>
      <c r="BQ262" s="202"/>
      <c r="BR262" s="202"/>
      <c r="BS262" s="202"/>
      <c r="BT262" s="202"/>
      <c r="BU262" s="202"/>
      <c r="BV262" s="202"/>
      <c r="BW262" s="202"/>
      <c r="BX262" s="202"/>
      <c r="BY262" s="202"/>
      <c r="BZ262" s="202"/>
      <c r="CA262" s="202"/>
      <c r="CB262" s="202"/>
      <c r="CC262" s="202"/>
      <c r="CD262" s="202"/>
      <c r="CE262" s="202"/>
      <c r="CF262" s="202"/>
      <c r="CG262" s="202"/>
      <c r="CH262" s="202"/>
      <c r="CI262" s="202"/>
      <c r="CJ262" s="202"/>
      <c r="CK262" s="202"/>
      <c r="CL262" s="202"/>
      <c r="CM262" s="202"/>
      <c r="CN262" s="202"/>
      <c r="CO262" s="202"/>
      <c r="CP262" s="202"/>
      <c r="CQ262" s="202"/>
      <c r="CR262" s="202"/>
      <c r="CS262" s="202"/>
      <c r="CT262" s="202"/>
      <c r="CU262" s="202"/>
      <c r="CV262" s="202"/>
      <c r="CW262" s="202"/>
      <c r="CX262" s="202"/>
      <c r="CY262" s="202"/>
      <c r="CZ262" s="202"/>
      <c r="DA262" s="202"/>
      <c r="DB262" s="202"/>
      <c r="DC262" s="202"/>
      <c r="DD262" s="202"/>
      <c r="DE262" s="202"/>
      <c r="DF262" s="202"/>
      <c r="DG262" s="202"/>
      <c r="DH262" s="202"/>
      <c r="DI262" s="202"/>
      <c r="DJ262" s="202"/>
      <c r="DK262" s="202"/>
      <c r="DL262" s="202"/>
      <c r="DM262" s="202"/>
      <c r="DN262" s="202"/>
      <c r="DO262" s="202"/>
      <c r="DP262" s="202"/>
      <c r="DQ262" s="202"/>
      <c r="DR262" s="202"/>
      <c r="DS262" s="202"/>
      <c r="DT262" s="202"/>
      <c r="DU262" s="202"/>
      <c r="DV262" s="202"/>
      <c r="DW262" s="202"/>
      <c r="DX262" s="202"/>
      <c r="DY262" s="202"/>
      <c r="DZ262" s="202"/>
      <c r="EA262" s="202"/>
      <c r="EB262" s="202"/>
      <c r="EC262" s="202"/>
      <c r="ED262" s="202"/>
      <c r="EE262" s="202"/>
      <c r="EF262" s="202"/>
      <c r="EG262" s="202"/>
      <c r="EH262" s="202"/>
      <c r="EI262" s="202"/>
      <c r="EJ262" s="202"/>
      <c r="EK262" s="202"/>
      <c r="EL262" s="202"/>
      <c r="EM262" s="202"/>
      <c r="EN262" s="202"/>
      <c r="EO262" s="202"/>
      <c r="EP262" s="202"/>
      <c r="EQ262" s="202"/>
      <c r="ER262" s="202"/>
      <c r="ES262" s="202"/>
      <c r="ET262" s="202"/>
      <c r="EU262" s="202"/>
      <c r="EV262" s="202"/>
      <c r="EW262" s="202"/>
      <c r="EX262" s="202"/>
      <c r="EY262" s="202"/>
      <c r="EZ262" s="202"/>
      <c r="FA262" s="202"/>
      <c r="FB262" s="202"/>
      <c r="FC262" s="202"/>
      <c r="FD262" s="202"/>
      <c r="FE262" s="202"/>
      <c r="FF262" s="202"/>
      <c r="FG262" s="202"/>
      <c r="FH262" s="202"/>
      <c r="FI262" s="202"/>
      <c r="FJ262" s="202"/>
      <c r="FK262" s="202"/>
      <c r="FL262" s="202"/>
      <c r="FM262" s="202"/>
      <c r="FN262" s="202"/>
      <c r="FO262" s="202"/>
      <c r="FP262" s="202"/>
      <c r="FQ262" s="202"/>
      <c r="FR262" s="202"/>
      <c r="FS262" s="202"/>
      <c r="FT262" s="202"/>
      <c r="FU262" s="202"/>
      <c r="FV262" s="202"/>
      <c r="FW262" s="202"/>
      <c r="FX262" s="202"/>
      <c r="FY262" s="202"/>
      <c r="FZ262" s="202"/>
      <c r="GA262" s="202"/>
      <c r="GB262" s="202"/>
      <c r="GC262" s="202"/>
      <c r="GD262" s="202"/>
      <c r="GE262" s="202"/>
      <c r="GF262" s="202"/>
      <c r="GG262" s="202"/>
      <c r="GH262" s="202"/>
      <c r="GI262" s="202"/>
      <c r="GJ262" s="202"/>
      <c r="GK262" s="202"/>
      <c r="GL262" s="202"/>
      <c r="GM262" s="202"/>
      <c r="GN262" s="202"/>
      <c r="GO262" s="202"/>
      <c r="GP262" s="202"/>
      <c r="GQ262" s="202"/>
      <c r="GR262" s="202"/>
      <c r="GS262" s="202"/>
      <c r="GT262" s="202"/>
      <c r="GU262" s="202"/>
      <c r="GV262" s="202"/>
      <c r="GW262" s="202"/>
      <c r="GX262" s="202"/>
      <c r="GY262" s="202"/>
      <c r="GZ262" s="202"/>
      <c r="HA262" s="202"/>
      <c r="HB262" s="202"/>
      <c r="HC262" s="202"/>
      <c r="HD262" s="202"/>
      <c r="HE262" s="202"/>
      <c r="HF262" s="202"/>
      <c r="HG262" s="202"/>
      <c r="HH262" s="202"/>
      <c r="HI262" s="202"/>
      <c r="HJ262" s="202"/>
      <c r="HK262" s="202"/>
      <c r="HL262" s="202"/>
      <c r="HM262" s="202"/>
      <c r="HN262" s="202"/>
      <c r="HO262" s="202"/>
      <c r="HP262" s="202"/>
      <c r="HQ262" s="202"/>
      <c r="HR262" s="202"/>
      <c r="HS262" s="202"/>
    </row>
    <row r="263" spans="51:227" ht="10" customHeight="1" x14ac:dyDescent="0.35"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2"/>
      <c r="BJ263" s="202"/>
      <c r="BK263" s="202"/>
      <c r="BL263" s="202"/>
      <c r="BM263" s="202"/>
      <c r="BN263" s="202"/>
      <c r="BO263" s="202"/>
      <c r="BP263" s="202"/>
      <c r="BQ263" s="202"/>
      <c r="BR263" s="202"/>
      <c r="BS263" s="202"/>
      <c r="BT263" s="202"/>
      <c r="BU263" s="202"/>
      <c r="BV263" s="202"/>
      <c r="BW263" s="202"/>
      <c r="BX263" s="202"/>
      <c r="BY263" s="202"/>
      <c r="BZ263" s="202"/>
      <c r="CA263" s="202"/>
      <c r="CB263" s="202"/>
      <c r="CC263" s="202"/>
      <c r="CD263" s="202"/>
      <c r="CE263" s="202"/>
      <c r="CF263" s="202"/>
      <c r="CG263" s="202"/>
      <c r="CH263" s="202"/>
      <c r="CI263" s="202"/>
      <c r="CJ263" s="202"/>
      <c r="CK263" s="202"/>
      <c r="CL263" s="202"/>
      <c r="CM263" s="202"/>
      <c r="CN263" s="202"/>
      <c r="CO263" s="202"/>
      <c r="CP263" s="202"/>
      <c r="CQ263" s="202"/>
      <c r="CR263" s="202"/>
      <c r="CS263" s="202"/>
      <c r="CT263" s="202"/>
      <c r="CU263" s="202"/>
      <c r="CV263" s="202"/>
      <c r="CW263" s="202"/>
      <c r="CX263" s="202"/>
      <c r="CY263" s="202"/>
      <c r="CZ263" s="202"/>
      <c r="DA263" s="202"/>
      <c r="DB263" s="202"/>
      <c r="DC263" s="202"/>
      <c r="DD263" s="202"/>
      <c r="DE263" s="202"/>
      <c r="DF263" s="202"/>
      <c r="DG263" s="202"/>
      <c r="DH263" s="202"/>
      <c r="DI263" s="202"/>
      <c r="DJ263" s="202"/>
      <c r="DK263" s="202"/>
      <c r="DL263" s="202"/>
      <c r="DM263" s="202"/>
      <c r="DN263" s="202"/>
      <c r="DO263" s="202"/>
      <c r="DP263" s="202"/>
      <c r="DQ263" s="202"/>
      <c r="DR263" s="202"/>
      <c r="DS263" s="202"/>
      <c r="DT263" s="202"/>
      <c r="DU263" s="202"/>
      <c r="DV263" s="202"/>
      <c r="DW263" s="202"/>
      <c r="DX263" s="202"/>
      <c r="DY263" s="202"/>
      <c r="DZ263" s="202"/>
      <c r="EA263" s="202"/>
      <c r="EB263" s="202"/>
      <c r="EC263" s="202"/>
      <c r="ED263" s="202"/>
      <c r="EE263" s="202"/>
      <c r="EF263" s="202"/>
      <c r="EG263" s="202"/>
      <c r="EH263" s="202"/>
      <c r="EI263" s="202"/>
      <c r="EJ263" s="202"/>
      <c r="EK263" s="202"/>
      <c r="EL263" s="202"/>
      <c r="EM263" s="202"/>
      <c r="EN263" s="202"/>
      <c r="EO263" s="202"/>
      <c r="EP263" s="202"/>
      <c r="EQ263" s="202"/>
      <c r="ER263" s="202"/>
      <c r="ES263" s="202"/>
      <c r="ET263" s="202"/>
      <c r="EU263" s="202"/>
      <c r="EV263" s="202"/>
      <c r="EW263" s="202"/>
      <c r="EX263" s="202"/>
      <c r="EY263" s="202"/>
      <c r="EZ263" s="202"/>
      <c r="FA263" s="202"/>
      <c r="FB263" s="202"/>
      <c r="FC263" s="202"/>
      <c r="FD263" s="202"/>
      <c r="FE263" s="202"/>
      <c r="FF263" s="202"/>
      <c r="FG263" s="202"/>
      <c r="FH263" s="202"/>
      <c r="FI263" s="202"/>
      <c r="FJ263" s="202"/>
      <c r="FK263" s="202"/>
      <c r="FL263" s="202"/>
      <c r="FM263" s="202"/>
      <c r="FN263" s="202"/>
      <c r="FO263" s="202"/>
      <c r="FP263" s="202"/>
      <c r="FQ263" s="202"/>
      <c r="FR263" s="202"/>
      <c r="FS263" s="202"/>
      <c r="FT263" s="202"/>
      <c r="FU263" s="202"/>
      <c r="FV263" s="202"/>
      <c r="FW263" s="202"/>
      <c r="FX263" s="202"/>
      <c r="FY263" s="202"/>
      <c r="FZ263" s="202"/>
      <c r="GA263" s="202"/>
      <c r="GB263" s="202"/>
      <c r="GC263" s="202"/>
      <c r="GD263" s="202"/>
      <c r="GE263" s="202"/>
      <c r="GF263" s="202"/>
      <c r="GG263" s="202"/>
      <c r="GH263" s="202"/>
      <c r="GI263" s="202"/>
      <c r="GJ263" s="202"/>
      <c r="GK263" s="202"/>
      <c r="GL263" s="202"/>
      <c r="GM263" s="202"/>
      <c r="GN263" s="202"/>
      <c r="GO263" s="202"/>
      <c r="GP263" s="202"/>
      <c r="GQ263" s="202"/>
      <c r="GR263" s="202"/>
      <c r="GS263" s="202"/>
      <c r="GT263" s="202"/>
      <c r="GU263" s="202"/>
      <c r="GV263" s="202"/>
      <c r="GW263" s="202"/>
      <c r="GX263" s="202"/>
      <c r="GY263" s="202"/>
      <c r="GZ263" s="202"/>
      <c r="HA263" s="202"/>
      <c r="HB263" s="202"/>
      <c r="HC263" s="202"/>
      <c r="HD263" s="202"/>
      <c r="HE263" s="202"/>
      <c r="HF263" s="202"/>
      <c r="HG263" s="202"/>
      <c r="HH263" s="202"/>
      <c r="HI263" s="202"/>
      <c r="HJ263" s="202"/>
      <c r="HK263" s="202"/>
      <c r="HL263" s="202"/>
      <c r="HM263" s="202"/>
      <c r="HN263" s="202"/>
      <c r="HO263" s="202"/>
      <c r="HP263" s="202"/>
      <c r="HQ263" s="202"/>
      <c r="HR263" s="202"/>
      <c r="HS263" s="202"/>
    </row>
    <row r="264" spans="51:227" ht="10" customHeight="1" x14ac:dyDescent="0.35"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2"/>
      <c r="BJ264" s="202"/>
      <c r="BK264" s="202"/>
      <c r="BL264" s="202"/>
      <c r="BM264" s="202"/>
      <c r="BN264" s="202"/>
      <c r="BO264" s="202"/>
      <c r="BP264" s="202"/>
      <c r="BQ264" s="202"/>
      <c r="BR264" s="202"/>
      <c r="BS264" s="202"/>
      <c r="BT264" s="202"/>
      <c r="BU264" s="202"/>
      <c r="BV264" s="202"/>
      <c r="BW264" s="202"/>
      <c r="BX264" s="202"/>
      <c r="BY264" s="202"/>
      <c r="BZ264" s="202"/>
      <c r="CA264" s="202"/>
      <c r="CB264" s="202"/>
      <c r="CC264" s="202"/>
      <c r="CD264" s="202"/>
      <c r="CE264" s="202"/>
      <c r="CF264" s="202"/>
      <c r="CG264" s="202"/>
      <c r="CH264" s="202"/>
      <c r="CI264" s="202"/>
      <c r="CJ264" s="202"/>
      <c r="CK264" s="202"/>
      <c r="CL264" s="202"/>
      <c r="CM264" s="202"/>
      <c r="CN264" s="202"/>
      <c r="CO264" s="202"/>
      <c r="CP264" s="202"/>
      <c r="CQ264" s="202"/>
      <c r="CR264" s="202"/>
      <c r="CS264" s="202"/>
      <c r="CT264" s="202"/>
      <c r="CU264" s="202"/>
      <c r="CV264" s="202"/>
      <c r="CW264" s="202"/>
      <c r="CX264" s="202"/>
      <c r="CY264" s="202"/>
      <c r="CZ264" s="202"/>
      <c r="DA264" s="202"/>
      <c r="DB264" s="202"/>
      <c r="DC264" s="202"/>
      <c r="DD264" s="202"/>
      <c r="DE264" s="202"/>
      <c r="DF264" s="202"/>
      <c r="DG264" s="202"/>
      <c r="DH264" s="202"/>
      <c r="DI264" s="202"/>
      <c r="DJ264" s="202"/>
      <c r="DK264" s="202"/>
      <c r="DL264" s="202"/>
      <c r="DM264" s="202"/>
      <c r="DN264" s="202"/>
      <c r="DO264" s="202"/>
      <c r="DP264" s="202"/>
      <c r="DQ264" s="202"/>
      <c r="DR264" s="202"/>
      <c r="DS264" s="202"/>
      <c r="DT264" s="202"/>
      <c r="DU264" s="202"/>
      <c r="DV264" s="202"/>
      <c r="DW264" s="202"/>
      <c r="DX264" s="202"/>
      <c r="DY264" s="202"/>
      <c r="DZ264" s="202"/>
      <c r="EA264" s="202"/>
      <c r="EB264" s="202"/>
      <c r="EC264" s="202"/>
      <c r="ED264" s="202"/>
      <c r="EE264" s="202"/>
      <c r="EF264" s="202"/>
      <c r="EG264" s="202"/>
      <c r="EH264" s="202"/>
      <c r="EI264" s="202"/>
      <c r="EJ264" s="202"/>
      <c r="EK264" s="202"/>
      <c r="EL264" s="202"/>
      <c r="EM264" s="202"/>
      <c r="EN264" s="202"/>
      <c r="EO264" s="202"/>
      <c r="EP264" s="202"/>
      <c r="EQ264" s="202"/>
      <c r="ER264" s="202"/>
      <c r="ES264" s="202"/>
      <c r="ET264" s="202"/>
      <c r="EU264" s="202"/>
      <c r="EV264" s="202"/>
      <c r="EW264" s="202"/>
      <c r="EX264" s="202"/>
      <c r="EY264" s="202"/>
      <c r="EZ264" s="202"/>
      <c r="FA264" s="202"/>
      <c r="FB264" s="202"/>
      <c r="FC264" s="202"/>
      <c r="FD264" s="202"/>
      <c r="FE264" s="202"/>
      <c r="FF264" s="202"/>
      <c r="FG264" s="202"/>
      <c r="FH264" s="202"/>
      <c r="FI264" s="202"/>
      <c r="FJ264" s="202"/>
      <c r="FK264" s="202"/>
      <c r="FL264" s="202"/>
      <c r="FM264" s="202"/>
      <c r="FN264" s="202"/>
      <c r="FO264" s="202"/>
      <c r="FP264" s="202"/>
      <c r="FQ264" s="202"/>
      <c r="FR264" s="202"/>
      <c r="FS264" s="202"/>
      <c r="FT264" s="202"/>
      <c r="FU264" s="202"/>
      <c r="FV264" s="202"/>
      <c r="FW264" s="202"/>
      <c r="FX264" s="202"/>
      <c r="FY264" s="202"/>
      <c r="FZ264" s="202"/>
      <c r="GA264" s="202"/>
      <c r="GB264" s="202"/>
      <c r="GC264" s="202"/>
      <c r="GD264" s="202"/>
      <c r="GE264" s="202"/>
      <c r="GF264" s="202"/>
      <c r="GG264" s="202"/>
      <c r="GH264" s="202"/>
      <c r="GI264" s="202"/>
      <c r="GJ264" s="202"/>
      <c r="GK264" s="202"/>
      <c r="GL264" s="202"/>
      <c r="GM264" s="202"/>
      <c r="GN264" s="202"/>
      <c r="GO264" s="202"/>
      <c r="GP264" s="202"/>
      <c r="GQ264" s="202"/>
      <c r="GR264" s="202"/>
      <c r="GS264" s="202"/>
      <c r="GT264" s="202"/>
      <c r="GU264" s="202"/>
      <c r="GV264" s="202"/>
      <c r="GW264" s="202"/>
      <c r="GX264" s="202"/>
      <c r="GY264" s="202"/>
      <c r="GZ264" s="202"/>
      <c r="HA264" s="202"/>
      <c r="HB264" s="202"/>
      <c r="HC264" s="202"/>
      <c r="HD264" s="202"/>
      <c r="HE264" s="202"/>
      <c r="HF264" s="202"/>
      <c r="HG264" s="202"/>
      <c r="HH264" s="202"/>
      <c r="HI264" s="202"/>
      <c r="HJ264" s="202"/>
      <c r="HK264" s="202"/>
      <c r="HL264" s="202"/>
      <c r="HM264" s="202"/>
      <c r="HN264" s="202"/>
      <c r="HO264" s="202"/>
      <c r="HP264" s="202"/>
      <c r="HQ264" s="202"/>
      <c r="HR264" s="202"/>
      <c r="HS264" s="202"/>
    </row>
    <row r="265" spans="51:227" ht="10" customHeight="1" x14ac:dyDescent="0.35"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  <c r="BI265" s="202"/>
      <c r="BJ265" s="202"/>
      <c r="BK265" s="202"/>
      <c r="BL265" s="202"/>
      <c r="BM265" s="202"/>
      <c r="BN265" s="202"/>
      <c r="BO265" s="202"/>
      <c r="BP265" s="202"/>
      <c r="BQ265" s="202"/>
      <c r="BR265" s="202"/>
      <c r="BS265" s="202"/>
      <c r="BT265" s="202"/>
      <c r="BU265" s="202"/>
      <c r="BV265" s="202"/>
      <c r="BW265" s="202"/>
      <c r="BX265" s="202"/>
      <c r="BY265" s="202"/>
      <c r="BZ265" s="202"/>
      <c r="CA265" s="202"/>
      <c r="CB265" s="202"/>
      <c r="CC265" s="202"/>
      <c r="CD265" s="202"/>
      <c r="CE265" s="202"/>
      <c r="CF265" s="202"/>
      <c r="CG265" s="202"/>
      <c r="CH265" s="202"/>
      <c r="CI265" s="202"/>
      <c r="CJ265" s="202"/>
      <c r="CK265" s="202"/>
      <c r="CL265" s="202"/>
      <c r="CM265" s="202"/>
      <c r="CN265" s="202"/>
      <c r="CO265" s="202"/>
      <c r="CP265" s="202"/>
      <c r="CQ265" s="202"/>
      <c r="CR265" s="202"/>
      <c r="CS265" s="202"/>
      <c r="CT265" s="202"/>
      <c r="CU265" s="202"/>
      <c r="CV265" s="202"/>
      <c r="CW265" s="202"/>
      <c r="CX265" s="202"/>
      <c r="CY265" s="202"/>
      <c r="CZ265" s="202"/>
      <c r="DA265" s="202"/>
      <c r="DB265" s="202"/>
      <c r="DC265" s="202"/>
      <c r="DD265" s="202"/>
      <c r="DE265" s="202"/>
      <c r="DF265" s="202"/>
      <c r="DG265" s="202"/>
      <c r="DH265" s="202"/>
      <c r="DI265" s="202"/>
      <c r="DJ265" s="202"/>
      <c r="DK265" s="202"/>
      <c r="DL265" s="202"/>
      <c r="DM265" s="202"/>
      <c r="DN265" s="202"/>
      <c r="DO265" s="202"/>
      <c r="DP265" s="202"/>
      <c r="DQ265" s="202"/>
      <c r="DR265" s="202"/>
      <c r="DS265" s="202"/>
      <c r="DT265" s="202"/>
      <c r="DU265" s="202"/>
      <c r="DV265" s="202"/>
      <c r="DW265" s="202"/>
      <c r="DX265" s="202"/>
      <c r="DY265" s="202"/>
      <c r="DZ265" s="202"/>
      <c r="EA265" s="202"/>
      <c r="EB265" s="202"/>
      <c r="EC265" s="202"/>
      <c r="ED265" s="202"/>
      <c r="EE265" s="202"/>
      <c r="EF265" s="202"/>
      <c r="EG265" s="202"/>
      <c r="EH265" s="202"/>
      <c r="EI265" s="202"/>
      <c r="EJ265" s="202"/>
      <c r="EK265" s="202"/>
      <c r="EL265" s="202"/>
      <c r="EM265" s="202"/>
      <c r="EN265" s="202"/>
      <c r="EO265" s="202"/>
      <c r="EP265" s="202"/>
      <c r="EQ265" s="202"/>
      <c r="ER265" s="202"/>
      <c r="ES265" s="202"/>
      <c r="ET265" s="202"/>
      <c r="EU265" s="202"/>
      <c r="EV265" s="202"/>
      <c r="EW265" s="202"/>
      <c r="EX265" s="202"/>
      <c r="EY265" s="202"/>
      <c r="EZ265" s="202"/>
      <c r="FA265" s="202"/>
      <c r="FB265" s="202"/>
      <c r="FC265" s="202"/>
      <c r="FD265" s="202"/>
      <c r="FE265" s="202"/>
      <c r="FF265" s="202"/>
      <c r="FG265" s="202"/>
      <c r="FH265" s="202"/>
      <c r="FI265" s="202"/>
      <c r="FJ265" s="202"/>
      <c r="FK265" s="202"/>
      <c r="FL265" s="202"/>
      <c r="FM265" s="202"/>
      <c r="FN265" s="202"/>
      <c r="FO265" s="202"/>
      <c r="FP265" s="202"/>
      <c r="FQ265" s="202"/>
      <c r="FR265" s="202"/>
      <c r="FS265" s="202"/>
      <c r="FT265" s="202"/>
      <c r="FU265" s="202"/>
      <c r="FV265" s="202"/>
      <c r="FW265" s="202"/>
      <c r="FX265" s="202"/>
      <c r="FY265" s="202"/>
      <c r="FZ265" s="202"/>
      <c r="GA265" s="202"/>
      <c r="GB265" s="202"/>
      <c r="GC265" s="202"/>
      <c r="GD265" s="202"/>
      <c r="GE265" s="202"/>
      <c r="GF265" s="202"/>
      <c r="GG265" s="202"/>
      <c r="GH265" s="202"/>
      <c r="GI265" s="202"/>
      <c r="GJ265" s="202"/>
      <c r="GK265" s="202"/>
      <c r="GL265" s="202"/>
      <c r="GM265" s="202"/>
      <c r="GN265" s="202"/>
      <c r="GO265" s="202"/>
      <c r="GP265" s="202"/>
      <c r="GQ265" s="202"/>
      <c r="GR265" s="202"/>
      <c r="GS265" s="202"/>
      <c r="GT265" s="202"/>
      <c r="GU265" s="202"/>
      <c r="GV265" s="202"/>
      <c r="GW265" s="202"/>
      <c r="GX265" s="202"/>
      <c r="GY265" s="202"/>
      <c r="GZ265" s="202"/>
      <c r="HA265" s="202"/>
      <c r="HB265" s="202"/>
      <c r="HC265" s="202"/>
      <c r="HD265" s="202"/>
      <c r="HE265" s="202"/>
      <c r="HF265" s="202"/>
      <c r="HG265" s="202"/>
      <c r="HH265" s="202"/>
      <c r="HI265" s="202"/>
      <c r="HJ265" s="202"/>
      <c r="HK265" s="202"/>
      <c r="HL265" s="202"/>
      <c r="HM265" s="202"/>
      <c r="HN265" s="202"/>
      <c r="HO265" s="202"/>
      <c r="HP265" s="202"/>
      <c r="HQ265" s="202"/>
      <c r="HR265" s="202"/>
      <c r="HS265" s="202"/>
    </row>
    <row r="266" spans="51:227" ht="10" customHeight="1" x14ac:dyDescent="0.35"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2"/>
      <c r="BJ266" s="202"/>
      <c r="BK266" s="202"/>
      <c r="BL266" s="202"/>
      <c r="BM266" s="202"/>
      <c r="BN266" s="202"/>
      <c r="BO266" s="202"/>
      <c r="BP266" s="202"/>
      <c r="BQ266" s="202"/>
      <c r="BR266" s="202"/>
      <c r="BS266" s="202"/>
      <c r="BT266" s="202"/>
      <c r="BU266" s="202"/>
      <c r="BV266" s="202"/>
      <c r="BW266" s="202"/>
      <c r="BX266" s="202"/>
      <c r="BY266" s="202"/>
      <c r="BZ266" s="202"/>
      <c r="CA266" s="202"/>
      <c r="CB266" s="202"/>
      <c r="CC266" s="202"/>
      <c r="CD266" s="202"/>
      <c r="CE266" s="202"/>
      <c r="CF266" s="202"/>
      <c r="CG266" s="202"/>
      <c r="CH266" s="202"/>
      <c r="CI266" s="202"/>
      <c r="CJ266" s="202"/>
      <c r="CK266" s="202"/>
      <c r="CL266" s="202"/>
      <c r="CM266" s="202"/>
      <c r="CN266" s="202"/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202"/>
      <c r="DF266" s="202"/>
      <c r="DG266" s="202"/>
      <c r="DH266" s="202"/>
      <c r="DI266" s="202"/>
      <c r="DJ266" s="202"/>
      <c r="DK266" s="202"/>
      <c r="DL266" s="202"/>
      <c r="DM266" s="202"/>
      <c r="DN266" s="202"/>
      <c r="DO266" s="202"/>
      <c r="DP266" s="202"/>
      <c r="DQ266" s="202"/>
      <c r="DR266" s="202"/>
      <c r="DS266" s="202"/>
      <c r="DT266" s="202"/>
      <c r="DU266" s="202"/>
      <c r="DV266" s="202"/>
      <c r="DW266" s="202"/>
      <c r="DX266" s="202"/>
      <c r="DY266" s="202"/>
      <c r="DZ266" s="202"/>
      <c r="EA266" s="202"/>
      <c r="EB266" s="202"/>
      <c r="EC266" s="202"/>
      <c r="ED266" s="202"/>
      <c r="EE266" s="202"/>
      <c r="EF266" s="202"/>
      <c r="EG266" s="202"/>
      <c r="EH266" s="202"/>
      <c r="EI266" s="202"/>
      <c r="EJ266" s="202"/>
      <c r="EK266" s="202"/>
      <c r="EL266" s="202"/>
      <c r="EM266" s="202"/>
      <c r="EN266" s="202"/>
      <c r="EO266" s="202"/>
      <c r="EP266" s="202"/>
      <c r="EQ266" s="202"/>
      <c r="ER266" s="202"/>
      <c r="ES266" s="202"/>
      <c r="ET266" s="202"/>
      <c r="EU266" s="202"/>
      <c r="EV266" s="202"/>
      <c r="EW266" s="202"/>
      <c r="EX266" s="202"/>
      <c r="EY266" s="202"/>
      <c r="EZ266" s="202"/>
      <c r="FA266" s="202"/>
      <c r="FB266" s="202"/>
      <c r="FC266" s="202"/>
      <c r="FD266" s="202"/>
      <c r="FE266" s="202"/>
      <c r="FF266" s="202"/>
      <c r="FG266" s="202"/>
      <c r="FH266" s="202"/>
      <c r="FI266" s="202"/>
      <c r="FJ266" s="202"/>
      <c r="FK266" s="202"/>
      <c r="FL266" s="202"/>
      <c r="FM266" s="202"/>
      <c r="FN266" s="202"/>
      <c r="FO266" s="202"/>
      <c r="FP266" s="202"/>
      <c r="FQ266" s="202"/>
      <c r="FR266" s="202"/>
      <c r="FS266" s="202"/>
      <c r="FT266" s="202"/>
      <c r="FU266" s="202"/>
      <c r="FV266" s="202"/>
      <c r="FW266" s="202"/>
      <c r="FX266" s="202"/>
      <c r="FY266" s="202"/>
      <c r="FZ266" s="202"/>
      <c r="GA266" s="202"/>
      <c r="GB266" s="202"/>
      <c r="GC266" s="202"/>
      <c r="GD266" s="202"/>
      <c r="GE266" s="202"/>
      <c r="GF266" s="202"/>
      <c r="GG266" s="202"/>
      <c r="GH266" s="202"/>
      <c r="GI266" s="202"/>
      <c r="GJ266" s="202"/>
      <c r="GK266" s="202"/>
      <c r="GL266" s="202"/>
      <c r="GM266" s="202"/>
      <c r="GN266" s="202"/>
      <c r="GO266" s="202"/>
      <c r="GP266" s="202"/>
      <c r="GQ266" s="202"/>
      <c r="GR266" s="202"/>
      <c r="GS266" s="202"/>
      <c r="GT266" s="202"/>
      <c r="GU266" s="202"/>
      <c r="GV266" s="202"/>
      <c r="GW266" s="202"/>
      <c r="GX266" s="202"/>
      <c r="GY266" s="202"/>
      <c r="GZ266" s="202"/>
      <c r="HA266" s="202"/>
      <c r="HB266" s="202"/>
      <c r="HC266" s="202"/>
      <c r="HD266" s="202"/>
      <c r="HE266" s="202"/>
      <c r="HF266" s="202"/>
      <c r="HG266" s="202"/>
      <c r="HH266" s="202"/>
      <c r="HI266" s="202"/>
      <c r="HJ266" s="202"/>
      <c r="HK266" s="202"/>
      <c r="HL266" s="202"/>
      <c r="HM266" s="202"/>
      <c r="HN266" s="202"/>
      <c r="HO266" s="202"/>
      <c r="HP266" s="202"/>
      <c r="HQ266" s="202"/>
      <c r="HR266" s="202"/>
      <c r="HS266" s="202"/>
    </row>
    <row r="267" spans="51:227" ht="10" customHeight="1" x14ac:dyDescent="0.35"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2"/>
      <c r="BJ267" s="202"/>
      <c r="BK267" s="202"/>
      <c r="BL267" s="202"/>
      <c r="BM267" s="202"/>
      <c r="BN267" s="202"/>
      <c r="BO267" s="202"/>
      <c r="BP267" s="202"/>
      <c r="BQ267" s="202"/>
      <c r="BR267" s="202"/>
      <c r="BS267" s="202"/>
      <c r="BT267" s="202"/>
      <c r="BU267" s="202"/>
      <c r="BV267" s="202"/>
      <c r="BW267" s="202"/>
      <c r="BX267" s="202"/>
      <c r="BY267" s="202"/>
      <c r="BZ267" s="202"/>
      <c r="CA267" s="202"/>
      <c r="CB267" s="202"/>
      <c r="CC267" s="202"/>
      <c r="CD267" s="202"/>
      <c r="CE267" s="202"/>
      <c r="CF267" s="202"/>
      <c r="CG267" s="202"/>
      <c r="CH267" s="202"/>
      <c r="CI267" s="202"/>
      <c r="CJ267" s="202"/>
      <c r="CK267" s="202"/>
      <c r="CL267" s="202"/>
      <c r="CM267" s="202"/>
      <c r="CN267" s="202"/>
      <c r="CO267" s="202"/>
      <c r="CP267" s="202"/>
      <c r="CQ267" s="202"/>
      <c r="CR267" s="202"/>
      <c r="CS267" s="202"/>
      <c r="CT267" s="202"/>
      <c r="CU267" s="202"/>
      <c r="CV267" s="202"/>
      <c r="CW267" s="202"/>
      <c r="CX267" s="202"/>
      <c r="CY267" s="202"/>
      <c r="CZ267" s="202"/>
      <c r="DA267" s="202"/>
      <c r="DB267" s="202"/>
      <c r="DC267" s="202"/>
      <c r="DD267" s="202"/>
      <c r="DE267" s="202"/>
      <c r="DF267" s="202"/>
      <c r="DG267" s="202"/>
      <c r="DH267" s="202"/>
      <c r="DI267" s="202"/>
      <c r="DJ267" s="202"/>
      <c r="DK267" s="202"/>
      <c r="DL267" s="202"/>
      <c r="DM267" s="202"/>
      <c r="DN267" s="202"/>
      <c r="DO267" s="202"/>
      <c r="DP267" s="202"/>
      <c r="DQ267" s="202"/>
      <c r="DR267" s="202"/>
      <c r="DS267" s="202"/>
      <c r="DT267" s="202"/>
      <c r="DU267" s="202"/>
      <c r="DV267" s="202"/>
      <c r="DW267" s="202"/>
      <c r="DX267" s="202"/>
      <c r="DY267" s="202"/>
      <c r="DZ267" s="202"/>
      <c r="EA267" s="202"/>
      <c r="EB267" s="202"/>
      <c r="EC267" s="202"/>
      <c r="ED267" s="202"/>
      <c r="EE267" s="202"/>
      <c r="EF267" s="202"/>
      <c r="EG267" s="202"/>
      <c r="EH267" s="202"/>
      <c r="EI267" s="202"/>
      <c r="EJ267" s="202"/>
      <c r="EK267" s="202"/>
      <c r="EL267" s="202"/>
      <c r="EM267" s="202"/>
      <c r="EN267" s="202"/>
      <c r="EO267" s="202"/>
      <c r="EP267" s="202"/>
      <c r="EQ267" s="202"/>
      <c r="ER267" s="202"/>
      <c r="ES267" s="202"/>
      <c r="ET267" s="202"/>
      <c r="EU267" s="202"/>
      <c r="EV267" s="202"/>
      <c r="EW267" s="202"/>
      <c r="EX267" s="202"/>
      <c r="EY267" s="202"/>
      <c r="EZ267" s="202"/>
      <c r="FA267" s="202"/>
      <c r="FB267" s="202"/>
      <c r="FC267" s="202"/>
      <c r="FD267" s="202"/>
      <c r="FE267" s="202"/>
      <c r="FF267" s="202"/>
      <c r="FG267" s="202"/>
      <c r="FH267" s="202"/>
      <c r="FI267" s="202"/>
      <c r="FJ267" s="202"/>
      <c r="FK267" s="202"/>
      <c r="FL267" s="202"/>
      <c r="FM267" s="202"/>
      <c r="FN267" s="202"/>
      <c r="FO267" s="202"/>
      <c r="FP267" s="202"/>
      <c r="FQ267" s="202"/>
      <c r="FR267" s="202"/>
      <c r="FS267" s="202"/>
      <c r="FT267" s="202"/>
      <c r="FU267" s="202"/>
      <c r="FV267" s="202"/>
      <c r="FW267" s="202"/>
      <c r="FX267" s="202"/>
      <c r="FY267" s="202"/>
      <c r="FZ267" s="202"/>
      <c r="GA267" s="202"/>
      <c r="GB267" s="202"/>
      <c r="GC267" s="202"/>
      <c r="GD267" s="202"/>
      <c r="GE267" s="202"/>
      <c r="GF267" s="202"/>
      <c r="GG267" s="202"/>
      <c r="GH267" s="202"/>
      <c r="GI267" s="202"/>
      <c r="GJ267" s="202"/>
      <c r="GK267" s="202"/>
      <c r="GL267" s="202"/>
      <c r="GM267" s="202"/>
      <c r="GN267" s="202"/>
      <c r="GO267" s="202"/>
      <c r="GP267" s="202"/>
      <c r="GQ267" s="202"/>
      <c r="GR267" s="202"/>
      <c r="GS267" s="202"/>
      <c r="GT267" s="202"/>
      <c r="GU267" s="202"/>
      <c r="GV267" s="202"/>
      <c r="GW267" s="202"/>
      <c r="GX267" s="202"/>
      <c r="GY267" s="202"/>
      <c r="GZ267" s="202"/>
      <c r="HA267" s="202"/>
      <c r="HB267" s="202"/>
      <c r="HC267" s="202"/>
      <c r="HD267" s="202"/>
      <c r="HE267" s="202"/>
      <c r="HF267" s="202"/>
      <c r="HG267" s="202"/>
      <c r="HH267" s="202"/>
      <c r="HI267" s="202"/>
      <c r="HJ267" s="202"/>
      <c r="HK267" s="202"/>
      <c r="HL267" s="202"/>
      <c r="HM267" s="202"/>
      <c r="HN267" s="202"/>
      <c r="HO267" s="202"/>
      <c r="HP267" s="202"/>
      <c r="HQ267" s="202"/>
      <c r="HR267" s="202"/>
      <c r="HS267" s="202"/>
    </row>
    <row r="268" spans="51:227" ht="10" customHeight="1" x14ac:dyDescent="0.35"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  <c r="BI268" s="202"/>
      <c r="BJ268" s="202"/>
      <c r="BK268" s="202"/>
      <c r="BL268" s="202"/>
      <c r="BM268" s="202"/>
      <c r="BN268" s="202"/>
      <c r="BO268" s="202"/>
      <c r="BP268" s="202"/>
      <c r="BQ268" s="202"/>
      <c r="BR268" s="202"/>
      <c r="BS268" s="202"/>
      <c r="BT268" s="202"/>
      <c r="BU268" s="202"/>
      <c r="BV268" s="202"/>
      <c r="BW268" s="202"/>
      <c r="BX268" s="202"/>
      <c r="BY268" s="202"/>
      <c r="BZ268" s="202"/>
      <c r="CA268" s="202"/>
      <c r="CB268" s="202"/>
      <c r="CC268" s="202"/>
      <c r="CD268" s="202"/>
      <c r="CE268" s="202"/>
      <c r="CF268" s="202"/>
      <c r="CG268" s="202"/>
      <c r="CH268" s="202"/>
      <c r="CI268" s="202"/>
      <c r="CJ268" s="202"/>
      <c r="CK268" s="202"/>
      <c r="CL268" s="202"/>
      <c r="CM268" s="202"/>
      <c r="CN268" s="202"/>
      <c r="CO268" s="202"/>
      <c r="CP268" s="202"/>
      <c r="CQ268" s="202"/>
      <c r="CR268" s="202"/>
      <c r="CS268" s="202"/>
      <c r="CT268" s="202"/>
      <c r="CU268" s="202"/>
      <c r="CV268" s="202"/>
      <c r="CW268" s="202"/>
      <c r="CX268" s="202"/>
      <c r="CY268" s="202"/>
      <c r="CZ268" s="202"/>
      <c r="DA268" s="202"/>
      <c r="DB268" s="202"/>
      <c r="DC268" s="202"/>
      <c r="DD268" s="202"/>
      <c r="DE268" s="202"/>
      <c r="DF268" s="202"/>
      <c r="DG268" s="202"/>
      <c r="DH268" s="202"/>
      <c r="DI268" s="202"/>
      <c r="DJ268" s="202"/>
      <c r="DK268" s="202"/>
      <c r="DL268" s="202"/>
      <c r="DM268" s="202"/>
      <c r="DN268" s="202"/>
      <c r="DO268" s="202"/>
      <c r="DP268" s="202"/>
      <c r="DQ268" s="202"/>
      <c r="DR268" s="202"/>
      <c r="DS268" s="202"/>
      <c r="DT268" s="202"/>
      <c r="DU268" s="202"/>
      <c r="DV268" s="202"/>
      <c r="DW268" s="202"/>
      <c r="DX268" s="202"/>
      <c r="DY268" s="202"/>
      <c r="DZ268" s="202"/>
      <c r="EA268" s="202"/>
      <c r="EB268" s="202"/>
      <c r="EC268" s="202"/>
      <c r="ED268" s="202"/>
      <c r="EE268" s="202"/>
      <c r="EF268" s="202"/>
      <c r="EG268" s="202"/>
      <c r="EH268" s="202"/>
      <c r="EI268" s="202"/>
      <c r="EJ268" s="202"/>
      <c r="EK268" s="202"/>
      <c r="EL268" s="202"/>
      <c r="EM268" s="202"/>
      <c r="EN268" s="202"/>
      <c r="EO268" s="202"/>
      <c r="EP268" s="202"/>
      <c r="EQ268" s="202"/>
      <c r="ER268" s="202"/>
      <c r="ES268" s="202"/>
      <c r="ET268" s="202"/>
      <c r="EU268" s="202"/>
      <c r="EV268" s="202"/>
      <c r="EW268" s="202"/>
      <c r="EX268" s="202"/>
      <c r="EY268" s="202"/>
      <c r="EZ268" s="202"/>
      <c r="FA268" s="202"/>
      <c r="FB268" s="202"/>
      <c r="FC268" s="202"/>
      <c r="FD268" s="202"/>
      <c r="FE268" s="202"/>
      <c r="FF268" s="202"/>
      <c r="FG268" s="202"/>
      <c r="FH268" s="202"/>
      <c r="FI268" s="202"/>
      <c r="FJ268" s="202"/>
      <c r="FK268" s="202"/>
      <c r="FL268" s="202"/>
      <c r="FM268" s="202"/>
      <c r="FN268" s="202"/>
      <c r="FO268" s="202"/>
      <c r="FP268" s="202"/>
      <c r="FQ268" s="202"/>
      <c r="FR268" s="202"/>
      <c r="FS268" s="202"/>
      <c r="FT268" s="202"/>
      <c r="FU268" s="202"/>
      <c r="FV268" s="202"/>
      <c r="FW268" s="202"/>
      <c r="FX268" s="202"/>
      <c r="FY268" s="202"/>
      <c r="FZ268" s="202"/>
      <c r="GA268" s="202"/>
      <c r="GB268" s="202"/>
      <c r="GC268" s="202"/>
      <c r="GD268" s="202"/>
      <c r="GE268" s="202"/>
      <c r="GF268" s="202"/>
      <c r="GG268" s="202"/>
      <c r="GH268" s="202"/>
      <c r="GI268" s="202"/>
      <c r="GJ268" s="202"/>
      <c r="GK268" s="202"/>
      <c r="GL268" s="202"/>
      <c r="GM268" s="202"/>
      <c r="GN268" s="202"/>
      <c r="GO268" s="202"/>
      <c r="GP268" s="202"/>
      <c r="GQ268" s="202"/>
      <c r="GR268" s="202"/>
      <c r="GS268" s="202"/>
      <c r="GT268" s="202"/>
      <c r="GU268" s="202"/>
      <c r="GV268" s="202"/>
      <c r="GW268" s="202"/>
      <c r="GX268" s="202"/>
      <c r="GY268" s="202"/>
      <c r="GZ268" s="202"/>
      <c r="HA268" s="202"/>
      <c r="HB268" s="202"/>
      <c r="HC268" s="202"/>
      <c r="HD268" s="202"/>
      <c r="HE268" s="202"/>
      <c r="HF268" s="202"/>
      <c r="HG268" s="202"/>
      <c r="HH268" s="202"/>
      <c r="HI268" s="202"/>
      <c r="HJ268" s="202"/>
      <c r="HK268" s="202"/>
      <c r="HL268" s="202"/>
      <c r="HM268" s="202"/>
      <c r="HN268" s="202"/>
      <c r="HO268" s="202"/>
      <c r="HP268" s="202"/>
      <c r="HQ268" s="202"/>
      <c r="HR268" s="202"/>
      <c r="HS268" s="202"/>
    </row>
    <row r="269" spans="51:227" ht="10" customHeight="1" x14ac:dyDescent="0.35"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  <c r="BL269" s="202"/>
      <c r="BM269" s="202"/>
      <c r="BN269" s="202"/>
      <c r="BO269" s="202"/>
      <c r="BP269" s="202"/>
      <c r="BQ269" s="202"/>
      <c r="BR269" s="202"/>
      <c r="BS269" s="202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202"/>
      <c r="DT269" s="202"/>
      <c r="DU269" s="202"/>
      <c r="DV269" s="202"/>
      <c r="DW269" s="202"/>
      <c r="DX269" s="202"/>
      <c r="DY269" s="202"/>
      <c r="DZ269" s="202"/>
      <c r="EA269" s="202"/>
      <c r="EB269" s="202"/>
      <c r="EC269" s="202"/>
      <c r="ED269" s="202"/>
      <c r="EE269" s="202"/>
      <c r="EF269" s="202"/>
      <c r="EG269" s="202"/>
      <c r="EH269" s="202"/>
      <c r="EI269" s="202"/>
      <c r="EJ269" s="202"/>
      <c r="EK269" s="202"/>
      <c r="EL269" s="202"/>
      <c r="EM269" s="202"/>
      <c r="EN269" s="202"/>
      <c r="EO269" s="202"/>
      <c r="EP269" s="202"/>
      <c r="EQ269" s="202"/>
      <c r="ER269" s="202"/>
      <c r="ES269" s="202"/>
      <c r="ET269" s="202"/>
      <c r="EU269" s="202"/>
      <c r="EV269" s="202"/>
      <c r="EW269" s="202"/>
      <c r="EX269" s="202"/>
      <c r="EY269" s="202"/>
      <c r="EZ269" s="202"/>
      <c r="FA269" s="202"/>
      <c r="FB269" s="202"/>
      <c r="FC269" s="202"/>
      <c r="FD269" s="202"/>
      <c r="FE269" s="202"/>
      <c r="FF269" s="202"/>
      <c r="FG269" s="202"/>
      <c r="FH269" s="202"/>
      <c r="FI269" s="202"/>
      <c r="FJ269" s="202"/>
      <c r="FK269" s="202"/>
      <c r="FL269" s="202"/>
      <c r="FM269" s="202"/>
      <c r="FN269" s="202"/>
      <c r="FO269" s="202"/>
      <c r="FP269" s="202"/>
      <c r="FQ269" s="202"/>
      <c r="FR269" s="202"/>
      <c r="FS269" s="202"/>
      <c r="FT269" s="202"/>
      <c r="FU269" s="202"/>
      <c r="FV269" s="202"/>
      <c r="FW269" s="202"/>
      <c r="FX269" s="202"/>
      <c r="FY269" s="202"/>
      <c r="FZ269" s="202"/>
      <c r="GA269" s="202"/>
      <c r="GB269" s="202"/>
      <c r="GC269" s="202"/>
      <c r="GD269" s="202"/>
      <c r="GE269" s="202"/>
      <c r="GF269" s="202"/>
      <c r="GG269" s="202"/>
      <c r="GH269" s="202"/>
      <c r="GI269" s="202"/>
      <c r="GJ269" s="202"/>
      <c r="GK269" s="202"/>
      <c r="GL269" s="202"/>
      <c r="GM269" s="202"/>
      <c r="GN269" s="202"/>
      <c r="GO269" s="202"/>
      <c r="GP269" s="202"/>
      <c r="GQ269" s="202"/>
      <c r="GR269" s="202"/>
      <c r="GS269" s="202"/>
      <c r="GT269" s="202"/>
      <c r="GU269" s="202"/>
      <c r="GV269" s="202"/>
      <c r="GW269" s="202"/>
      <c r="GX269" s="202"/>
      <c r="GY269" s="202"/>
      <c r="GZ269" s="202"/>
      <c r="HA269" s="202"/>
      <c r="HB269" s="202"/>
      <c r="HC269" s="202"/>
      <c r="HD269" s="202"/>
      <c r="HE269" s="202"/>
      <c r="HF269" s="202"/>
      <c r="HG269" s="202"/>
      <c r="HH269" s="202"/>
      <c r="HI269" s="202"/>
      <c r="HJ269" s="202"/>
      <c r="HK269" s="202"/>
      <c r="HL269" s="202"/>
      <c r="HM269" s="202"/>
      <c r="HN269" s="202"/>
      <c r="HO269" s="202"/>
      <c r="HP269" s="202"/>
      <c r="HQ269" s="202"/>
      <c r="HR269" s="202"/>
      <c r="HS269" s="202"/>
    </row>
    <row r="270" spans="51:227" ht="10" customHeight="1" x14ac:dyDescent="0.35"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  <c r="BI270" s="202"/>
      <c r="BJ270" s="202"/>
      <c r="BK270" s="202"/>
      <c r="BL270" s="202"/>
      <c r="BM270" s="202"/>
      <c r="BN270" s="202"/>
      <c r="BO270" s="202"/>
      <c r="BP270" s="202"/>
      <c r="BQ270" s="202"/>
      <c r="BR270" s="202"/>
      <c r="BS270" s="202"/>
      <c r="BT270" s="202"/>
      <c r="BU270" s="202"/>
      <c r="BV270" s="202"/>
      <c r="BW270" s="202"/>
      <c r="BX270" s="202"/>
      <c r="BY270" s="202"/>
      <c r="BZ270" s="202"/>
      <c r="CA270" s="202"/>
      <c r="CB270" s="202"/>
      <c r="CC270" s="202"/>
      <c r="CD270" s="202"/>
      <c r="CE270" s="202"/>
      <c r="CF270" s="202"/>
      <c r="CG270" s="202"/>
      <c r="CH270" s="202"/>
      <c r="CI270" s="202"/>
      <c r="CJ270" s="202"/>
      <c r="CK270" s="202"/>
      <c r="CL270" s="202"/>
      <c r="CM270" s="202"/>
      <c r="CN270" s="202"/>
      <c r="CO270" s="202"/>
      <c r="CP270" s="202"/>
      <c r="CQ270" s="202"/>
      <c r="CR270" s="202"/>
      <c r="CS270" s="202"/>
      <c r="CT270" s="202"/>
      <c r="CU270" s="202"/>
      <c r="CV270" s="202"/>
      <c r="CW270" s="202"/>
      <c r="CX270" s="202"/>
      <c r="CY270" s="202"/>
      <c r="CZ270" s="202"/>
      <c r="DA270" s="202"/>
      <c r="DB270" s="202"/>
      <c r="DC270" s="202"/>
      <c r="DD270" s="202"/>
      <c r="DE270" s="202"/>
      <c r="DF270" s="202"/>
      <c r="DG270" s="202"/>
      <c r="DH270" s="202"/>
      <c r="DI270" s="202"/>
      <c r="DJ270" s="202"/>
      <c r="DK270" s="202"/>
      <c r="DL270" s="202"/>
      <c r="DM270" s="202"/>
      <c r="DN270" s="202"/>
      <c r="DO270" s="202"/>
      <c r="DP270" s="202"/>
      <c r="DQ270" s="202"/>
      <c r="DR270" s="202"/>
      <c r="DS270" s="202"/>
      <c r="DT270" s="202"/>
      <c r="DU270" s="202"/>
      <c r="DV270" s="202"/>
      <c r="DW270" s="202"/>
      <c r="DX270" s="202"/>
      <c r="DY270" s="202"/>
      <c r="DZ270" s="202"/>
      <c r="EA270" s="202"/>
      <c r="EB270" s="202"/>
      <c r="EC270" s="202"/>
      <c r="ED270" s="202"/>
      <c r="EE270" s="202"/>
      <c r="EF270" s="202"/>
      <c r="EG270" s="202"/>
      <c r="EH270" s="202"/>
      <c r="EI270" s="202"/>
      <c r="EJ270" s="202"/>
      <c r="EK270" s="202"/>
      <c r="EL270" s="202"/>
      <c r="EM270" s="202"/>
      <c r="EN270" s="202"/>
      <c r="EO270" s="202"/>
      <c r="EP270" s="202"/>
      <c r="EQ270" s="202"/>
      <c r="ER270" s="202"/>
      <c r="ES270" s="202"/>
      <c r="ET270" s="202"/>
      <c r="EU270" s="202"/>
      <c r="EV270" s="202"/>
      <c r="EW270" s="202"/>
      <c r="EX270" s="202"/>
      <c r="EY270" s="202"/>
      <c r="EZ270" s="202"/>
      <c r="FA270" s="202"/>
      <c r="FB270" s="202"/>
      <c r="FC270" s="202"/>
      <c r="FD270" s="202"/>
      <c r="FE270" s="202"/>
      <c r="FF270" s="202"/>
      <c r="FG270" s="202"/>
      <c r="FH270" s="202"/>
      <c r="FI270" s="202"/>
      <c r="FJ270" s="202"/>
      <c r="FK270" s="202"/>
      <c r="FL270" s="202"/>
      <c r="FM270" s="202"/>
      <c r="FN270" s="202"/>
      <c r="FO270" s="202"/>
      <c r="FP270" s="202"/>
      <c r="FQ270" s="202"/>
      <c r="FR270" s="202"/>
      <c r="FS270" s="202"/>
      <c r="FT270" s="202"/>
      <c r="FU270" s="202"/>
      <c r="FV270" s="202"/>
      <c r="FW270" s="202"/>
      <c r="FX270" s="202"/>
      <c r="FY270" s="202"/>
      <c r="FZ270" s="202"/>
      <c r="GA270" s="202"/>
      <c r="GB270" s="202"/>
      <c r="GC270" s="202"/>
      <c r="GD270" s="202"/>
      <c r="GE270" s="202"/>
      <c r="GF270" s="202"/>
      <c r="GG270" s="202"/>
      <c r="GH270" s="202"/>
      <c r="GI270" s="202"/>
      <c r="GJ270" s="202"/>
      <c r="GK270" s="202"/>
      <c r="GL270" s="202"/>
      <c r="GM270" s="202"/>
      <c r="GN270" s="202"/>
      <c r="GO270" s="202"/>
      <c r="GP270" s="202"/>
      <c r="GQ270" s="202"/>
      <c r="GR270" s="202"/>
      <c r="GS270" s="202"/>
      <c r="GT270" s="202"/>
      <c r="GU270" s="202"/>
      <c r="GV270" s="202"/>
      <c r="GW270" s="202"/>
      <c r="GX270" s="202"/>
      <c r="GY270" s="202"/>
      <c r="GZ270" s="202"/>
      <c r="HA270" s="202"/>
      <c r="HB270" s="202"/>
      <c r="HC270" s="202"/>
      <c r="HD270" s="202"/>
      <c r="HE270" s="202"/>
      <c r="HF270" s="202"/>
      <c r="HG270" s="202"/>
      <c r="HH270" s="202"/>
      <c r="HI270" s="202"/>
      <c r="HJ270" s="202"/>
      <c r="HK270" s="202"/>
      <c r="HL270" s="202"/>
      <c r="HM270" s="202"/>
      <c r="HN270" s="202"/>
      <c r="HO270" s="202"/>
      <c r="HP270" s="202"/>
      <c r="HQ270" s="202"/>
      <c r="HR270" s="202"/>
      <c r="HS270" s="202"/>
    </row>
    <row r="271" spans="51:227" ht="10" customHeight="1" x14ac:dyDescent="0.35"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202"/>
      <c r="BS271" s="202"/>
      <c r="BT271" s="202"/>
      <c r="BU271" s="202"/>
      <c r="BV271" s="202"/>
      <c r="BW271" s="202"/>
      <c r="BX271" s="202"/>
      <c r="BY271" s="202"/>
      <c r="BZ271" s="202"/>
      <c r="CA271" s="202"/>
      <c r="CB271" s="202"/>
      <c r="CC271" s="202"/>
      <c r="CD271" s="202"/>
      <c r="CE271" s="202"/>
      <c r="CF271" s="202"/>
      <c r="CG271" s="202"/>
      <c r="CH271" s="202"/>
      <c r="CI271" s="202"/>
      <c r="CJ271" s="202"/>
      <c r="CK271" s="202"/>
      <c r="CL271" s="202"/>
      <c r="CM271" s="202"/>
      <c r="CN271" s="202"/>
      <c r="CO271" s="202"/>
      <c r="CP271" s="202"/>
      <c r="CQ271" s="202"/>
      <c r="CR271" s="202"/>
      <c r="CS271" s="202"/>
      <c r="CT271" s="202"/>
      <c r="CU271" s="202"/>
      <c r="CV271" s="202"/>
      <c r="CW271" s="202"/>
      <c r="CX271" s="202"/>
      <c r="CY271" s="202"/>
      <c r="CZ271" s="202"/>
      <c r="DA271" s="202"/>
      <c r="DB271" s="202"/>
      <c r="DC271" s="202"/>
      <c r="DD271" s="202"/>
      <c r="DE271" s="202"/>
      <c r="DF271" s="202"/>
      <c r="DG271" s="202"/>
      <c r="DH271" s="202"/>
      <c r="DI271" s="202"/>
      <c r="DJ271" s="202"/>
      <c r="DK271" s="202"/>
      <c r="DL271" s="202"/>
      <c r="DM271" s="202"/>
      <c r="DN271" s="202"/>
      <c r="DO271" s="202"/>
      <c r="DP271" s="202"/>
      <c r="DQ271" s="202"/>
      <c r="DR271" s="202"/>
      <c r="DS271" s="202"/>
      <c r="DT271" s="202"/>
      <c r="DU271" s="202"/>
      <c r="DV271" s="202"/>
      <c r="DW271" s="202"/>
      <c r="DX271" s="202"/>
      <c r="DY271" s="202"/>
      <c r="DZ271" s="202"/>
      <c r="EA271" s="202"/>
      <c r="EB271" s="202"/>
      <c r="EC271" s="202"/>
      <c r="ED271" s="202"/>
      <c r="EE271" s="202"/>
      <c r="EF271" s="202"/>
      <c r="EG271" s="202"/>
      <c r="EH271" s="202"/>
      <c r="EI271" s="202"/>
      <c r="EJ271" s="202"/>
      <c r="EK271" s="202"/>
      <c r="EL271" s="202"/>
      <c r="EM271" s="202"/>
      <c r="EN271" s="202"/>
      <c r="EO271" s="202"/>
      <c r="EP271" s="202"/>
      <c r="EQ271" s="202"/>
      <c r="ER271" s="202"/>
      <c r="ES271" s="202"/>
      <c r="ET271" s="202"/>
      <c r="EU271" s="202"/>
      <c r="EV271" s="202"/>
      <c r="EW271" s="202"/>
      <c r="EX271" s="202"/>
      <c r="EY271" s="202"/>
      <c r="EZ271" s="202"/>
      <c r="FA271" s="202"/>
      <c r="FB271" s="202"/>
      <c r="FC271" s="202"/>
      <c r="FD271" s="202"/>
      <c r="FE271" s="202"/>
      <c r="FF271" s="202"/>
      <c r="FG271" s="202"/>
      <c r="FH271" s="202"/>
      <c r="FI271" s="202"/>
      <c r="FJ271" s="202"/>
      <c r="FK271" s="202"/>
      <c r="FL271" s="202"/>
      <c r="FM271" s="202"/>
      <c r="FN271" s="202"/>
      <c r="FO271" s="202"/>
      <c r="FP271" s="202"/>
      <c r="FQ271" s="202"/>
      <c r="FR271" s="202"/>
      <c r="FS271" s="202"/>
      <c r="FT271" s="202"/>
      <c r="FU271" s="202"/>
      <c r="FV271" s="202"/>
      <c r="FW271" s="202"/>
      <c r="FX271" s="202"/>
      <c r="FY271" s="202"/>
      <c r="FZ271" s="202"/>
      <c r="GA271" s="202"/>
      <c r="GB271" s="202"/>
      <c r="GC271" s="202"/>
      <c r="GD271" s="202"/>
      <c r="GE271" s="202"/>
      <c r="GF271" s="202"/>
      <c r="GG271" s="202"/>
      <c r="GH271" s="202"/>
      <c r="GI271" s="202"/>
      <c r="GJ271" s="202"/>
      <c r="GK271" s="202"/>
      <c r="GL271" s="202"/>
      <c r="GM271" s="202"/>
      <c r="GN271" s="202"/>
      <c r="GO271" s="202"/>
      <c r="GP271" s="202"/>
      <c r="GQ271" s="202"/>
      <c r="GR271" s="202"/>
      <c r="GS271" s="202"/>
      <c r="GT271" s="202"/>
      <c r="GU271" s="202"/>
      <c r="GV271" s="202"/>
      <c r="GW271" s="202"/>
      <c r="GX271" s="202"/>
      <c r="GY271" s="202"/>
      <c r="GZ271" s="202"/>
      <c r="HA271" s="202"/>
      <c r="HB271" s="202"/>
      <c r="HC271" s="202"/>
      <c r="HD271" s="202"/>
      <c r="HE271" s="202"/>
      <c r="HF271" s="202"/>
      <c r="HG271" s="202"/>
      <c r="HH271" s="202"/>
      <c r="HI271" s="202"/>
      <c r="HJ271" s="202"/>
      <c r="HK271" s="202"/>
      <c r="HL271" s="202"/>
      <c r="HM271" s="202"/>
      <c r="HN271" s="202"/>
      <c r="HO271" s="202"/>
      <c r="HP271" s="202"/>
      <c r="HQ271" s="202"/>
      <c r="HR271" s="202"/>
      <c r="HS271" s="202"/>
    </row>
    <row r="272" spans="51:227" ht="10" customHeight="1" x14ac:dyDescent="0.35"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202"/>
      <c r="BQ272" s="202"/>
      <c r="BR272" s="202"/>
      <c r="BS272" s="202"/>
      <c r="BT272" s="202"/>
      <c r="BU272" s="202"/>
      <c r="BV272" s="202"/>
      <c r="BW272" s="202"/>
      <c r="BX272" s="202"/>
      <c r="BY272" s="202"/>
      <c r="BZ272" s="202"/>
      <c r="CA272" s="202"/>
      <c r="CB272" s="202"/>
      <c r="CC272" s="202"/>
      <c r="CD272" s="202"/>
      <c r="CE272" s="202"/>
      <c r="CF272" s="202"/>
      <c r="CG272" s="202"/>
      <c r="CH272" s="202"/>
      <c r="CI272" s="202"/>
      <c r="CJ272" s="202"/>
      <c r="CK272" s="202"/>
      <c r="CL272" s="202"/>
      <c r="CM272" s="202"/>
      <c r="CN272" s="202"/>
      <c r="CO272" s="202"/>
      <c r="CP272" s="202"/>
      <c r="CQ272" s="202"/>
      <c r="CR272" s="202"/>
      <c r="CS272" s="202"/>
      <c r="CT272" s="202"/>
      <c r="CU272" s="202"/>
      <c r="CV272" s="202"/>
      <c r="CW272" s="202"/>
      <c r="CX272" s="202"/>
      <c r="CY272" s="202"/>
      <c r="CZ272" s="202"/>
      <c r="DA272" s="202"/>
      <c r="DB272" s="202"/>
      <c r="DC272" s="202"/>
      <c r="DD272" s="202"/>
      <c r="DE272" s="202"/>
      <c r="DF272" s="202"/>
      <c r="DG272" s="202"/>
      <c r="DH272" s="202"/>
      <c r="DI272" s="202"/>
      <c r="DJ272" s="202"/>
      <c r="DK272" s="202"/>
      <c r="DL272" s="202"/>
      <c r="DM272" s="202"/>
      <c r="DN272" s="202"/>
      <c r="DO272" s="202"/>
      <c r="DP272" s="202"/>
      <c r="DQ272" s="202"/>
      <c r="DR272" s="202"/>
      <c r="DS272" s="202"/>
      <c r="DT272" s="202"/>
      <c r="DU272" s="202"/>
      <c r="DV272" s="202"/>
      <c r="DW272" s="202"/>
      <c r="DX272" s="202"/>
      <c r="DY272" s="202"/>
      <c r="DZ272" s="202"/>
      <c r="EA272" s="202"/>
      <c r="EB272" s="202"/>
      <c r="EC272" s="202"/>
      <c r="ED272" s="202"/>
      <c r="EE272" s="202"/>
      <c r="EF272" s="202"/>
      <c r="EG272" s="202"/>
      <c r="EH272" s="202"/>
      <c r="EI272" s="202"/>
      <c r="EJ272" s="202"/>
      <c r="EK272" s="202"/>
      <c r="EL272" s="202"/>
      <c r="EM272" s="202"/>
      <c r="EN272" s="202"/>
      <c r="EO272" s="202"/>
      <c r="EP272" s="202"/>
      <c r="EQ272" s="202"/>
      <c r="ER272" s="202"/>
      <c r="ES272" s="202"/>
      <c r="ET272" s="202"/>
      <c r="EU272" s="202"/>
      <c r="EV272" s="202"/>
      <c r="EW272" s="202"/>
      <c r="EX272" s="202"/>
      <c r="EY272" s="202"/>
      <c r="EZ272" s="202"/>
      <c r="FA272" s="202"/>
      <c r="FB272" s="202"/>
      <c r="FC272" s="202"/>
      <c r="FD272" s="202"/>
      <c r="FE272" s="202"/>
      <c r="FF272" s="202"/>
      <c r="FG272" s="202"/>
      <c r="FH272" s="202"/>
      <c r="FI272" s="202"/>
      <c r="FJ272" s="202"/>
      <c r="FK272" s="202"/>
      <c r="FL272" s="202"/>
      <c r="FM272" s="202"/>
      <c r="FN272" s="202"/>
      <c r="FO272" s="202"/>
      <c r="FP272" s="202"/>
      <c r="FQ272" s="202"/>
      <c r="FR272" s="202"/>
      <c r="FS272" s="202"/>
      <c r="FT272" s="202"/>
      <c r="FU272" s="202"/>
      <c r="FV272" s="202"/>
      <c r="FW272" s="202"/>
      <c r="FX272" s="202"/>
      <c r="FY272" s="202"/>
      <c r="FZ272" s="202"/>
      <c r="GA272" s="202"/>
      <c r="GB272" s="202"/>
      <c r="GC272" s="202"/>
      <c r="GD272" s="202"/>
      <c r="GE272" s="202"/>
      <c r="GF272" s="202"/>
      <c r="GG272" s="202"/>
      <c r="GH272" s="202"/>
      <c r="GI272" s="202"/>
      <c r="GJ272" s="202"/>
      <c r="GK272" s="202"/>
      <c r="GL272" s="202"/>
      <c r="GM272" s="202"/>
      <c r="GN272" s="202"/>
      <c r="GO272" s="202"/>
      <c r="GP272" s="202"/>
      <c r="GQ272" s="202"/>
      <c r="GR272" s="202"/>
      <c r="GS272" s="202"/>
      <c r="GT272" s="202"/>
      <c r="GU272" s="202"/>
      <c r="GV272" s="202"/>
      <c r="GW272" s="202"/>
      <c r="GX272" s="202"/>
      <c r="GY272" s="202"/>
      <c r="GZ272" s="202"/>
      <c r="HA272" s="202"/>
      <c r="HB272" s="202"/>
      <c r="HC272" s="202"/>
      <c r="HD272" s="202"/>
      <c r="HE272" s="202"/>
      <c r="HF272" s="202"/>
      <c r="HG272" s="202"/>
      <c r="HH272" s="202"/>
      <c r="HI272" s="202"/>
      <c r="HJ272" s="202"/>
      <c r="HK272" s="202"/>
      <c r="HL272" s="202"/>
      <c r="HM272" s="202"/>
      <c r="HN272" s="202"/>
      <c r="HO272" s="202"/>
      <c r="HP272" s="202"/>
      <c r="HQ272" s="202"/>
      <c r="HR272" s="202"/>
      <c r="HS272" s="202"/>
    </row>
    <row r="273" spans="1:227" ht="10" customHeight="1" x14ac:dyDescent="0.35"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2"/>
      <c r="BJ273" s="202"/>
      <c r="BK273" s="202"/>
      <c r="BL273" s="202"/>
      <c r="BM273" s="202"/>
      <c r="BN273" s="202"/>
      <c r="BO273" s="202"/>
      <c r="BP273" s="202"/>
      <c r="BQ273" s="202"/>
      <c r="BR273" s="202"/>
      <c r="BS273" s="202"/>
      <c r="BT273" s="202"/>
      <c r="BU273" s="202"/>
      <c r="BV273" s="202"/>
      <c r="BW273" s="202"/>
      <c r="BX273" s="202"/>
      <c r="BY273" s="202"/>
      <c r="BZ273" s="202"/>
      <c r="CA273" s="202"/>
      <c r="CB273" s="202"/>
      <c r="CC273" s="202"/>
      <c r="CD273" s="202"/>
      <c r="CE273" s="202"/>
      <c r="CF273" s="202"/>
      <c r="CG273" s="202"/>
      <c r="CH273" s="202"/>
      <c r="CI273" s="202"/>
      <c r="CJ273" s="202"/>
      <c r="CK273" s="202"/>
      <c r="CL273" s="202"/>
      <c r="CM273" s="202"/>
      <c r="CN273" s="202"/>
      <c r="CO273" s="202"/>
      <c r="CP273" s="202"/>
      <c r="CQ273" s="202"/>
      <c r="CR273" s="202"/>
      <c r="CS273" s="202"/>
      <c r="CT273" s="202"/>
      <c r="CU273" s="202"/>
      <c r="CV273" s="202"/>
      <c r="CW273" s="202"/>
      <c r="CX273" s="202"/>
      <c r="CY273" s="202"/>
      <c r="CZ273" s="202"/>
      <c r="DA273" s="202"/>
      <c r="DB273" s="202"/>
      <c r="DC273" s="202"/>
      <c r="DD273" s="202"/>
      <c r="DE273" s="202"/>
      <c r="DF273" s="202"/>
      <c r="DG273" s="202"/>
      <c r="DH273" s="202"/>
      <c r="DI273" s="202"/>
      <c r="DJ273" s="202"/>
      <c r="DK273" s="202"/>
      <c r="DL273" s="202"/>
      <c r="DM273" s="202"/>
      <c r="DN273" s="202"/>
      <c r="DO273" s="202"/>
      <c r="DP273" s="202"/>
      <c r="DQ273" s="202"/>
      <c r="DR273" s="202"/>
      <c r="DS273" s="202"/>
      <c r="DT273" s="202"/>
      <c r="DU273" s="202"/>
      <c r="DV273" s="202"/>
      <c r="DW273" s="202"/>
      <c r="DX273" s="202"/>
      <c r="DY273" s="202"/>
      <c r="DZ273" s="202"/>
      <c r="EA273" s="202"/>
      <c r="EB273" s="202"/>
      <c r="EC273" s="202"/>
      <c r="ED273" s="202"/>
      <c r="EE273" s="202"/>
      <c r="EF273" s="202"/>
      <c r="EG273" s="202"/>
      <c r="EH273" s="202"/>
      <c r="EI273" s="202"/>
      <c r="EJ273" s="202"/>
      <c r="EK273" s="202"/>
      <c r="EL273" s="202"/>
      <c r="EM273" s="202"/>
      <c r="EN273" s="202"/>
      <c r="EO273" s="202"/>
      <c r="EP273" s="202"/>
      <c r="EQ273" s="202"/>
      <c r="ER273" s="202"/>
      <c r="ES273" s="202"/>
      <c r="ET273" s="202"/>
      <c r="EU273" s="202"/>
      <c r="EV273" s="202"/>
      <c r="EW273" s="202"/>
      <c r="EX273" s="202"/>
      <c r="EY273" s="202"/>
      <c r="EZ273" s="202"/>
      <c r="FA273" s="202"/>
      <c r="FB273" s="202"/>
      <c r="FC273" s="202"/>
      <c r="FD273" s="202"/>
      <c r="FE273" s="202"/>
      <c r="FF273" s="202"/>
      <c r="FG273" s="202"/>
      <c r="FH273" s="202"/>
      <c r="FI273" s="202"/>
      <c r="FJ273" s="202"/>
      <c r="FK273" s="202"/>
      <c r="FL273" s="202"/>
      <c r="FM273" s="202"/>
      <c r="FN273" s="202"/>
      <c r="FO273" s="202"/>
      <c r="FP273" s="202"/>
      <c r="FQ273" s="202"/>
      <c r="FR273" s="202"/>
      <c r="FS273" s="202"/>
      <c r="FT273" s="202"/>
      <c r="FU273" s="202"/>
      <c r="FV273" s="202"/>
      <c r="FW273" s="202"/>
      <c r="FX273" s="202"/>
      <c r="FY273" s="202"/>
      <c r="FZ273" s="202"/>
      <c r="GA273" s="202"/>
      <c r="GB273" s="202"/>
      <c r="GC273" s="202"/>
      <c r="GD273" s="202"/>
      <c r="GE273" s="202"/>
      <c r="GF273" s="202"/>
      <c r="GG273" s="202"/>
      <c r="GH273" s="202"/>
      <c r="GI273" s="202"/>
      <c r="GJ273" s="202"/>
      <c r="GK273" s="202"/>
      <c r="GL273" s="202"/>
      <c r="GM273" s="202"/>
      <c r="GN273" s="202"/>
      <c r="GO273" s="202"/>
      <c r="GP273" s="202"/>
      <c r="GQ273" s="202"/>
      <c r="GR273" s="202"/>
      <c r="GS273" s="202"/>
      <c r="GT273" s="202"/>
      <c r="GU273" s="202"/>
      <c r="GV273" s="202"/>
      <c r="GW273" s="202"/>
      <c r="GX273" s="202"/>
      <c r="GY273" s="202"/>
      <c r="GZ273" s="202"/>
      <c r="HA273" s="202"/>
      <c r="HB273" s="202"/>
      <c r="HC273" s="202"/>
      <c r="HD273" s="202"/>
      <c r="HE273" s="202"/>
      <c r="HF273" s="202"/>
      <c r="HG273" s="202"/>
      <c r="HH273" s="202"/>
      <c r="HI273" s="202"/>
      <c r="HJ273" s="202"/>
      <c r="HK273" s="202"/>
      <c r="HL273" s="202"/>
      <c r="HM273" s="202"/>
      <c r="HN273" s="202"/>
      <c r="HO273" s="202"/>
      <c r="HP273" s="202"/>
      <c r="HQ273" s="202"/>
      <c r="HR273" s="202"/>
      <c r="HS273" s="202"/>
    </row>
    <row r="274" spans="1:227" ht="10" customHeight="1" x14ac:dyDescent="0.35"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2"/>
      <c r="BN274" s="202"/>
      <c r="BO274" s="202"/>
      <c r="BP274" s="202"/>
      <c r="BQ274" s="202"/>
      <c r="BR274" s="202"/>
      <c r="BS274" s="202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202"/>
      <c r="CG274" s="202"/>
      <c r="CH274" s="202"/>
      <c r="CI274" s="202"/>
      <c r="CJ274" s="202"/>
      <c r="CK274" s="202"/>
      <c r="CL274" s="202"/>
      <c r="CM274" s="202"/>
      <c r="CN274" s="202"/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202"/>
      <c r="DF274" s="202"/>
      <c r="DG274" s="202"/>
      <c r="DH274" s="202"/>
      <c r="DI274" s="202"/>
      <c r="DJ274" s="202"/>
      <c r="DK274" s="202"/>
      <c r="DL274" s="202"/>
      <c r="DM274" s="202"/>
      <c r="DN274" s="202"/>
      <c r="DO274" s="202"/>
      <c r="DP274" s="202"/>
      <c r="DQ274" s="202"/>
      <c r="DR274" s="202"/>
      <c r="DS274" s="202"/>
      <c r="DT274" s="202"/>
      <c r="DU274" s="202"/>
      <c r="DV274" s="202"/>
      <c r="DW274" s="202"/>
      <c r="DX274" s="202"/>
      <c r="DY274" s="202"/>
      <c r="DZ274" s="202"/>
      <c r="EA274" s="202"/>
      <c r="EB274" s="202"/>
      <c r="EC274" s="202"/>
      <c r="ED274" s="202"/>
      <c r="EE274" s="202"/>
      <c r="EF274" s="202"/>
      <c r="EG274" s="202"/>
      <c r="EH274" s="202"/>
      <c r="EI274" s="202"/>
      <c r="EJ274" s="202"/>
      <c r="EK274" s="202"/>
      <c r="EL274" s="202"/>
      <c r="EM274" s="202"/>
      <c r="EN274" s="202"/>
      <c r="EO274" s="202"/>
      <c r="EP274" s="202"/>
      <c r="EQ274" s="202"/>
      <c r="ER274" s="202"/>
      <c r="ES274" s="202"/>
      <c r="ET274" s="202"/>
      <c r="EU274" s="202"/>
      <c r="EV274" s="202"/>
      <c r="EW274" s="202"/>
      <c r="EX274" s="202"/>
      <c r="EY274" s="202"/>
      <c r="EZ274" s="202"/>
      <c r="FA274" s="202"/>
      <c r="FB274" s="202"/>
      <c r="FC274" s="202"/>
      <c r="FD274" s="202"/>
      <c r="FE274" s="202"/>
      <c r="FF274" s="202"/>
      <c r="FG274" s="202"/>
      <c r="FH274" s="202"/>
      <c r="FI274" s="202"/>
      <c r="FJ274" s="202"/>
      <c r="FK274" s="202"/>
      <c r="FL274" s="202"/>
      <c r="FM274" s="202"/>
      <c r="FN274" s="202"/>
      <c r="FO274" s="202"/>
      <c r="FP274" s="202"/>
      <c r="FQ274" s="202"/>
      <c r="FR274" s="202"/>
      <c r="FS274" s="202"/>
      <c r="FT274" s="202"/>
      <c r="FU274" s="202"/>
      <c r="FV274" s="202"/>
      <c r="FW274" s="202"/>
      <c r="FX274" s="202"/>
      <c r="FY274" s="202"/>
      <c r="FZ274" s="202"/>
      <c r="GA274" s="202"/>
      <c r="GB274" s="202"/>
      <c r="GC274" s="202"/>
      <c r="GD274" s="202"/>
      <c r="GE274" s="202"/>
      <c r="GF274" s="202"/>
      <c r="GG274" s="202"/>
      <c r="GH274" s="202"/>
      <c r="GI274" s="202"/>
      <c r="GJ274" s="202"/>
      <c r="GK274" s="202"/>
      <c r="GL274" s="202"/>
      <c r="GM274" s="202"/>
      <c r="GN274" s="202"/>
      <c r="GO274" s="202"/>
      <c r="GP274" s="202"/>
      <c r="GQ274" s="202"/>
      <c r="GR274" s="202"/>
      <c r="GS274" s="202"/>
      <c r="GT274" s="202"/>
      <c r="GU274" s="202"/>
      <c r="GV274" s="202"/>
      <c r="GW274" s="202"/>
      <c r="GX274" s="202"/>
      <c r="GY274" s="202"/>
      <c r="GZ274" s="202"/>
      <c r="HA274" s="202"/>
      <c r="HB274" s="202"/>
      <c r="HC274" s="202"/>
      <c r="HD274" s="202"/>
      <c r="HE274" s="202"/>
      <c r="HF274" s="202"/>
      <c r="HG274" s="202"/>
      <c r="HH274" s="202"/>
      <c r="HI274" s="202"/>
      <c r="HJ274" s="202"/>
      <c r="HK274" s="202"/>
      <c r="HL274" s="202"/>
      <c r="HM274" s="202"/>
      <c r="HN274" s="202"/>
      <c r="HO274" s="202"/>
      <c r="HP274" s="202"/>
      <c r="HQ274" s="202"/>
      <c r="HR274" s="202"/>
      <c r="HS274" s="202"/>
    </row>
    <row r="275" spans="1:227" ht="10" customHeight="1" x14ac:dyDescent="0.35"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  <c r="BL275" s="202"/>
      <c r="BM275" s="202"/>
      <c r="BN275" s="202"/>
      <c r="BO275" s="202"/>
      <c r="BP275" s="202"/>
      <c r="BQ275" s="202"/>
      <c r="BR275" s="202"/>
      <c r="BS275" s="202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02"/>
      <c r="DR275" s="202"/>
      <c r="DS275" s="202"/>
      <c r="DT275" s="202"/>
      <c r="DU275" s="202"/>
      <c r="DV275" s="202"/>
      <c r="DW275" s="202"/>
      <c r="DX275" s="202"/>
      <c r="DY275" s="202"/>
      <c r="DZ275" s="202"/>
      <c r="EA275" s="202"/>
      <c r="EB275" s="202"/>
      <c r="EC275" s="202"/>
      <c r="ED275" s="202"/>
      <c r="EE275" s="202"/>
      <c r="EF275" s="202"/>
      <c r="EG275" s="202"/>
      <c r="EH275" s="202"/>
      <c r="EI275" s="202"/>
      <c r="EJ275" s="202"/>
      <c r="EK275" s="202"/>
      <c r="EL275" s="202"/>
      <c r="EM275" s="202"/>
      <c r="EN275" s="202"/>
      <c r="EO275" s="202"/>
      <c r="EP275" s="202"/>
      <c r="EQ275" s="202"/>
      <c r="ER275" s="202"/>
      <c r="ES275" s="202"/>
      <c r="ET275" s="202"/>
      <c r="EU275" s="202"/>
      <c r="EV275" s="202"/>
      <c r="EW275" s="202"/>
      <c r="EX275" s="202"/>
      <c r="EY275" s="202"/>
      <c r="EZ275" s="202"/>
      <c r="FA275" s="202"/>
      <c r="FB275" s="202"/>
      <c r="FC275" s="202"/>
      <c r="FD275" s="202"/>
      <c r="FE275" s="202"/>
      <c r="FF275" s="202"/>
      <c r="FG275" s="202"/>
      <c r="FH275" s="202"/>
      <c r="FI275" s="202"/>
      <c r="FJ275" s="202"/>
      <c r="FK275" s="202"/>
      <c r="FL275" s="202"/>
      <c r="FM275" s="202"/>
      <c r="FN275" s="202"/>
      <c r="FO275" s="202"/>
      <c r="FP275" s="202"/>
      <c r="FQ275" s="202"/>
      <c r="FR275" s="202"/>
      <c r="FS275" s="202"/>
      <c r="FT275" s="202"/>
      <c r="FU275" s="202"/>
      <c r="FV275" s="202"/>
      <c r="FW275" s="202"/>
      <c r="FX275" s="202"/>
      <c r="FY275" s="202"/>
      <c r="FZ275" s="202"/>
      <c r="GA275" s="202"/>
      <c r="GB275" s="202"/>
      <c r="GC275" s="202"/>
      <c r="GD275" s="202"/>
      <c r="GE275" s="202"/>
      <c r="GF275" s="202"/>
      <c r="GG275" s="202"/>
      <c r="GH275" s="202"/>
      <c r="GI275" s="202"/>
      <c r="GJ275" s="202"/>
      <c r="GK275" s="202"/>
      <c r="GL275" s="202"/>
      <c r="GM275" s="202"/>
      <c r="GN275" s="202"/>
      <c r="GO275" s="202"/>
      <c r="GP275" s="202"/>
      <c r="GQ275" s="202"/>
      <c r="GR275" s="202"/>
      <c r="GS275" s="202"/>
      <c r="GT275" s="202"/>
      <c r="GU275" s="202"/>
      <c r="GV275" s="202"/>
      <c r="GW275" s="202"/>
      <c r="GX275" s="202"/>
      <c r="GY275" s="202"/>
      <c r="GZ275" s="202"/>
      <c r="HA275" s="202"/>
      <c r="HB275" s="202"/>
      <c r="HC275" s="202"/>
      <c r="HD275" s="202"/>
      <c r="HE275" s="202"/>
      <c r="HF275" s="202"/>
      <c r="HG275" s="202"/>
      <c r="HH275" s="202"/>
      <c r="HI275" s="202"/>
      <c r="HJ275" s="202"/>
      <c r="HK275" s="202"/>
      <c r="HL275" s="202"/>
      <c r="HM275" s="202"/>
      <c r="HN275" s="202"/>
      <c r="HO275" s="202"/>
      <c r="HP275" s="202"/>
      <c r="HQ275" s="202"/>
      <c r="HR275" s="202"/>
      <c r="HS275" s="202"/>
    </row>
    <row r="276" spans="1:227" ht="10" customHeight="1" x14ac:dyDescent="0.35"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  <c r="DL276" s="202"/>
      <c r="DM276" s="202"/>
      <c r="DN276" s="202"/>
      <c r="DO276" s="202"/>
      <c r="DP276" s="202"/>
      <c r="DQ276" s="202"/>
      <c r="DR276" s="202"/>
      <c r="DS276" s="202"/>
      <c r="DT276" s="202"/>
      <c r="DU276" s="202"/>
      <c r="DV276" s="202"/>
      <c r="DW276" s="202"/>
      <c r="DX276" s="202"/>
      <c r="DY276" s="202"/>
      <c r="DZ276" s="202"/>
      <c r="EA276" s="202"/>
      <c r="EB276" s="202"/>
      <c r="EC276" s="202"/>
      <c r="ED276" s="202"/>
      <c r="EE276" s="202"/>
      <c r="EF276" s="202"/>
      <c r="EG276" s="202"/>
      <c r="EH276" s="202"/>
      <c r="EI276" s="202"/>
      <c r="EJ276" s="202"/>
      <c r="EK276" s="202"/>
      <c r="EL276" s="202"/>
      <c r="EM276" s="202"/>
      <c r="EN276" s="202"/>
      <c r="EO276" s="202"/>
      <c r="EP276" s="202"/>
      <c r="EQ276" s="202"/>
      <c r="ER276" s="202"/>
      <c r="ES276" s="202"/>
      <c r="ET276" s="202"/>
      <c r="EU276" s="202"/>
      <c r="EV276" s="202"/>
      <c r="EW276" s="202"/>
      <c r="EX276" s="202"/>
      <c r="EY276" s="202"/>
      <c r="EZ276" s="202"/>
      <c r="FA276" s="202"/>
      <c r="FB276" s="202"/>
      <c r="FC276" s="202"/>
      <c r="FD276" s="202"/>
      <c r="FE276" s="202"/>
      <c r="FF276" s="202"/>
      <c r="FG276" s="202"/>
      <c r="FH276" s="202"/>
      <c r="FI276" s="202"/>
      <c r="FJ276" s="202"/>
      <c r="FK276" s="202"/>
      <c r="FL276" s="202"/>
      <c r="FM276" s="202"/>
      <c r="FN276" s="202"/>
      <c r="FO276" s="202"/>
      <c r="FP276" s="202"/>
      <c r="FQ276" s="202"/>
      <c r="FR276" s="202"/>
      <c r="FS276" s="202"/>
      <c r="FT276" s="202"/>
      <c r="FU276" s="202"/>
      <c r="FV276" s="202"/>
      <c r="FW276" s="202"/>
      <c r="FX276" s="202"/>
      <c r="FY276" s="202"/>
      <c r="FZ276" s="202"/>
      <c r="GA276" s="202"/>
      <c r="GB276" s="202"/>
      <c r="GC276" s="202"/>
      <c r="GD276" s="202"/>
      <c r="GE276" s="202"/>
      <c r="GF276" s="202"/>
      <c r="GG276" s="202"/>
      <c r="GH276" s="202"/>
      <c r="GI276" s="202"/>
      <c r="GJ276" s="202"/>
      <c r="GK276" s="202"/>
      <c r="GL276" s="202"/>
      <c r="GM276" s="202"/>
      <c r="GN276" s="202"/>
      <c r="GO276" s="202"/>
      <c r="GP276" s="202"/>
      <c r="GQ276" s="202"/>
      <c r="GR276" s="202"/>
      <c r="GS276" s="202"/>
      <c r="GT276" s="202"/>
      <c r="GU276" s="202"/>
      <c r="GV276" s="202"/>
      <c r="GW276" s="202"/>
      <c r="GX276" s="202"/>
      <c r="GY276" s="202"/>
      <c r="GZ276" s="202"/>
      <c r="HA276" s="202"/>
      <c r="HB276" s="202"/>
      <c r="HC276" s="202"/>
      <c r="HD276" s="202"/>
      <c r="HE276" s="202"/>
      <c r="HF276" s="202"/>
      <c r="HG276" s="202"/>
      <c r="HH276" s="202"/>
      <c r="HI276" s="202"/>
      <c r="HJ276" s="202"/>
      <c r="HK276" s="202"/>
      <c r="HL276" s="202"/>
      <c r="HM276" s="202"/>
      <c r="HN276" s="202"/>
      <c r="HO276" s="202"/>
      <c r="HP276" s="202"/>
      <c r="HQ276" s="202"/>
      <c r="HR276" s="202"/>
      <c r="HS276" s="202"/>
    </row>
    <row r="277" spans="1:227" ht="10" customHeight="1" x14ac:dyDescent="0.35"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  <c r="DK277" s="202"/>
      <c r="DL277" s="202"/>
      <c r="DM277" s="202"/>
      <c r="DN277" s="202"/>
      <c r="DO277" s="202"/>
      <c r="DP277" s="202"/>
      <c r="DQ277" s="202"/>
      <c r="DR277" s="202"/>
      <c r="DS277" s="202"/>
      <c r="DT277" s="202"/>
      <c r="DU277" s="202"/>
      <c r="DV277" s="202"/>
      <c r="DW277" s="202"/>
      <c r="DX277" s="202"/>
      <c r="DY277" s="202"/>
      <c r="DZ277" s="202"/>
      <c r="EA277" s="202"/>
      <c r="EB277" s="202"/>
      <c r="EC277" s="202"/>
      <c r="ED277" s="202"/>
      <c r="EE277" s="202"/>
      <c r="EF277" s="202"/>
      <c r="EG277" s="202"/>
      <c r="EH277" s="202"/>
      <c r="EI277" s="202"/>
      <c r="EJ277" s="202"/>
      <c r="EK277" s="202"/>
      <c r="EL277" s="202"/>
      <c r="EM277" s="202"/>
      <c r="EN277" s="202"/>
      <c r="EO277" s="202"/>
      <c r="EP277" s="202"/>
      <c r="EQ277" s="202"/>
      <c r="ER277" s="202"/>
      <c r="ES277" s="202"/>
      <c r="ET277" s="202"/>
      <c r="EU277" s="202"/>
      <c r="EV277" s="202"/>
      <c r="EW277" s="202"/>
      <c r="EX277" s="202"/>
      <c r="EY277" s="202"/>
      <c r="EZ277" s="202"/>
      <c r="FA277" s="202"/>
      <c r="FB277" s="202"/>
      <c r="FC277" s="202"/>
      <c r="FD277" s="202"/>
      <c r="FE277" s="202"/>
      <c r="FF277" s="202"/>
      <c r="FG277" s="202"/>
      <c r="FH277" s="202"/>
      <c r="FI277" s="202"/>
      <c r="FJ277" s="202"/>
      <c r="FK277" s="202"/>
      <c r="FL277" s="202"/>
      <c r="FM277" s="202"/>
      <c r="FN277" s="202"/>
      <c r="FO277" s="202"/>
      <c r="FP277" s="202"/>
      <c r="FQ277" s="202"/>
      <c r="FR277" s="202"/>
      <c r="FS277" s="202"/>
      <c r="FT277" s="202"/>
      <c r="FU277" s="202"/>
      <c r="FV277" s="202"/>
      <c r="FW277" s="202"/>
      <c r="FX277" s="202"/>
      <c r="FY277" s="202"/>
      <c r="FZ277" s="202"/>
      <c r="GA277" s="202"/>
      <c r="GB277" s="202"/>
      <c r="GC277" s="202"/>
      <c r="GD277" s="202"/>
      <c r="GE277" s="202"/>
      <c r="GF277" s="202"/>
      <c r="GG277" s="202"/>
      <c r="GH277" s="202"/>
      <c r="GI277" s="202"/>
      <c r="GJ277" s="202"/>
      <c r="GK277" s="202"/>
      <c r="GL277" s="202"/>
      <c r="GM277" s="202"/>
      <c r="GN277" s="202"/>
      <c r="GO277" s="202"/>
      <c r="GP277" s="202"/>
      <c r="GQ277" s="202"/>
      <c r="GR277" s="202"/>
      <c r="GS277" s="202"/>
      <c r="GT277" s="202"/>
      <c r="GU277" s="202"/>
      <c r="GV277" s="202"/>
      <c r="GW277" s="202"/>
      <c r="GX277" s="202"/>
      <c r="GY277" s="202"/>
      <c r="GZ277" s="202"/>
      <c r="HA277" s="202"/>
      <c r="HB277" s="202"/>
      <c r="HC277" s="202"/>
      <c r="HD277" s="202"/>
      <c r="HE277" s="202"/>
      <c r="HF277" s="202"/>
      <c r="HG277" s="202"/>
      <c r="HH277" s="202"/>
      <c r="HI277" s="202"/>
      <c r="HJ277" s="202"/>
      <c r="HK277" s="202"/>
      <c r="HL277" s="202"/>
      <c r="HM277" s="202"/>
      <c r="HN277" s="202"/>
      <c r="HO277" s="202"/>
      <c r="HP277" s="202"/>
      <c r="HQ277" s="202"/>
      <c r="HR277" s="202"/>
      <c r="HS277" s="202"/>
    </row>
    <row r="278" spans="1:227" ht="10" customHeight="1" x14ac:dyDescent="0.35">
      <c r="A278" s="263"/>
      <c r="B278" s="274"/>
      <c r="C278" s="274"/>
      <c r="D278" s="274"/>
      <c r="E278" s="274"/>
      <c r="F278" s="274"/>
      <c r="G278" s="274"/>
      <c r="H278" s="274"/>
      <c r="I278" s="274"/>
      <c r="J278" s="274"/>
      <c r="K278" s="274"/>
      <c r="L278" s="274"/>
      <c r="M278" s="274"/>
      <c r="N278" s="274"/>
      <c r="O278" s="274"/>
      <c r="P278" s="274"/>
      <c r="Q278" s="274"/>
      <c r="R278" s="274"/>
      <c r="S278" s="274"/>
      <c r="T278" s="274"/>
      <c r="U278" s="274"/>
      <c r="V278" s="274"/>
      <c r="W278" s="274"/>
      <c r="X278" s="274"/>
      <c r="Y278" s="274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  <c r="DN278" s="202"/>
      <c r="DO278" s="202"/>
      <c r="DP278" s="202"/>
      <c r="DQ278" s="202"/>
      <c r="DR278" s="202"/>
      <c r="DS278" s="202"/>
      <c r="DT278" s="202"/>
      <c r="DU278" s="202"/>
      <c r="DV278" s="202"/>
      <c r="DW278" s="202"/>
      <c r="DX278" s="202"/>
      <c r="DY278" s="202"/>
      <c r="DZ278" s="202"/>
      <c r="EA278" s="202"/>
      <c r="EB278" s="202"/>
      <c r="EC278" s="202"/>
      <c r="ED278" s="202"/>
      <c r="EE278" s="202"/>
      <c r="EF278" s="202"/>
      <c r="EG278" s="202"/>
      <c r="EH278" s="202"/>
      <c r="EI278" s="202"/>
      <c r="EJ278" s="202"/>
      <c r="EK278" s="202"/>
      <c r="EL278" s="202"/>
      <c r="EM278" s="202"/>
      <c r="EN278" s="202"/>
      <c r="EO278" s="202"/>
      <c r="EP278" s="202"/>
      <c r="EQ278" s="202"/>
      <c r="ER278" s="202"/>
      <c r="ES278" s="202"/>
      <c r="ET278" s="202"/>
      <c r="EU278" s="202"/>
      <c r="EV278" s="202"/>
      <c r="EW278" s="202"/>
      <c r="EX278" s="202"/>
      <c r="EY278" s="202"/>
      <c r="EZ278" s="202"/>
      <c r="FA278" s="202"/>
      <c r="FB278" s="202"/>
      <c r="FC278" s="202"/>
      <c r="FD278" s="202"/>
      <c r="FE278" s="202"/>
      <c r="FF278" s="202"/>
      <c r="FG278" s="202"/>
      <c r="FH278" s="202"/>
      <c r="FI278" s="202"/>
      <c r="FJ278" s="202"/>
      <c r="FK278" s="202"/>
      <c r="FL278" s="202"/>
      <c r="FM278" s="202"/>
      <c r="FN278" s="202"/>
      <c r="FO278" s="202"/>
      <c r="FP278" s="202"/>
      <c r="FQ278" s="202"/>
      <c r="FR278" s="202"/>
      <c r="FS278" s="202"/>
      <c r="FT278" s="202"/>
      <c r="FU278" s="202"/>
      <c r="FV278" s="202"/>
      <c r="FW278" s="202"/>
      <c r="FX278" s="202"/>
      <c r="FY278" s="202"/>
      <c r="FZ278" s="202"/>
      <c r="GA278" s="202"/>
      <c r="GB278" s="202"/>
      <c r="GC278" s="202"/>
      <c r="GD278" s="202"/>
      <c r="GE278" s="202"/>
      <c r="GF278" s="202"/>
      <c r="GG278" s="202"/>
      <c r="GH278" s="202"/>
      <c r="GI278" s="202"/>
      <c r="GJ278" s="202"/>
      <c r="GK278" s="202"/>
      <c r="GL278" s="202"/>
      <c r="GM278" s="202"/>
      <c r="GN278" s="202"/>
      <c r="GO278" s="202"/>
      <c r="GP278" s="202"/>
      <c r="GQ278" s="202"/>
      <c r="GR278" s="202"/>
      <c r="GS278" s="202"/>
      <c r="GT278" s="202"/>
      <c r="GU278" s="202"/>
      <c r="GV278" s="202"/>
      <c r="GW278" s="202"/>
      <c r="GX278" s="202"/>
      <c r="GY278" s="202"/>
      <c r="GZ278" s="202"/>
      <c r="HA278" s="202"/>
      <c r="HB278" s="202"/>
      <c r="HC278" s="202"/>
      <c r="HD278" s="202"/>
      <c r="HE278" s="202"/>
      <c r="HF278" s="202"/>
      <c r="HG278" s="202"/>
      <c r="HH278" s="202"/>
      <c r="HI278" s="202"/>
      <c r="HJ278" s="202"/>
      <c r="HK278" s="202"/>
      <c r="HL278" s="202"/>
      <c r="HM278" s="202"/>
      <c r="HN278" s="202"/>
      <c r="HO278" s="202"/>
      <c r="HP278" s="202"/>
      <c r="HQ278" s="202"/>
      <c r="HR278" s="202"/>
      <c r="HS278" s="202"/>
    </row>
    <row r="279" spans="1:227" ht="10" customHeight="1" x14ac:dyDescent="0.35">
      <c r="A279" s="263"/>
      <c r="B279" s="274"/>
      <c r="C279" s="274"/>
      <c r="D279" s="274"/>
      <c r="E279" s="274"/>
      <c r="F279" s="274"/>
      <c r="G279" s="274"/>
      <c r="H279" s="274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  <c r="BI279" s="202"/>
      <c r="BJ279" s="202"/>
      <c r="BK279" s="202"/>
      <c r="BL279" s="202"/>
      <c r="BM279" s="202"/>
      <c r="BN279" s="202"/>
      <c r="BO279" s="202"/>
      <c r="BP279" s="202"/>
      <c r="BQ279" s="202"/>
      <c r="BR279" s="202"/>
      <c r="BS279" s="202"/>
      <c r="BT279" s="202"/>
      <c r="BU279" s="202"/>
      <c r="BV279" s="202"/>
      <c r="BW279" s="202"/>
      <c r="BX279" s="202"/>
      <c r="BY279" s="202"/>
      <c r="BZ279" s="202"/>
      <c r="CA279" s="202"/>
      <c r="CB279" s="202"/>
      <c r="CC279" s="202"/>
      <c r="CD279" s="202"/>
      <c r="CE279" s="202"/>
      <c r="CF279" s="202"/>
      <c r="CG279" s="202"/>
      <c r="CH279" s="202"/>
      <c r="CI279" s="202"/>
      <c r="CJ279" s="202"/>
      <c r="CK279" s="202"/>
      <c r="CL279" s="202"/>
      <c r="CM279" s="202"/>
      <c r="CN279" s="202"/>
      <c r="CO279" s="202"/>
      <c r="CP279" s="202"/>
      <c r="CQ279" s="202"/>
      <c r="CR279" s="202"/>
      <c r="CS279" s="202"/>
      <c r="CT279" s="202"/>
      <c r="CU279" s="202"/>
      <c r="CV279" s="202"/>
      <c r="CW279" s="202"/>
      <c r="CX279" s="202"/>
      <c r="CY279" s="202"/>
      <c r="CZ279" s="202"/>
      <c r="DA279" s="202"/>
      <c r="DB279" s="202"/>
      <c r="DC279" s="202"/>
      <c r="DD279" s="202"/>
      <c r="DE279" s="202"/>
      <c r="DF279" s="202"/>
      <c r="DG279" s="202"/>
      <c r="DH279" s="202"/>
      <c r="DI279" s="202"/>
      <c r="DJ279" s="202"/>
      <c r="DK279" s="202"/>
      <c r="DL279" s="202"/>
      <c r="DM279" s="202"/>
      <c r="DN279" s="202"/>
      <c r="DO279" s="202"/>
      <c r="DP279" s="202"/>
      <c r="DQ279" s="202"/>
      <c r="DR279" s="202"/>
      <c r="DS279" s="202"/>
      <c r="DT279" s="202"/>
      <c r="DU279" s="202"/>
      <c r="DV279" s="202"/>
      <c r="DW279" s="202"/>
      <c r="DX279" s="202"/>
      <c r="DY279" s="202"/>
      <c r="DZ279" s="202"/>
      <c r="EA279" s="202"/>
      <c r="EB279" s="202"/>
      <c r="EC279" s="202"/>
      <c r="ED279" s="202"/>
      <c r="EE279" s="202"/>
      <c r="EF279" s="202"/>
      <c r="EG279" s="202"/>
      <c r="EH279" s="202"/>
      <c r="EI279" s="202"/>
      <c r="EJ279" s="202"/>
      <c r="EK279" s="202"/>
      <c r="EL279" s="202"/>
      <c r="EM279" s="202"/>
      <c r="EN279" s="202"/>
      <c r="EO279" s="202"/>
      <c r="EP279" s="202"/>
      <c r="EQ279" s="202"/>
      <c r="ER279" s="202"/>
      <c r="ES279" s="202"/>
      <c r="ET279" s="202"/>
      <c r="EU279" s="202"/>
      <c r="EV279" s="202"/>
      <c r="EW279" s="202"/>
      <c r="EX279" s="202"/>
      <c r="EY279" s="202"/>
      <c r="EZ279" s="202"/>
      <c r="FA279" s="202"/>
      <c r="FB279" s="202"/>
      <c r="FC279" s="202"/>
      <c r="FD279" s="202"/>
      <c r="FE279" s="202"/>
      <c r="FF279" s="202"/>
      <c r="FG279" s="202"/>
      <c r="FH279" s="202"/>
      <c r="FI279" s="202"/>
      <c r="FJ279" s="202"/>
      <c r="FK279" s="202"/>
      <c r="FL279" s="202"/>
      <c r="FM279" s="202"/>
      <c r="FN279" s="202"/>
      <c r="FO279" s="202"/>
      <c r="FP279" s="202"/>
      <c r="FQ279" s="202"/>
      <c r="FR279" s="202"/>
      <c r="FS279" s="202"/>
      <c r="FT279" s="202"/>
      <c r="FU279" s="202"/>
      <c r="FV279" s="202"/>
      <c r="FW279" s="202"/>
      <c r="FX279" s="202"/>
      <c r="FY279" s="202"/>
      <c r="FZ279" s="202"/>
      <c r="GA279" s="202"/>
      <c r="GB279" s="202"/>
      <c r="GC279" s="202"/>
      <c r="GD279" s="202"/>
      <c r="GE279" s="202"/>
      <c r="GF279" s="202"/>
      <c r="GG279" s="202"/>
      <c r="GH279" s="202"/>
      <c r="GI279" s="202"/>
      <c r="GJ279" s="202"/>
      <c r="GK279" s="202"/>
      <c r="GL279" s="202"/>
      <c r="GM279" s="202"/>
      <c r="GN279" s="202"/>
      <c r="GO279" s="202"/>
      <c r="GP279" s="202"/>
      <c r="GQ279" s="202"/>
      <c r="GR279" s="202"/>
      <c r="GS279" s="202"/>
      <c r="GT279" s="202"/>
      <c r="GU279" s="202"/>
      <c r="GV279" s="202"/>
      <c r="GW279" s="202"/>
      <c r="GX279" s="202"/>
      <c r="GY279" s="202"/>
      <c r="GZ279" s="202"/>
      <c r="HA279" s="202"/>
      <c r="HB279" s="202"/>
      <c r="HC279" s="202"/>
      <c r="HD279" s="202"/>
      <c r="HE279" s="202"/>
      <c r="HF279" s="202"/>
      <c r="HG279" s="202"/>
      <c r="HH279" s="202"/>
      <c r="HI279" s="202"/>
      <c r="HJ279" s="202"/>
      <c r="HK279" s="202"/>
      <c r="HL279" s="202"/>
      <c r="HM279" s="202"/>
      <c r="HN279" s="202"/>
      <c r="HO279" s="202"/>
      <c r="HP279" s="202"/>
      <c r="HQ279" s="202"/>
      <c r="HR279" s="202"/>
      <c r="HS279" s="202"/>
    </row>
    <row r="280" spans="1:227" ht="10" customHeight="1" x14ac:dyDescent="0.35"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/>
      <c r="BN280" s="202"/>
      <c r="BO280" s="202"/>
      <c r="BP280" s="202"/>
      <c r="BQ280" s="202"/>
      <c r="BR280" s="202"/>
      <c r="BS280" s="202"/>
      <c r="BT280" s="202"/>
      <c r="BU280" s="202"/>
      <c r="BV280" s="202"/>
      <c r="BW280" s="202"/>
      <c r="BX280" s="202"/>
      <c r="BY280" s="202"/>
      <c r="BZ280" s="202"/>
      <c r="CA280" s="202"/>
      <c r="CB280" s="202"/>
      <c r="CC280" s="202"/>
      <c r="CD280" s="202"/>
      <c r="CE280" s="202"/>
      <c r="CF280" s="202"/>
      <c r="CG280" s="202"/>
      <c r="CH280" s="202"/>
      <c r="CI280" s="202"/>
      <c r="CJ280" s="202"/>
      <c r="CK280" s="202"/>
      <c r="CL280" s="202"/>
      <c r="CM280" s="202"/>
      <c r="CN280" s="202"/>
      <c r="CO280" s="202"/>
      <c r="CP280" s="202"/>
      <c r="CQ280" s="202"/>
      <c r="CR280" s="202"/>
      <c r="CS280" s="202"/>
      <c r="CT280" s="202"/>
      <c r="CU280" s="202"/>
      <c r="CV280" s="202"/>
      <c r="CW280" s="202"/>
      <c r="CX280" s="202"/>
      <c r="CY280" s="202"/>
      <c r="CZ280" s="202"/>
      <c r="DA280" s="202"/>
      <c r="DB280" s="202"/>
      <c r="DC280" s="202"/>
      <c r="DD280" s="202"/>
      <c r="DE280" s="202"/>
      <c r="DF280" s="202"/>
      <c r="DG280" s="202"/>
      <c r="DH280" s="202"/>
      <c r="DI280" s="202"/>
      <c r="DJ280" s="202"/>
      <c r="DK280" s="202"/>
      <c r="DL280" s="202"/>
      <c r="DM280" s="202"/>
      <c r="DN280" s="202"/>
      <c r="DO280" s="202"/>
      <c r="DP280" s="202"/>
      <c r="DQ280" s="202"/>
      <c r="DR280" s="202"/>
      <c r="DS280" s="202"/>
      <c r="DT280" s="202"/>
      <c r="DU280" s="202"/>
      <c r="DV280" s="202"/>
      <c r="DW280" s="202"/>
      <c r="DX280" s="202"/>
      <c r="DY280" s="202"/>
      <c r="DZ280" s="202"/>
      <c r="EA280" s="202"/>
      <c r="EB280" s="202"/>
      <c r="EC280" s="202"/>
      <c r="ED280" s="202"/>
      <c r="EE280" s="202"/>
      <c r="EF280" s="202"/>
      <c r="EG280" s="202"/>
      <c r="EH280" s="202"/>
      <c r="EI280" s="202"/>
      <c r="EJ280" s="202"/>
      <c r="EK280" s="202"/>
      <c r="EL280" s="202"/>
      <c r="EM280" s="202"/>
      <c r="EN280" s="202"/>
      <c r="EO280" s="202"/>
      <c r="EP280" s="202"/>
      <c r="EQ280" s="202"/>
      <c r="ER280" s="202"/>
      <c r="ES280" s="202"/>
      <c r="ET280" s="202"/>
      <c r="EU280" s="202"/>
      <c r="EV280" s="202"/>
      <c r="EW280" s="202"/>
      <c r="EX280" s="202"/>
      <c r="EY280" s="202"/>
      <c r="EZ280" s="202"/>
      <c r="FA280" s="202"/>
      <c r="FB280" s="202"/>
      <c r="FC280" s="202"/>
      <c r="FD280" s="202"/>
      <c r="FE280" s="202"/>
      <c r="FF280" s="202"/>
      <c r="FG280" s="202"/>
      <c r="FH280" s="202"/>
      <c r="FI280" s="202"/>
      <c r="FJ280" s="202"/>
      <c r="FK280" s="202"/>
      <c r="FL280" s="202"/>
      <c r="FM280" s="202"/>
      <c r="FN280" s="202"/>
      <c r="FO280" s="202"/>
      <c r="FP280" s="202"/>
      <c r="FQ280" s="202"/>
      <c r="FR280" s="202"/>
      <c r="FS280" s="202"/>
      <c r="FT280" s="202"/>
      <c r="FU280" s="202"/>
      <c r="FV280" s="202"/>
      <c r="FW280" s="202"/>
      <c r="FX280" s="202"/>
      <c r="FY280" s="202"/>
      <c r="FZ280" s="202"/>
      <c r="GA280" s="202"/>
      <c r="GB280" s="202"/>
      <c r="GC280" s="202"/>
      <c r="GD280" s="202"/>
      <c r="GE280" s="202"/>
      <c r="GF280" s="202"/>
      <c r="GG280" s="202"/>
      <c r="GH280" s="202"/>
      <c r="GI280" s="202"/>
      <c r="GJ280" s="202"/>
      <c r="GK280" s="202"/>
      <c r="GL280" s="202"/>
      <c r="GM280" s="202"/>
      <c r="GN280" s="202"/>
      <c r="GO280" s="202"/>
      <c r="GP280" s="202"/>
      <c r="GQ280" s="202"/>
      <c r="GR280" s="202"/>
      <c r="GS280" s="202"/>
      <c r="GT280" s="202"/>
      <c r="GU280" s="202"/>
      <c r="GV280" s="202"/>
      <c r="GW280" s="202"/>
      <c r="GX280" s="202"/>
      <c r="GY280" s="202"/>
      <c r="GZ280" s="202"/>
      <c r="HA280" s="202"/>
      <c r="HB280" s="202"/>
      <c r="HC280" s="202"/>
      <c r="HD280" s="202"/>
      <c r="HE280" s="202"/>
      <c r="HF280" s="202"/>
      <c r="HG280" s="202"/>
      <c r="HH280" s="202"/>
      <c r="HI280" s="202"/>
      <c r="HJ280" s="202"/>
      <c r="HK280" s="202"/>
      <c r="HL280" s="202"/>
      <c r="HM280" s="202"/>
      <c r="HN280" s="202"/>
      <c r="HO280" s="202"/>
      <c r="HP280" s="202"/>
      <c r="HQ280" s="202"/>
      <c r="HR280" s="202"/>
      <c r="HS280" s="202"/>
    </row>
    <row r="281" spans="1:227" ht="10" customHeight="1" x14ac:dyDescent="0.35"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02"/>
      <c r="BN281" s="202"/>
      <c r="BO281" s="202"/>
      <c r="BP281" s="202"/>
      <c r="BQ281" s="202"/>
      <c r="BR281" s="202"/>
      <c r="BS281" s="202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2"/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202"/>
      <c r="DF281" s="202"/>
      <c r="DG281" s="202"/>
      <c r="DH281" s="202"/>
      <c r="DI281" s="202"/>
      <c r="DJ281" s="202"/>
      <c r="DK281" s="202"/>
      <c r="DL281" s="202"/>
      <c r="DM281" s="202"/>
      <c r="DN281" s="202"/>
      <c r="DO281" s="202"/>
      <c r="DP281" s="202"/>
      <c r="DQ281" s="202"/>
      <c r="DR281" s="202"/>
      <c r="DS281" s="202"/>
      <c r="DT281" s="202"/>
      <c r="DU281" s="202"/>
      <c r="DV281" s="202"/>
      <c r="DW281" s="202"/>
      <c r="DX281" s="202"/>
      <c r="DY281" s="202"/>
      <c r="DZ281" s="202"/>
      <c r="EA281" s="202"/>
      <c r="EB281" s="202"/>
      <c r="EC281" s="202"/>
      <c r="ED281" s="202"/>
      <c r="EE281" s="202"/>
      <c r="EF281" s="202"/>
      <c r="EG281" s="202"/>
      <c r="EH281" s="202"/>
      <c r="EI281" s="202"/>
      <c r="EJ281" s="202"/>
      <c r="EK281" s="202"/>
      <c r="EL281" s="202"/>
      <c r="EM281" s="202"/>
      <c r="EN281" s="202"/>
      <c r="EO281" s="202"/>
      <c r="EP281" s="202"/>
      <c r="EQ281" s="202"/>
      <c r="ER281" s="202"/>
      <c r="ES281" s="202"/>
      <c r="ET281" s="202"/>
      <c r="EU281" s="202"/>
      <c r="EV281" s="202"/>
      <c r="EW281" s="202"/>
      <c r="EX281" s="202"/>
      <c r="EY281" s="202"/>
      <c r="EZ281" s="202"/>
      <c r="FA281" s="202"/>
      <c r="FB281" s="202"/>
      <c r="FC281" s="202"/>
      <c r="FD281" s="202"/>
      <c r="FE281" s="202"/>
      <c r="FF281" s="202"/>
      <c r="FG281" s="202"/>
      <c r="FH281" s="202"/>
      <c r="FI281" s="202"/>
      <c r="FJ281" s="202"/>
      <c r="FK281" s="202"/>
      <c r="FL281" s="202"/>
      <c r="FM281" s="202"/>
      <c r="FN281" s="202"/>
      <c r="FO281" s="202"/>
      <c r="FP281" s="202"/>
      <c r="FQ281" s="202"/>
      <c r="FR281" s="202"/>
      <c r="FS281" s="202"/>
      <c r="FT281" s="202"/>
      <c r="FU281" s="202"/>
      <c r="FV281" s="202"/>
      <c r="FW281" s="202"/>
      <c r="FX281" s="202"/>
      <c r="FY281" s="202"/>
      <c r="FZ281" s="202"/>
      <c r="GA281" s="202"/>
      <c r="GB281" s="202"/>
      <c r="GC281" s="202"/>
      <c r="GD281" s="202"/>
      <c r="GE281" s="202"/>
      <c r="GF281" s="202"/>
      <c r="GG281" s="202"/>
      <c r="GH281" s="202"/>
      <c r="GI281" s="202"/>
      <c r="GJ281" s="202"/>
      <c r="GK281" s="202"/>
      <c r="GL281" s="202"/>
      <c r="GM281" s="202"/>
      <c r="GN281" s="202"/>
      <c r="GO281" s="202"/>
      <c r="GP281" s="202"/>
      <c r="GQ281" s="202"/>
      <c r="GR281" s="202"/>
      <c r="GS281" s="202"/>
      <c r="GT281" s="202"/>
      <c r="GU281" s="202"/>
      <c r="GV281" s="202"/>
      <c r="GW281" s="202"/>
      <c r="GX281" s="202"/>
      <c r="GY281" s="202"/>
      <c r="GZ281" s="202"/>
      <c r="HA281" s="202"/>
      <c r="HB281" s="202"/>
      <c r="HC281" s="202"/>
      <c r="HD281" s="202"/>
      <c r="HE281" s="202"/>
      <c r="HF281" s="202"/>
      <c r="HG281" s="202"/>
      <c r="HH281" s="202"/>
      <c r="HI281" s="202"/>
      <c r="HJ281" s="202"/>
      <c r="HK281" s="202"/>
      <c r="HL281" s="202"/>
      <c r="HM281" s="202"/>
      <c r="HN281" s="202"/>
      <c r="HO281" s="202"/>
      <c r="HP281" s="202"/>
      <c r="HQ281" s="202"/>
      <c r="HR281" s="202"/>
      <c r="HS281" s="202"/>
    </row>
    <row r="282" spans="1:227" ht="10" customHeight="1" x14ac:dyDescent="0.35"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/>
      <c r="BN282" s="202"/>
      <c r="BO282" s="202"/>
      <c r="BP282" s="202"/>
      <c r="BQ282" s="202"/>
      <c r="BR282" s="202"/>
      <c r="BS282" s="202"/>
      <c r="BT282" s="202"/>
      <c r="BU282" s="202"/>
      <c r="BV282" s="202"/>
      <c r="BW282" s="202"/>
      <c r="BX282" s="202"/>
      <c r="BY282" s="202"/>
      <c r="BZ282" s="202"/>
      <c r="CA282" s="202"/>
      <c r="CB282" s="202"/>
      <c r="CC282" s="202"/>
      <c r="CD282" s="202"/>
      <c r="CE282" s="202"/>
      <c r="CF282" s="202"/>
      <c r="CG282" s="202"/>
      <c r="CH282" s="202"/>
      <c r="CI282" s="202"/>
      <c r="CJ282" s="202"/>
      <c r="CK282" s="202"/>
      <c r="CL282" s="202"/>
      <c r="CM282" s="202"/>
      <c r="CN282" s="202"/>
      <c r="CO282" s="202"/>
      <c r="CP282" s="202"/>
      <c r="CQ282" s="202"/>
      <c r="CR282" s="202"/>
      <c r="CS282" s="202"/>
      <c r="CT282" s="202"/>
      <c r="CU282" s="202"/>
      <c r="CV282" s="202"/>
      <c r="CW282" s="202"/>
      <c r="CX282" s="202"/>
      <c r="CY282" s="202"/>
      <c r="CZ282" s="202"/>
      <c r="DA282" s="202"/>
      <c r="DB282" s="202"/>
      <c r="DC282" s="202"/>
      <c r="DD282" s="202"/>
      <c r="DE282" s="202"/>
      <c r="DF282" s="202"/>
      <c r="DG282" s="202"/>
      <c r="DH282" s="202"/>
      <c r="DI282" s="202"/>
      <c r="DJ282" s="202"/>
      <c r="DK282" s="202"/>
      <c r="DL282" s="202"/>
      <c r="DM282" s="202"/>
      <c r="DN282" s="202"/>
      <c r="DO282" s="202"/>
      <c r="DP282" s="202"/>
      <c r="DQ282" s="202"/>
      <c r="DR282" s="202"/>
      <c r="DS282" s="202"/>
      <c r="DT282" s="202"/>
      <c r="DU282" s="202"/>
      <c r="DV282" s="202"/>
      <c r="DW282" s="202"/>
      <c r="DX282" s="202"/>
      <c r="DY282" s="202"/>
      <c r="DZ282" s="202"/>
      <c r="EA282" s="202"/>
      <c r="EB282" s="202"/>
      <c r="EC282" s="202"/>
      <c r="ED282" s="202"/>
      <c r="EE282" s="202"/>
      <c r="EF282" s="202"/>
      <c r="EG282" s="202"/>
      <c r="EH282" s="202"/>
      <c r="EI282" s="202"/>
      <c r="EJ282" s="202"/>
      <c r="EK282" s="202"/>
      <c r="EL282" s="202"/>
      <c r="EM282" s="202"/>
      <c r="EN282" s="202"/>
      <c r="EO282" s="202"/>
      <c r="EP282" s="202"/>
      <c r="EQ282" s="202"/>
      <c r="ER282" s="202"/>
      <c r="ES282" s="202"/>
      <c r="ET282" s="202"/>
      <c r="EU282" s="202"/>
      <c r="EV282" s="202"/>
      <c r="EW282" s="202"/>
      <c r="EX282" s="202"/>
      <c r="EY282" s="202"/>
      <c r="EZ282" s="202"/>
      <c r="FA282" s="202"/>
      <c r="FB282" s="202"/>
      <c r="FC282" s="202"/>
      <c r="FD282" s="202"/>
      <c r="FE282" s="202"/>
      <c r="FF282" s="202"/>
      <c r="FG282" s="202"/>
      <c r="FH282" s="202"/>
      <c r="FI282" s="202"/>
      <c r="FJ282" s="202"/>
      <c r="FK282" s="202"/>
      <c r="FL282" s="202"/>
      <c r="FM282" s="202"/>
      <c r="FN282" s="202"/>
      <c r="FO282" s="202"/>
      <c r="FP282" s="202"/>
      <c r="FQ282" s="202"/>
      <c r="FR282" s="202"/>
      <c r="FS282" s="202"/>
      <c r="FT282" s="202"/>
      <c r="FU282" s="202"/>
      <c r="FV282" s="202"/>
      <c r="FW282" s="202"/>
      <c r="FX282" s="202"/>
      <c r="FY282" s="202"/>
      <c r="FZ282" s="202"/>
      <c r="GA282" s="202"/>
      <c r="GB282" s="202"/>
      <c r="GC282" s="202"/>
      <c r="GD282" s="202"/>
      <c r="GE282" s="202"/>
      <c r="GF282" s="202"/>
      <c r="GG282" s="202"/>
      <c r="GH282" s="202"/>
      <c r="GI282" s="202"/>
      <c r="GJ282" s="202"/>
      <c r="GK282" s="202"/>
      <c r="GL282" s="202"/>
      <c r="GM282" s="202"/>
      <c r="GN282" s="202"/>
      <c r="GO282" s="202"/>
      <c r="GP282" s="202"/>
      <c r="GQ282" s="202"/>
      <c r="GR282" s="202"/>
      <c r="GS282" s="202"/>
      <c r="GT282" s="202"/>
      <c r="GU282" s="202"/>
      <c r="GV282" s="202"/>
      <c r="GW282" s="202"/>
      <c r="GX282" s="202"/>
      <c r="GY282" s="202"/>
      <c r="GZ282" s="202"/>
      <c r="HA282" s="202"/>
      <c r="HB282" s="202"/>
      <c r="HC282" s="202"/>
      <c r="HD282" s="202"/>
      <c r="HE282" s="202"/>
      <c r="HF282" s="202"/>
      <c r="HG282" s="202"/>
      <c r="HH282" s="202"/>
      <c r="HI282" s="202"/>
      <c r="HJ282" s="202"/>
      <c r="HK282" s="202"/>
      <c r="HL282" s="202"/>
      <c r="HM282" s="202"/>
      <c r="HN282" s="202"/>
      <c r="HO282" s="202"/>
      <c r="HP282" s="202"/>
      <c r="HQ282" s="202"/>
      <c r="HR282" s="202"/>
      <c r="HS282" s="202"/>
    </row>
    <row r="283" spans="1:227" ht="10" customHeight="1" x14ac:dyDescent="0.35"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/>
      <c r="BN283" s="202"/>
      <c r="BO283" s="202"/>
      <c r="BP283" s="202"/>
      <c r="BQ283" s="202"/>
      <c r="BR283" s="202"/>
      <c r="BS283" s="202"/>
      <c r="BT283" s="202"/>
      <c r="BU283" s="202"/>
      <c r="BV283" s="202"/>
      <c r="BW283" s="202"/>
      <c r="BX283" s="202"/>
      <c r="BY283" s="202"/>
      <c r="BZ283" s="202"/>
      <c r="CA283" s="202"/>
      <c r="CB283" s="202"/>
      <c r="CC283" s="202"/>
      <c r="CD283" s="202"/>
      <c r="CE283" s="202"/>
      <c r="CF283" s="202"/>
      <c r="CG283" s="202"/>
      <c r="CH283" s="202"/>
      <c r="CI283" s="202"/>
      <c r="CJ283" s="202"/>
      <c r="CK283" s="202"/>
      <c r="CL283" s="202"/>
      <c r="CM283" s="202"/>
      <c r="CN283" s="202"/>
      <c r="CO283" s="202"/>
      <c r="CP283" s="202"/>
      <c r="CQ283" s="202"/>
      <c r="CR283" s="202"/>
      <c r="CS283" s="202"/>
      <c r="CT283" s="202"/>
      <c r="CU283" s="202"/>
      <c r="CV283" s="202"/>
      <c r="CW283" s="202"/>
      <c r="CX283" s="202"/>
      <c r="CY283" s="202"/>
      <c r="CZ283" s="202"/>
      <c r="DA283" s="202"/>
      <c r="DB283" s="202"/>
      <c r="DC283" s="202"/>
      <c r="DD283" s="202"/>
      <c r="DE283" s="202"/>
      <c r="DF283" s="202"/>
      <c r="DG283" s="202"/>
      <c r="DH283" s="202"/>
      <c r="DI283" s="202"/>
      <c r="DJ283" s="202"/>
      <c r="DK283" s="202"/>
      <c r="DL283" s="202"/>
      <c r="DM283" s="202"/>
      <c r="DN283" s="202"/>
      <c r="DO283" s="202"/>
      <c r="DP283" s="202"/>
      <c r="DQ283" s="202"/>
      <c r="DR283" s="202"/>
      <c r="DS283" s="202"/>
      <c r="DT283" s="202"/>
      <c r="DU283" s="202"/>
      <c r="DV283" s="202"/>
      <c r="DW283" s="202"/>
      <c r="DX283" s="202"/>
      <c r="DY283" s="202"/>
      <c r="DZ283" s="202"/>
      <c r="EA283" s="202"/>
      <c r="EB283" s="202"/>
      <c r="EC283" s="202"/>
      <c r="ED283" s="202"/>
      <c r="EE283" s="202"/>
      <c r="EF283" s="202"/>
      <c r="EG283" s="202"/>
      <c r="EH283" s="202"/>
      <c r="EI283" s="202"/>
      <c r="EJ283" s="202"/>
      <c r="EK283" s="202"/>
      <c r="EL283" s="202"/>
      <c r="EM283" s="202"/>
      <c r="EN283" s="202"/>
      <c r="EO283" s="202"/>
      <c r="EP283" s="202"/>
      <c r="EQ283" s="202"/>
      <c r="ER283" s="202"/>
      <c r="ES283" s="202"/>
      <c r="ET283" s="202"/>
      <c r="EU283" s="202"/>
      <c r="EV283" s="202"/>
      <c r="EW283" s="202"/>
      <c r="EX283" s="202"/>
      <c r="EY283" s="202"/>
      <c r="EZ283" s="202"/>
      <c r="FA283" s="202"/>
      <c r="FB283" s="202"/>
      <c r="FC283" s="202"/>
      <c r="FD283" s="202"/>
      <c r="FE283" s="202"/>
      <c r="FF283" s="202"/>
      <c r="FG283" s="202"/>
      <c r="FH283" s="202"/>
      <c r="FI283" s="202"/>
      <c r="FJ283" s="202"/>
      <c r="FK283" s="202"/>
      <c r="FL283" s="202"/>
      <c r="FM283" s="202"/>
      <c r="FN283" s="202"/>
      <c r="FO283" s="202"/>
      <c r="FP283" s="202"/>
      <c r="FQ283" s="202"/>
      <c r="FR283" s="202"/>
      <c r="FS283" s="202"/>
      <c r="FT283" s="202"/>
      <c r="FU283" s="202"/>
      <c r="FV283" s="202"/>
      <c r="FW283" s="202"/>
      <c r="FX283" s="202"/>
      <c r="FY283" s="202"/>
      <c r="FZ283" s="202"/>
      <c r="GA283" s="202"/>
      <c r="GB283" s="202"/>
      <c r="GC283" s="202"/>
      <c r="GD283" s="202"/>
      <c r="GE283" s="202"/>
      <c r="GF283" s="202"/>
      <c r="GG283" s="202"/>
      <c r="GH283" s="202"/>
      <c r="GI283" s="202"/>
      <c r="GJ283" s="202"/>
      <c r="GK283" s="202"/>
      <c r="GL283" s="202"/>
      <c r="GM283" s="202"/>
      <c r="GN283" s="202"/>
      <c r="GO283" s="202"/>
      <c r="GP283" s="202"/>
      <c r="GQ283" s="202"/>
      <c r="GR283" s="202"/>
      <c r="GS283" s="202"/>
      <c r="GT283" s="202"/>
      <c r="GU283" s="202"/>
      <c r="GV283" s="202"/>
      <c r="GW283" s="202"/>
      <c r="GX283" s="202"/>
      <c r="GY283" s="202"/>
      <c r="GZ283" s="202"/>
      <c r="HA283" s="202"/>
      <c r="HB283" s="202"/>
      <c r="HC283" s="202"/>
      <c r="HD283" s="202"/>
      <c r="HE283" s="202"/>
      <c r="HF283" s="202"/>
      <c r="HG283" s="202"/>
      <c r="HH283" s="202"/>
      <c r="HI283" s="202"/>
      <c r="HJ283" s="202"/>
      <c r="HK283" s="202"/>
      <c r="HL283" s="202"/>
      <c r="HM283" s="202"/>
      <c r="HN283" s="202"/>
      <c r="HO283" s="202"/>
      <c r="HP283" s="202"/>
      <c r="HQ283" s="202"/>
      <c r="HR283" s="202"/>
      <c r="HS283" s="202"/>
    </row>
    <row r="284" spans="1:227" ht="10" customHeight="1" x14ac:dyDescent="0.35"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/>
      <c r="BN284" s="202"/>
      <c r="BO284" s="202"/>
      <c r="BP284" s="202"/>
      <c r="BQ284" s="202"/>
      <c r="BR284" s="202"/>
      <c r="BS284" s="202"/>
      <c r="BT284" s="202"/>
      <c r="BU284" s="202"/>
      <c r="BV284" s="202"/>
      <c r="BW284" s="202"/>
      <c r="BX284" s="202"/>
      <c r="BY284" s="202"/>
      <c r="BZ284" s="202"/>
      <c r="CA284" s="202"/>
      <c r="CB284" s="202"/>
      <c r="CC284" s="202"/>
      <c r="CD284" s="202"/>
      <c r="CE284" s="202"/>
      <c r="CF284" s="202"/>
      <c r="CG284" s="202"/>
      <c r="CH284" s="202"/>
      <c r="CI284" s="202"/>
      <c r="CJ284" s="202"/>
      <c r="CK284" s="202"/>
      <c r="CL284" s="202"/>
      <c r="CM284" s="202"/>
      <c r="CN284" s="202"/>
      <c r="CO284" s="202"/>
      <c r="CP284" s="202"/>
      <c r="CQ284" s="202"/>
      <c r="CR284" s="202"/>
      <c r="CS284" s="202"/>
      <c r="CT284" s="202"/>
      <c r="CU284" s="202"/>
      <c r="CV284" s="202"/>
      <c r="CW284" s="202"/>
      <c r="CX284" s="202"/>
      <c r="CY284" s="202"/>
      <c r="CZ284" s="202"/>
      <c r="DA284" s="202"/>
      <c r="DB284" s="202"/>
      <c r="DC284" s="202"/>
      <c r="DD284" s="202"/>
      <c r="DE284" s="202"/>
      <c r="DF284" s="202"/>
      <c r="DG284" s="202"/>
      <c r="DH284" s="202"/>
      <c r="DI284" s="202"/>
      <c r="DJ284" s="202"/>
      <c r="DK284" s="202"/>
      <c r="DL284" s="202"/>
      <c r="DM284" s="202"/>
      <c r="DN284" s="202"/>
      <c r="DO284" s="202"/>
      <c r="DP284" s="202"/>
      <c r="DQ284" s="202"/>
      <c r="DR284" s="202"/>
      <c r="DS284" s="202"/>
      <c r="DT284" s="202"/>
      <c r="DU284" s="202"/>
      <c r="DV284" s="202"/>
      <c r="DW284" s="202"/>
      <c r="DX284" s="202"/>
      <c r="DY284" s="202"/>
      <c r="DZ284" s="202"/>
      <c r="EA284" s="202"/>
      <c r="EB284" s="202"/>
      <c r="EC284" s="202"/>
      <c r="ED284" s="202"/>
      <c r="EE284" s="202"/>
      <c r="EF284" s="202"/>
      <c r="EG284" s="202"/>
      <c r="EH284" s="202"/>
      <c r="EI284" s="202"/>
      <c r="EJ284" s="202"/>
      <c r="EK284" s="202"/>
      <c r="EL284" s="202"/>
      <c r="EM284" s="202"/>
      <c r="EN284" s="202"/>
      <c r="EO284" s="202"/>
      <c r="EP284" s="202"/>
      <c r="EQ284" s="202"/>
      <c r="ER284" s="202"/>
      <c r="ES284" s="202"/>
      <c r="ET284" s="202"/>
      <c r="EU284" s="202"/>
      <c r="EV284" s="202"/>
      <c r="EW284" s="202"/>
      <c r="EX284" s="202"/>
      <c r="EY284" s="202"/>
      <c r="EZ284" s="202"/>
      <c r="FA284" s="202"/>
      <c r="FB284" s="202"/>
      <c r="FC284" s="202"/>
      <c r="FD284" s="202"/>
      <c r="FE284" s="202"/>
      <c r="FF284" s="202"/>
      <c r="FG284" s="202"/>
      <c r="FH284" s="202"/>
      <c r="FI284" s="202"/>
      <c r="FJ284" s="202"/>
      <c r="FK284" s="202"/>
      <c r="FL284" s="202"/>
      <c r="FM284" s="202"/>
      <c r="FN284" s="202"/>
      <c r="FO284" s="202"/>
      <c r="FP284" s="202"/>
      <c r="FQ284" s="202"/>
      <c r="FR284" s="202"/>
      <c r="FS284" s="202"/>
      <c r="FT284" s="202"/>
      <c r="FU284" s="202"/>
      <c r="FV284" s="202"/>
      <c r="FW284" s="202"/>
      <c r="FX284" s="202"/>
      <c r="FY284" s="202"/>
      <c r="FZ284" s="202"/>
      <c r="GA284" s="202"/>
      <c r="GB284" s="202"/>
      <c r="GC284" s="202"/>
      <c r="GD284" s="202"/>
      <c r="GE284" s="202"/>
      <c r="GF284" s="202"/>
      <c r="GG284" s="202"/>
      <c r="GH284" s="202"/>
      <c r="GI284" s="202"/>
      <c r="GJ284" s="202"/>
      <c r="GK284" s="202"/>
      <c r="GL284" s="202"/>
      <c r="GM284" s="202"/>
      <c r="GN284" s="202"/>
      <c r="GO284" s="202"/>
      <c r="GP284" s="202"/>
      <c r="GQ284" s="202"/>
      <c r="GR284" s="202"/>
      <c r="GS284" s="202"/>
      <c r="GT284" s="202"/>
      <c r="GU284" s="202"/>
      <c r="GV284" s="202"/>
      <c r="GW284" s="202"/>
      <c r="GX284" s="202"/>
      <c r="GY284" s="202"/>
      <c r="GZ284" s="202"/>
      <c r="HA284" s="202"/>
      <c r="HB284" s="202"/>
      <c r="HC284" s="202"/>
      <c r="HD284" s="202"/>
      <c r="HE284" s="202"/>
      <c r="HF284" s="202"/>
      <c r="HG284" s="202"/>
      <c r="HH284" s="202"/>
      <c r="HI284" s="202"/>
      <c r="HJ284" s="202"/>
      <c r="HK284" s="202"/>
      <c r="HL284" s="202"/>
      <c r="HM284" s="202"/>
      <c r="HN284" s="202"/>
      <c r="HO284" s="202"/>
      <c r="HP284" s="202"/>
      <c r="HQ284" s="202"/>
      <c r="HR284" s="202"/>
      <c r="HS284" s="202"/>
    </row>
    <row r="285" spans="1:227" ht="10" customHeight="1" x14ac:dyDescent="0.35"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  <c r="EG285" s="202"/>
      <c r="EH285" s="202"/>
      <c r="EI285" s="202"/>
      <c r="EJ285" s="202"/>
      <c r="EK285" s="202"/>
      <c r="EL285" s="202"/>
      <c r="EM285" s="202"/>
      <c r="EN285" s="202"/>
      <c r="EO285" s="202"/>
      <c r="EP285" s="202"/>
      <c r="EQ285" s="202"/>
      <c r="ER285" s="202"/>
      <c r="ES285" s="202"/>
      <c r="ET285" s="202"/>
      <c r="EU285" s="202"/>
      <c r="EV285" s="202"/>
      <c r="EW285" s="202"/>
      <c r="EX285" s="202"/>
      <c r="EY285" s="202"/>
      <c r="EZ285" s="202"/>
      <c r="FA285" s="202"/>
      <c r="FB285" s="202"/>
      <c r="FC285" s="202"/>
      <c r="FD285" s="202"/>
      <c r="FE285" s="202"/>
      <c r="FF285" s="202"/>
      <c r="FG285" s="202"/>
      <c r="FH285" s="202"/>
      <c r="FI285" s="202"/>
      <c r="FJ285" s="202"/>
      <c r="FK285" s="202"/>
      <c r="FL285" s="202"/>
      <c r="FM285" s="202"/>
      <c r="FN285" s="202"/>
      <c r="FO285" s="202"/>
      <c r="FP285" s="202"/>
      <c r="FQ285" s="202"/>
      <c r="FR285" s="202"/>
      <c r="FS285" s="202"/>
      <c r="FT285" s="202"/>
      <c r="FU285" s="202"/>
      <c r="FV285" s="202"/>
      <c r="FW285" s="202"/>
      <c r="FX285" s="202"/>
      <c r="FY285" s="202"/>
      <c r="FZ285" s="202"/>
      <c r="GA285" s="202"/>
      <c r="GB285" s="202"/>
      <c r="GC285" s="202"/>
      <c r="GD285" s="202"/>
      <c r="GE285" s="202"/>
      <c r="GF285" s="202"/>
      <c r="GG285" s="202"/>
      <c r="GH285" s="202"/>
      <c r="GI285" s="202"/>
      <c r="GJ285" s="202"/>
      <c r="GK285" s="202"/>
      <c r="GL285" s="202"/>
      <c r="GM285" s="202"/>
      <c r="GN285" s="202"/>
      <c r="GO285" s="202"/>
      <c r="GP285" s="202"/>
      <c r="GQ285" s="202"/>
      <c r="GR285" s="202"/>
      <c r="GS285" s="202"/>
      <c r="GT285" s="202"/>
      <c r="GU285" s="202"/>
      <c r="GV285" s="202"/>
      <c r="GW285" s="202"/>
      <c r="GX285" s="202"/>
      <c r="GY285" s="202"/>
      <c r="GZ285" s="202"/>
      <c r="HA285" s="202"/>
      <c r="HB285" s="202"/>
      <c r="HC285" s="202"/>
      <c r="HD285" s="202"/>
      <c r="HE285" s="202"/>
      <c r="HF285" s="202"/>
      <c r="HG285" s="202"/>
      <c r="HH285" s="202"/>
      <c r="HI285" s="202"/>
      <c r="HJ285" s="202"/>
      <c r="HK285" s="202"/>
      <c r="HL285" s="202"/>
      <c r="HM285" s="202"/>
      <c r="HN285" s="202"/>
      <c r="HO285" s="202"/>
      <c r="HP285" s="202"/>
      <c r="HQ285" s="202"/>
      <c r="HR285" s="202"/>
      <c r="HS285" s="202"/>
    </row>
    <row r="286" spans="1:227" ht="10" customHeight="1" x14ac:dyDescent="0.35"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  <c r="EG286" s="202"/>
      <c r="EH286" s="202"/>
      <c r="EI286" s="202"/>
      <c r="EJ286" s="202"/>
      <c r="EK286" s="202"/>
      <c r="EL286" s="202"/>
      <c r="EM286" s="202"/>
      <c r="EN286" s="202"/>
      <c r="EO286" s="202"/>
      <c r="EP286" s="202"/>
      <c r="EQ286" s="202"/>
      <c r="ER286" s="202"/>
      <c r="ES286" s="202"/>
      <c r="ET286" s="202"/>
      <c r="EU286" s="202"/>
      <c r="EV286" s="202"/>
      <c r="EW286" s="202"/>
      <c r="EX286" s="202"/>
      <c r="EY286" s="202"/>
      <c r="EZ286" s="202"/>
      <c r="FA286" s="202"/>
      <c r="FB286" s="202"/>
      <c r="FC286" s="202"/>
      <c r="FD286" s="202"/>
      <c r="FE286" s="202"/>
      <c r="FF286" s="202"/>
      <c r="FG286" s="202"/>
      <c r="FH286" s="202"/>
      <c r="FI286" s="202"/>
      <c r="FJ286" s="202"/>
      <c r="FK286" s="202"/>
      <c r="FL286" s="202"/>
      <c r="FM286" s="202"/>
      <c r="FN286" s="202"/>
      <c r="FO286" s="202"/>
      <c r="FP286" s="202"/>
      <c r="FQ286" s="202"/>
      <c r="FR286" s="202"/>
      <c r="FS286" s="202"/>
      <c r="FT286" s="202"/>
      <c r="FU286" s="202"/>
      <c r="FV286" s="202"/>
      <c r="FW286" s="202"/>
      <c r="FX286" s="202"/>
      <c r="FY286" s="202"/>
      <c r="FZ286" s="202"/>
      <c r="GA286" s="202"/>
      <c r="GB286" s="202"/>
      <c r="GC286" s="202"/>
      <c r="GD286" s="202"/>
      <c r="GE286" s="202"/>
      <c r="GF286" s="202"/>
      <c r="GG286" s="202"/>
      <c r="GH286" s="202"/>
      <c r="GI286" s="202"/>
      <c r="GJ286" s="202"/>
      <c r="GK286" s="202"/>
      <c r="GL286" s="202"/>
      <c r="GM286" s="202"/>
      <c r="GN286" s="202"/>
      <c r="GO286" s="202"/>
      <c r="GP286" s="202"/>
      <c r="GQ286" s="202"/>
      <c r="GR286" s="202"/>
      <c r="GS286" s="202"/>
      <c r="GT286" s="202"/>
      <c r="GU286" s="202"/>
      <c r="GV286" s="202"/>
      <c r="GW286" s="202"/>
      <c r="GX286" s="202"/>
      <c r="GY286" s="202"/>
      <c r="GZ286" s="202"/>
      <c r="HA286" s="202"/>
      <c r="HB286" s="202"/>
      <c r="HC286" s="202"/>
      <c r="HD286" s="202"/>
      <c r="HE286" s="202"/>
      <c r="HF286" s="202"/>
      <c r="HG286" s="202"/>
      <c r="HH286" s="202"/>
      <c r="HI286" s="202"/>
      <c r="HJ286" s="202"/>
      <c r="HK286" s="202"/>
      <c r="HL286" s="202"/>
      <c r="HM286" s="202"/>
      <c r="HN286" s="202"/>
      <c r="HO286" s="202"/>
      <c r="HP286" s="202"/>
      <c r="HQ286" s="202"/>
      <c r="HR286" s="202"/>
      <c r="HS286" s="202"/>
    </row>
    <row r="287" spans="1:227" ht="10" customHeight="1" x14ac:dyDescent="0.35"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/>
      <c r="BN287" s="202"/>
      <c r="BO287" s="202"/>
      <c r="BP287" s="202"/>
      <c r="BQ287" s="202"/>
      <c r="BR287" s="202"/>
      <c r="BS287" s="202"/>
      <c r="BT287" s="202"/>
      <c r="BU287" s="202"/>
      <c r="BV287" s="202"/>
      <c r="BW287" s="202"/>
      <c r="BX287" s="202"/>
      <c r="BY287" s="202"/>
      <c r="BZ287" s="202"/>
      <c r="CA287" s="202"/>
      <c r="CB287" s="202"/>
      <c r="CC287" s="202"/>
      <c r="CD287" s="202"/>
      <c r="CE287" s="202"/>
      <c r="CF287" s="202"/>
      <c r="CG287" s="202"/>
      <c r="CH287" s="202"/>
      <c r="CI287" s="202"/>
      <c r="CJ287" s="202"/>
      <c r="CK287" s="202"/>
      <c r="CL287" s="202"/>
      <c r="CM287" s="202"/>
      <c r="CN287" s="202"/>
      <c r="CO287" s="202"/>
      <c r="CP287" s="202"/>
      <c r="CQ287" s="202"/>
      <c r="CR287" s="202"/>
      <c r="CS287" s="202"/>
      <c r="CT287" s="202"/>
      <c r="CU287" s="202"/>
      <c r="CV287" s="202"/>
      <c r="CW287" s="202"/>
      <c r="CX287" s="202"/>
      <c r="CY287" s="202"/>
      <c r="CZ287" s="202"/>
      <c r="DA287" s="202"/>
      <c r="DB287" s="202"/>
      <c r="DC287" s="202"/>
      <c r="DD287" s="202"/>
      <c r="DE287" s="202"/>
      <c r="DF287" s="202"/>
      <c r="DG287" s="202"/>
      <c r="DH287" s="202"/>
      <c r="DI287" s="202"/>
      <c r="DJ287" s="202"/>
      <c r="DK287" s="202"/>
      <c r="DL287" s="202"/>
      <c r="DM287" s="202"/>
      <c r="DN287" s="202"/>
      <c r="DO287" s="202"/>
      <c r="DP287" s="202"/>
      <c r="DQ287" s="202"/>
      <c r="DR287" s="202"/>
      <c r="DS287" s="202"/>
      <c r="DT287" s="202"/>
      <c r="DU287" s="202"/>
      <c r="DV287" s="202"/>
      <c r="DW287" s="202"/>
      <c r="DX287" s="202"/>
      <c r="DY287" s="202"/>
      <c r="DZ287" s="202"/>
      <c r="EA287" s="202"/>
      <c r="EB287" s="202"/>
      <c r="EC287" s="202"/>
      <c r="ED287" s="202"/>
      <c r="EE287" s="202"/>
      <c r="EF287" s="202"/>
      <c r="EG287" s="202"/>
      <c r="EH287" s="202"/>
      <c r="EI287" s="202"/>
      <c r="EJ287" s="202"/>
      <c r="EK287" s="202"/>
      <c r="EL287" s="202"/>
      <c r="EM287" s="202"/>
      <c r="EN287" s="202"/>
      <c r="EO287" s="202"/>
      <c r="EP287" s="202"/>
      <c r="EQ287" s="202"/>
      <c r="ER287" s="202"/>
      <c r="ES287" s="202"/>
      <c r="ET287" s="202"/>
      <c r="EU287" s="202"/>
      <c r="EV287" s="202"/>
      <c r="EW287" s="202"/>
      <c r="EX287" s="202"/>
      <c r="EY287" s="202"/>
      <c r="EZ287" s="202"/>
      <c r="FA287" s="202"/>
      <c r="FB287" s="202"/>
      <c r="FC287" s="202"/>
      <c r="FD287" s="202"/>
      <c r="FE287" s="202"/>
      <c r="FF287" s="202"/>
      <c r="FG287" s="202"/>
      <c r="FH287" s="202"/>
      <c r="FI287" s="202"/>
      <c r="FJ287" s="202"/>
      <c r="FK287" s="202"/>
      <c r="FL287" s="202"/>
      <c r="FM287" s="202"/>
      <c r="FN287" s="202"/>
      <c r="FO287" s="202"/>
      <c r="FP287" s="202"/>
      <c r="FQ287" s="202"/>
      <c r="FR287" s="202"/>
      <c r="FS287" s="202"/>
      <c r="FT287" s="202"/>
      <c r="FU287" s="202"/>
      <c r="FV287" s="202"/>
      <c r="FW287" s="202"/>
      <c r="FX287" s="202"/>
      <c r="FY287" s="202"/>
      <c r="FZ287" s="202"/>
      <c r="GA287" s="202"/>
      <c r="GB287" s="202"/>
      <c r="GC287" s="202"/>
      <c r="GD287" s="202"/>
      <c r="GE287" s="202"/>
      <c r="GF287" s="202"/>
      <c r="GG287" s="202"/>
      <c r="GH287" s="202"/>
      <c r="GI287" s="202"/>
      <c r="GJ287" s="202"/>
      <c r="GK287" s="202"/>
      <c r="GL287" s="202"/>
      <c r="GM287" s="202"/>
      <c r="GN287" s="202"/>
      <c r="GO287" s="202"/>
      <c r="GP287" s="202"/>
      <c r="GQ287" s="202"/>
      <c r="GR287" s="202"/>
      <c r="GS287" s="202"/>
      <c r="GT287" s="202"/>
      <c r="GU287" s="202"/>
      <c r="GV287" s="202"/>
      <c r="GW287" s="202"/>
      <c r="GX287" s="202"/>
      <c r="GY287" s="202"/>
      <c r="GZ287" s="202"/>
      <c r="HA287" s="202"/>
      <c r="HB287" s="202"/>
      <c r="HC287" s="202"/>
      <c r="HD287" s="202"/>
      <c r="HE287" s="202"/>
      <c r="HF287" s="202"/>
      <c r="HG287" s="202"/>
      <c r="HH287" s="202"/>
      <c r="HI287" s="202"/>
      <c r="HJ287" s="202"/>
      <c r="HK287" s="202"/>
      <c r="HL287" s="202"/>
      <c r="HM287" s="202"/>
      <c r="HN287" s="202"/>
      <c r="HO287" s="202"/>
      <c r="HP287" s="202"/>
      <c r="HQ287" s="202"/>
      <c r="HR287" s="202"/>
      <c r="HS287" s="202"/>
    </row>
    <row r="288" spans="1:227" ht="10" customHeight="1" x14ac:dyDescent="0.35"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/>
      <c r="BN288" s="202"/>
      <c r="BO288" s="202"/>
      <c r="BP288" s="202"/>
      <c r="BQ288" s="202"/>
      <c r="BR288" s="202"/>
      <c r="BS288" s="202"/>
      <c r="BT288" s="202"/>
      <c r="BU288" s="202"/>
      <c r="BV288" s="202"/>
      <c r="BW288" s="202"/>
      <c r="BX288" s="202"/>
      <c r="BY288" s="202"/>
      <c r="BZ288" s="202"/>
      <c r="CA288" s="202"/>
      <c r="CB288" s="202"/>
      <c r="CC288" s="202"/>
      <c r="CD288" s="202"/>
      <c r="CE288" s="202"/>
      <c r="CF288" s="202"/>
      <c r="CG288" s="202"/>
      <c r="CH288" s="202"/>
      <c r="CI288" s="202"/>
      <c r="CJ288" s="202"/>
      <c r="CK288" s="202"/>
      <c r="CL288" s="202"/>
      <c r="CM288" s="202"/>
      <c r="CN288" s="202"/>
      <c r="CO288" s="202"/>
      <c r="CP288" s="202"/>
      <c r="CQ288" s="202"/>
      <c r="CR288" s="202"/>
      <c r="CS288" s="202"/>
      <c r="CT288" s="202"/>
      <c r="CU288" s="202"/>
      <c r="CV288" s="202"/>
      <c r="CW288" s="202"/>
      <c r="CX288" s="202"/>
      <c r="CY288" s="202"/>
      <c r="CZ288" s="202"/>
      <c r="DA288" s="202"/>
      <c r="DB288" s="202"/>
      <c r="DC288" s="202"/>
      <c r="DD288" s="202"/>
      <c r="DE288" s="202"/>
      <c r="DF288" s="202"/>
      <c r="DG288" s="202"/>
      <c r="DH288" s="202"/>
      <c r="DI288" s="202"/>
      <c r="DJ288" s="202"/>
      <c r="DK288" s="202"/>
      <c r="DL288" s="202"/>
      <c r="DM288" s="202"/>
      <c r="DN288" s="202"/>
      <c r="DO288" s="202"/>
      <c r="DP288" s="202"/>
      <c r="DQ288" s="202"/>
      <c r="DR288" s="202"/>
      <c r="DS288" s="202"/>
      <c r="DT288" s="202"/>
      <c r="DU288" s="202"/>
      <c r="DV288" s="202"/>
      <c r="DW288" s="202"/>
      <c r="DX288" s="202"/>
      <c r="DY288" s="202"/>
      <c r="DZ288" s="202"/>
      <c r="EA288" s="202"/>
      <c r="EB288" s="202"/>
      <c r="EC288" s="202"/>
      <c r="ED288" s="202"/>
      <c r="EE288" s="202"/>
      <c r="EF288" s="202"/>
      <c r="EG288" s="202"/>
      <c r="EH288" s="202"/>
      <c r="EI288" s="202"/>
      <c r="EJ288" s="202"/>
      <c r="EK288" s="202"/>
      <c r="EL288" s="202"/>
      <c r="EM288" s="202"/>
      <c r="EN288" s="202"/>
      <c r="EO288" s="202"/>
      <c r="EP288" s="202"/>
      <c r="EQ288" s="202"/>
      <c r="ER288" s="202"/>
      <c r="ES288" s="202"/>
      <c r="ET288" s="202"/>
      <c r="EU288" s="202"/>
      <c r="EV288" s="202"/>
      <c r="EW288" s="202"/>
      <c r="EX288" s="202"/>
      <c r="EY288" s="202"/>
      <c r="EZ288" s="202"/>
      <c r="FA288" s="202"/>
      <c r="FB288" s="202"/>
      <c r="FC288" s="202"/>
      <c r="FD288" s="202"/>
      <c r="FE288" s="202"/>
      <c r="FF288" s="202"/>
      <c r="FG288" s="202"/>
      <c r="FH288" s="202"/>
      <c r="FI288" s="202"/>
      <c r="FJ288" s="202"/>
      <c r="FK288" s="202"/>
      <c r="FL288" s="202"/>
      <c r="FM288" s="202"/>
      <c r="FN288" s="202"/>
      <c r="FO288" s="202"/>
      <c r="FP288" s="202"/>
      <c r="FQ288" s="202"/>
      <c r="FR288" s="202"/>
      <c r="FS288" s="202"/>
      <c r="FT288" s="202"/>
      <c r="FU288" s="202"/>
      <c r="FV288" s="202"/>
      <c r="FW288" s="202"/>
      <c r="FX288" s="202"/>
      <c r="FY288" s="202"/>
      <c r="FZ288" s="202"/>
      <c r="GA288" s="202"/>
      <c r="GB288" s="202"/>
      <c r="GC288" s="202"/>
      <c r="GD288" s="202"/>
      <c r="GE288" s="202"/>
      <c r="GF288" s="202"/>
      <c r="GG288" s="202"/>
      <c r="GH288" s="202"/>
      <c r="GI288" s="202"/>
      <c r="GJ288" s="202"/>
      <c r="GK288" s="202"/>
      <c r="GL288" s="202"/>
      <c r="GM288" s="202"/>
      <c r="GN288" s="202"/>
      <c r="GO288" s="202"/>
      <c r="GP288" s="202"/>
      <c r="GQ288" s="202"/>
      <c r="GR288" s="202"/>
      <c r="GS288" s="202"/>
      <c r="GT288" s="202"/>
      <c r="GU288" s="202"/>
      <c r="GV288" s="202"/>
      <c r="GW288" s="202"/>
      <c r="GX288" s="202"/>
      <c r="GY288" s="202"/>
      <c r="GZ288" s="202"/>
      <c r="HA288" s="202"/>
      <c r="HB288" s="202"/>
      <c r="HC288" s="202"/>
      <c r="HD288" s="202"/>
      <c r="HE288" s="202"/>
      <c r="HF288" s="202"/>
      <c r="HG288" s="202"/>
      <c r="HH288" s="202"/>
      <c r="HI288" s="202"/>
      <c r="HJ288" s="202"/>
      <c r="HK288" s="202"/>
      <c r="HL288" s="202"/>
      <c r="HM288" s="202"/>
      <c r="HN288" s="202"/>
      <c r="HO288" s="202"/>
      <c r="HP288" s="202"/>
      <c r="HQ288" s="202"/>
      <c r="HR288" s="202"/>
      <c r="HS288" s="202"/>
    </row>
    <row r="289" spans="1:227" ht="10" customHeight="1" x14ac:dyDescent="0.35"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02"/>
      <c r="BP289" s="202"/>
      <c r="BQ289" s="202"/>
      <c r="BR289" s="202"/>
      <c r="BS289" s="202"/>
      <c r="BT289" s="202"/>
      <c r="BU289" s="202"/>
      <c r="BV289" s="202"/>
      <c r="BW289" s="202"/>
      <c r="BX289" s="202"/>
      <c r="BY289" s="202"/>
      <c r="BZ289" s="202"/>
      <c r="CA289" s="202"/>
      <c r="CB289" s="202"/>
      <c r="CC289" s="202"/>
      <c r="CD289" s="202"/>
      <c r="CE289" s="202"/>
      <c r="CF289" s="202"/>
      <c r="CG289" s="202"/>
      <c r="CH289" s="202"/>
      <c r="CI289" s="202"/>
      <c r="CJ289" s="202"/>
      <c r="CK289" s="202"/>
      <c r="CL289" s="202"/>
      <c r="CM289" s="202"/>
      <c r="CN289" s="202"/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202"/>
      <c r="DF289" s="202"/>
      <c r="DG289" s="202"/>
      <c r="DH289" s="202"/>
      <c r="DI289" s="202"/>
      <c r="DJ289" s="202"/>
      <c r="DK289" s="202"/>
      <c r="DL289" s="202"/>
      <c r="DM289" s="202"/>
      <c r="DN289" s="202"/>
      <c r="DO289" s="202"/>
      <c r="DP289" s="202"/>
      <c r="DQ289" s="202"/>
      <c r="DR289" s="202"/>
      <c r="DS289" s="202"/>
      <c r="DT289" s="202"/>
      <c r="DU289" s="202"/>
      <c r="DV289" s="202"/>
      <c r="DW289" s="202"/>
      <c r="DX289" s="202"/>
      <c r="DY289" s="202"/>
      <c r="DZ289" s="202"/>
      <c r="EA289" s="202"/>
      <c r="EB289" s="202"/>
      <c r="EC289" s="202"/>
      <c r="ED289" s="202"/>
      <c r="EE289" s="202"/>
      <c r="EF289" s="202"/>
      <c r="EG289" s="202"/>
      <c r="EH289" s="202"/>
      <c r="EI289" s="202"/>
      <c r="EJ289" s="202"/>
      <c r="EK289" s="202"/>
      <c r="EL289" s="202"/>
      <c r="EM289" s="202"/>
      <c r="EN289" s="202"/>
      <c r="EO289" s="202"/>
      <c r="EP289" s="202"/>
      <c r="EQ289" s="202"/>
      <c r="ER289" s="202"/>
      <c r="ES289" s="202"/>
      <c r="ET289" s="202"/>
      <c r="EU289" s="202"/>
      <c r="EV289" s="202"/>
      <c r="EW289" s="202"/>
      <c r="EX289" s="202"/>
      <c r="EY289" s="202"/>
      <c r="EZ289" s="202"/>
      <c r="FA289" s="202"/>
      <c r="FB289" s="202"/>
      <c r="FC289" s="202"/>
      <c r="FD289" s="202"/>
      <c r="FE289" s="202"/>
      <c r="FF289" s="202"/>
      <c r="FG289" s="202"/>
      <c r="FH289" s="202"/>
      <c r="FI289" s="202"/>
      <c r="FJ289" s="202"/>
      <c r="FK289" s="202"/>
      <c r="FL289" s="202"/>
      <c r="FM289" s="202"/>
      <c r="FN289" s="202"/>
      <c r="FO289" s="202"/>
      <c r="FP289" s="202"/>
      <c r="FQ289" s="202"/>
      <c r="FR289" s="202"/>
      <c r="FS289" s="202"/>
      <c r="FT289" s="202"/>
      <c r="FU289" s="202"/>
      <c r="FV289" s="202"/>
      <c r="FW289" s="202"/>
      <c r="FX289" s="202"/>
      <c r="FY289" s="202"/>
      <c r="FZ289" s="202"/>
      <c r="GA289" s="202"/>
      <c r="GB289" s="202"/>
      <c r="GC289" s="202"/>
      <c r="GD289" s="202"/>
      <c r="GE289" s="202"/>
      <c r="GF289" s="202"/>
      <c r="GG289" s="202"/>
      <c r="GH289" s="202"/>
      <c r="GI289" s="202"/>
      <c r="GJ289" s="202"/>
      <c r="GK289" s="202"/>
      <c r="GL289" s="202"/>
      <c r="GM289" s="202"/>
      <c r="GN289" s="202"/>
      <c r="GO289" s="202"/>
      <c r="GP289" s="202"/>
      <c r="GQ289" s="202"/>
      <c r="GR289" s="202"/>
      <c r="GS289" s="202"/>
      <c r="GT289" s="202"/>
      <c r="GU289" s="202"/>
      <c r="GV289" s="202"/>
      <c r="GW289" s="202"/>
      <c r="GX289" s="202"/>
      <c r="GY289" s="202"/>
      <c r="GZ289" s="202"/>
      <c r="HA289" s="202"/>
      <c r="HB289" s="202"/>
      <c r="HC289" s="202"/>
      <c r="HD289" s="202"/>
      <c r="HE289" s="202"/>
      <c r="HF289" s="202"/>
      <c r="HG289" s="202"/>
      <c r="HH289" s="202"/>
      <c r="HI289" s="202"/>
      <c r="HJ289" s="202"/>
      <c r="HK289" s="202"/>
      <c r="HL289" s="202"/>
      <c r="HM289" s="202"/>
      <c r="HN289" s="202"/>
      <c r="HO289" s="202"/>
      <c r="HP289" s="202"/>
      <c r="HQ289" s="202"/>
      <c r="HR289" s="202"/>
      <c r="HS289" s="202"/>
    </row>
    <row r="290" spans="1:227" ht="10" customHeight="1" x14ac:dyDescent="0.35"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202"/>
      <c r="BP290" s="202"/>
      <c r="BQ290" s="202"/>
      <c r="BR290" s="202"/>
      <c r="BS290" s="202"/>
      <c r="BT290" s="202"/>
      <c r="BU290" s="202"/>
      <c r="BV290" s="202"/>
      <c r="BW290" s="202"/>
      <c r="BX290" s="202"/>
      <c r="BY290" s="202"/>
      <c r="BZ290" s="202"/>
      <c r="CA290" s="202"/>
      <c r="CB290" s="202"/>
      <c r="CC290" s="202"/>
      <c r="CD290" s="202"/>
      <c r="CE290" s="202"/>
      <c r="CF290" s="202"/>
      <c r="CG290" s="202"/>
      <c r="CH290" s="202"/>
      <c r="CI290" s="202"/>
      <c r="CJ290" s="202"/>
      <c r="CK290" s="202"/>
      <c r="CL290" s="202"/>
      <c r="CM290" s="202"/>
      <c r="CN290" s="202"/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202"/>
      <c r="DF290" s="202"/>
      <c r="DG290" s="202"/>
      <c r="DH290" s="202"/>
      <c r="DI290" s="202"/>
      <c r="DJ290" s="202"/>
      <c r="DK290" s="202"/>
      <c r="DL290" s="202"/>
      <c r="DM290" s="202"/>
      <c r="DN290" s="202"/>
      <c r="DO290" s="202"/>
      <c r="DP290" s="202"/>
      <c r="DQ290" s="202"/>
      <c r="DR290" s="202"/>
      <c r="DS290" s="202"/>
      <c r="DT290" s="202"/>
      <c r="DU290" s="202"/>
      <c r="DV290" s="202"/>
      <c r="DW290" s="202"/>
      <c r="DX290" s="202"/>
      <c r="DY290" s="202"/>
      <c r="DZ290" s="202"/>
      <c r="EA290" s="202"/>
      <c r="EB290" s="202"/>
      <c r="EC290" s="202"/>
      <c r="ED290" s="202"/>
      <c r="EE290" s="202"/>
      <c r="EF290" s="202"/>
      <c r="EG290" s="202"/>
      <c r="EH290" s="202"/>
      <c r="EI290" s="202"/>
      <c r="EJ290" s="202"/>
      <c r="EK290" s="202"/>
      <c r="EL290" s="202"/>
      <c r="EM290" s="202"/>
      <c r="EN290" s="202"/>
      <c r="EO290" s="202"/>
      <c r="EP290" s="202"/>
      <c r="EQ290" s="202"/>
      <c r="ER290" s="202"/>
      <c r="ES290" s="202"/>
      <c r="ET290" s="202"/>
      <c r="EU290" s="202"/>
      <c r="EV290" s="202"/>
      <c r="EW290" s="202"/>
      <c r="EX290" s="202"/>
      <c r="EY290" s="202"/>
      <c r="EZ290" s="202"/>
      <c r="FA290" s="202"/>
      <c r="FB290" s="202"/>
      <c r="FC290" s="202"/>
      <c r="FD290" s="202"/>
      <c r="FE290" s="202"/>
      <c r="FF290" s="202"/>
      <c r="FG290" s="202"/>
      <c r="FH290" s="202"/>
      <c r="FI290" s="202"/>
      <c r="FJ290" s="202"/>
      <c r="FK290" s="202"/>
      <c r="FL290" s="202"/>
      <c r="FM290" s="202"/>
      <c r="FN290" s="202"/>
      <c r="FO290" s="202"/>
      <c r="FP290" s="202"/>
      <c r="FQ290" s="202"/>
      <c r="FR290" s="202"/>
      <c r="FS290" s="202"/>
      <c r="FT290" s="202"/>
      <c r="FU290" s="202"/>
      <c r="FV290" s="202"/>
      <c r="FW290" s="202"/>
      <c r="FX290" s="202"/>
      <c r="FY290" s="202"/>
      <c r="FZ290" s="202"/>
      <c r="GA290" s="202"/>
      <c r="GB290" s="202"/>
      <c r="GC290" s="202"/>
      <c r="GD290" s="202"/>
      <c r="GE290" s="202"/>
      <c r="GF290" s="202"/>
      <c r="GG290" s="202"/>
      <c r="GH290" s="202"/>
      <c r="GI290" s="202"/>
      <c r="GJ290" s="202"/>
      <c r="GK290" s="202"/>
      <c r="GL290" s="202"/>
      <c r="GM290" s="202"/>
      <c r="GN290" s="202"/>
      <c r="GO290" s="202"/>
      <c r="GP290" s="202"/>
      <c r="GQ290" s="202"/>
      <c r="GR290" s="202"/>
      <c r="GS290" s="202"/>
      <c r="GT290" s="202"/>
      <c r="GU290" s="202"/>
      <c r="GV290" s="202"/>
      <c r="GW290" s="202"/>
      <c r="GX290" s="202"/>
      <c r="GY290" s="202"/>
      <c r="GZ290" s="202"/>
      <c r="HA290" s="202"/>
      <c r="HB290" s="202"/>
      <c r="HC290" s="202"/>
      <c r="HD290" s="202"/>
      <c r="HE290" s="202"/>
      <c r="HF290" s="202"/>
      <c r="HG290" s="202"/>
      <c r="HH290" s="202"/>
      <c r="HI290" s="202"/>
      <c r="HJ290" s="202"/>
      <c r="HK290" s="202"/>
      <c r="HL290" s="202"/>
      <c r="HM290" s="202"/>
      <c r="HN290" s="202"/>
      <c r="HO290" s="202"/>
      <c r="HP290" s="202"/>
      <c r="HQ290" s="202"/>
      <c r="HR290" s="202"/>
      <c r="HS290" s="202"/>
    </row>
    <row r="291" spans="1:227" ht="10" customHeight="1" x14ac:dyDescent="0.35"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02"/>
      <c r="BX291" s="202"/>
      <c r="BY291" s="202"/>
      <c r="BZ291" s="202"/>
      <c r="CA291" s="202"/>
      <c r="CB291" s="202"/>
      <c r="CC291" s="202"/>
      <c r="CD291" s="202"/>
      <c r="CE291" s="202"/>
      <c r="CF291" s="202"/>
      <c r="CG291" s="202"/>
      <c r="CH291" s="202"/>
      <c r="CI291" s="202"/>
      <c r="CJ291" s="202"/>
      <c r="CK291" s="202"/>
      <c r="CL291" s="202"/>
      <c r="CM291" s="202"/>
      <c r="CN291" s="202"/>
      <c r="CO291" s="202"/>
      <c r="CP291" s="202"/>
      <c r="CQ291" s="202"/>
      <c r="CR291" s="202"/>
      <c r="CS291" s="202"/>
      <c r="CT291" s="202"/>
      <c r="CU291" s="202"/>
      <c r="CV291" s="202"/>
      <c r="CW291" s="202"/>
      <c r="CX291" s="202"/>
      <c r="CY291" s="202"/>
      <c r="CZ291" s="202"/>
      <c r="DA291" s="202"/>
      <c r="DB291" s="202"/>
      <c r="DC291" s="202"/>
      <c r="DD291" s="202"/>
      <c r="DE291" s="202"/>
      <c r="DF291" s="202"/>
      <c r="DG291" s="202"/>
      <c r="DH291" s="202"/>
      <c r="DI291" s="202"/>
      <c r="DJ291" s="202"/>
      <c r="DK291" s="202"/>
      <c r="DL291" s="202"/>
      <c r="DM291" s="202"/>
      <c r="DN291" s="202"/>
      <c r="DO291" s="202"/>
      <c r="DP291" s="202"/>
      <c r="DQ291" s="202"/>
      <c r="DR291" s="202"/>
      <c r="DS291" s="202"/>
      <c r="DT291" s="202"/>
      <c r="DU291" s="202"/>
      <c r="DV291" s="202"/>
      <c r="DW291" s="202"/>
      <c r="DX291" s="202"/>
      <c r="DY291" s="202"/>
      <c r="DZ291" s="202"/>
      <c r="EA291" s="202"/>
      <c r="EB291" s="202"/>
      <c r="EC291" s="202"/>
      <c r="ED291" s="202"/>
      <c r="EE291" s="202"/>
      <c r="EF291" s="202"/>
      <c r="EG291" s="202"/>
      <c r="EH291" s="202"/>
      <c r="EI291" s="202"/>
      <c r="EJ291" s="202"/>
      <c r="EK291" s="202"/>
      <c r="EL291" s="202"/>
      <c r="EM291" s="202"/>
      <c r="EN291" s="202"/>
      <c r="EO291" s="202"/>
      <c r="EP291" s="202"/>
      <c r="EQ291" s="202"/>
      <c r="ER291" s="202"/>
      <c r="ES291" s="202"/>
      <c r="ET291" s="202"/>
      <c r="EU291" s="202"/>
      <c r="EV291" s="202"/>
      <c r="EW291" s="202"/>
      <c r="EX291" s="202"/>
      <c r="EY291" s="202"/>
      <c r="EZ291" s="202"/>
      <c r="FA291" s="202"/>
      <c r="FB291" s="202"/>
      <c r="FC291" s="202"/>
      <c r="FD291" s="202"/>
      <c r="FE291" s="202"/>
      <c r="FF291" s="202"/>
      <c r="FG291" s="202"/>
      <c r="FH291" s="202"/>
      <c r="FI291" s="202"/>
      <c r="FJ291" s="202"/>
      <c r="FK291" s="202"/>
      <c r="FL291" s="202"/>
      <c r="FM291" s="202"/>
      <c r="FN291" s="202"/>
      <c r="FO291" s="202"/>
      <c r="FP291" s="202"/>
      <c r="FQ291" s="202"/>
      <c r="FR291" s="202"/>
      <c r="FS291" s="202"/>
      <c r="FT291" s="202"/>
      <c r="FU291" s="202"/>
      <c r="FV291" s="202"/>
      <c r="FW291" s="202"/>
      <c r="FX291" s="202"/>
      <c r="FY291" s="202"/>
      <c r="FZ291" s="202"/>
      <c r="GA291" s="202"/>
      <c r="GB291" s="202"/>
      <c r="GC291" s="202"/>
      <c r="GD291" s="202"/>
      <c r="GE291" s="202"/>
      <c r="GF291" s="202"/>
      <c r="GG291" s="202"/>
      <c r="GH291" s="202"/>
      <c r="GI291" s="202"/>
      <c r="GJ291" s="202"/>
      <c r="GK291" s="202"/>
      <c r="GL291" s="202"/>
      <c r="GM291" s="202"/>
      <c r="GN291" s="202"/>
      <c r="GO291" s="202"/>
      <c r="GP291" s="202"/>
      <c r="GQ291" s="202"/>
      <c r="GR291" s="202"/>
      <c r="GS291" s="202"/>
      <c r="GT291" s="202"/>
      <c r="GU291" s="202"/>
      <c r="GV291" s="202"/>
      <c r="GW291" s="202"/>
      <c r="GX291" s="202"/>
      <c r="GY291" s="202"/>
      <c r="GZ291" s="202"/>
      <c r="HA291" s="202"/>
      <c r="HB291" s="202"/>
      <c r="HC291" s="202"/>
      <c r="HD291" s="202"/>
      <c r="HE291" s="202"/>
      <c r="HF291" s="202"/>
      <c r="HG291" s="202"/>
      <c r="HH291" s="202"/>
      <c r="HI291" s="202"/>
      <c r="HJ291" s="202"/>
      <c r="HK291" s="202"/>
      <c r="HL291" s="202"/>
      <c r="HM291" s="202"/>
      <c r="HN291" s="202"/>
      <c r="HO291" s="202"/>
      <c r="HP291" s="202"/>
      <c r="HQ291" s="202"/>
      <c r="HR291" s="202"/>
      <c r="HS291" s="202"/>
    </row>
    <row r="292" spans="1:227" ht="10" customHeight="1" x14ac:dyDescent="0.35"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2"/>
      <c r="BS292" s="202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02"/>
      <c r="DH292" s="202"/>
      <c r="DI292" s="202"/>
      <c r="DJ292" s="202"/>
      <c r="DK292" s="202"/>
      <c r="DL292" s="202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02"/>
      <c r="DW292" s="202"/>
      <c r="DX292" s="202"/>
      <c r="DY292" s="202"/>
      <c r="DZ292" s="202"/>
      <c r="EA292" s="202"/>
      <c r="EB292" s="202"/>
      <c r="EC292" s="202"/>
      <c r="ED292" s="202"/>
      <c r="EE292" s="202"/>
      <c r="EF292" s="202"/>
      <c r="EG292" s="202"/>
      <c r="EH292" s="202"/>
      <c r="EI292" s="202"/>
      <c r="EJ292" s="202"/>
      <c r="EK292" s="202"/>
      <c r="EL292" s="202"/>
      <c r="EM292" s="202"/>
      <c r="EN292" s="202"/>
      <c r="EO292" s="202"/>
      <c r="EP292" s="202"/>
      <c r="EQ292" s="202"/>
      <c r="ER292" s="202"/>
      <c r="ES292" s="202"/>
      <c r="ET292" s="202"/>
      <c r="EU292" s="202"/>
      <c r="EV292" s="202"/>
      <c r="EW292" s="202"/>
      <c r="EX292" s="202"/>
      <c r="EY292" s="202"/>
      <c r="EZ292" s="202"/>
      <c r="FA292" s="202"/>
      <c r="FB292" s="202"/>
      <c r="FC292" s="202"/>
      <c r="FD292" s="202"/>
      <c r="FE292" s="202"/>
      <c r="FF292" s="202"/>
      <c r="FG292" s="202"/>
      <c r="FH292" s="202"/>
      <c r="FI292" s="202"/>
      <c r="FJ292" s="202"/>
      <c r="FK292" s="202"/>
      <c r="FL292" s="202"/>
      <c r="FM292" s="202"/>
      <c r="FN292" s="202"/>
      <c r="FO292" s="202"/>
      <c r="FP292" s="202"/>
      <c r="FQ292" s="202"/>
      <c r="FR292" s="202"/>
      <c r="FS292" s="202"/>
      <c r="FT292" s="202"/>
      <c r="FU292" s="202"/>
      <c r="FV292" s="202"/>
      <c r="FW292" s="202"/>
      <c r="FX292" s="202"/>
      <c r="FY292" s="202"/>
      <c r="FZ292" s="202"/>
      <c r="GA292" s="202"/>
      <c r="GB292" s="202"/>
      <c r="GC292" s="202"/>
      <c r="GD292" s="202"/>
      <c r="GE292" s="202"/>
      <c r="GF292" s="202"/>
      <c r="GG292" s="202"/>
      <c r="GH292" s="202"/>
      <c r="GI292" s="202"/>
      <c r="GJ292" s="202"/>
      <c r="GK292" s="202"/>
      <c r="GL292" s="202"/>
      <c r="GM292" s="202"/>
      <c r="GN292" s="202"/>
      <c r="GO292" s="202"/>
      <c r="GP292" s="202"/>
      <c r="GQ292" s="202"/>
      <c r="GR292" s="202"/>
      <c r="GS292" s="202"/>
      <c r="GT292" s="202"/>
      <c r="GU292" s="202"/>
      <c r="GV292" s="202"/>
      <c r="GW292" s="202"/>
      <c r="GX292" s="202"/>
      <c r="GY292" s="202"/>
      <c r="GZ292" s="202"/>
      <c r="HA292" s="202"/>
      <c r="HB292" s="202"/>
      <c r="HC292" s="202"/>
      <c r="HD292" s="202"/>
      <c r="HE292" s="202"/>
      <c r="HF292" s="202"/>
      <c r="HG292" s="202"/>
      <c r="HH292" s="202"/>
      <c r="HI292" s="202"/>
      <c r="HJ292" s="202"/>
      <c r="HK292" s="202"/>
      <c r="HL292" s="202"/>
      <c r="HM292" s="202"/>
      <c r="HN292" s="202"/>
      <c r="HO292" s="202"/>
      <c r="HP292" s="202"/>
      <c r="HQ292" s="202"/>
      <c r="HR292" s="202"/>
      <c r="HS292" s="202"/>
    </row>
    <row r="293" spans="1:227" ht="10" customHeight="1" x14ac:dyDescent="0.35"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  <c r="DL293" s="202"/>
      <c r="DM293" s="202"/>
      <c r="DN293" s="202"/>
      <c r="DO293" s="202"/>
      <c r="DP293" s="202"/>
      <c r="DQ293" s="202"/>
      <c r="DR293" s="202"/>
      <c r="DS293" s="202"/>
      <c r="DT293" s="202"/>
      <c r="DU293" s="202"/>
      <c r="DV293" s="202"/>
      <c r="DW293" s="202"/>
      <c r="DX293" s="202"/>
      <c r="DY293" s="202"/>
      <c r="DZ293" s="202"/>
      <c r="EA293" s="202"/>
      <c r="EB293" s="202"/>
      <c r="EC293" s="202"/>
      <c r="ED293" s="202"/>
      <c r="EE293" s="202"/>
      <c r="EF293" s="202"/>
      <c r="EG293" s="202"/>
      <c r="EH293" s="202"/>
      <c r="EI293" s="202"/>
      <c r="EJ293" s="202"/>
      <c r="EK293" s="202"/>
      <c r="EL293" s="202"/>
      <c r="EM293" s="202"/>
      <c r="EN293" s="202"/>
      <c r="EO293" s="202"/>
      <c r="EP293" s="202"/>
      <c r="EQ293" s="202"/>
      <c r="ER293" s="202"/>
      <c r="ES293" s="202"/>
      <c r="ET293" s="202"/>
      <c r="EU293" s="202"/>
      <c r="EV293" s="202"/>
      <c r="EW293" s="202"/>
      <c r="EX293" s="202"/>
      <c r="EY293" s="202"/>
      <c r="EZ293" s="202"/>
      <c r="FA293" s="202"/>
      <c r="FB293" s="202"/>
      <c r="FC293" s="202"/>
      <c r="FD293" s="202"/>
      <c r="FE293" s="202"/>
      <c r="FF293" s="202"/>
      <c r="FG293" s="202"/>
      <c r="FH293" s="202"/>
      <c r="FI293" s="202"/>
      <c r="FJ293" s="202"/>
      <c r="FK293" s="202"/>
      <c r="FL293" s="202"/>
      <c r="FM293" s="202"/>
      <c r="FN293" s="202"/>
      <c r="FO293" s="202"/>
      <c r="FP293" s="202"/>
      <c r="FQ293" s="202"/>
      <c r="FR293" s="202"/>
      <c r="FS293" s="202"/>
      <c r="FT293" s="202"/>
      <c r="FU293" s="202"/>
      <c r="FV293" s="202"/>
      <c r="FW293" s="202"/>
      <c r="FX293" s="202"/>
      <c r="FY293" s="202"/>
      <c r="FZ293" s="202"/>
      <c r="GA293" s="202"/>
      <c r="GB293" s="202"/>
      <c r="GC293" s="202"/>
      <c r="GD293" s="202"/>
      <c r="GE293" s="202"/>
      <c r="GF293" s="202"/>
      <c r="GG293" s="202"/>
      <c r="GH293" s="202"/>
      <c r="GI293" s="202"/>
      <c r="GJ293" s="202"/>
      <c r="GK293" s="202"/>
      <c r="GL293" s="202"/>
      <c r="GM293" s="202"/>
      <c r="GN293" s="202"/>
      <c r="GO293" s="202"/>
      <c r="GP293" s="202"/>
      <c r="GQ293" s="202"/>
      <c r="GR293" s="202"/>
      <c r="GS293" s="202"/>
      <c r="GT293" s="202"/>
      <c r="GU293" s="202"/>
      <c r="GV293" s="202"/>
      <c r="GW293" s="202"/>
      <c r="GX293" s="202"/>
      <c r="GY293" s="202"/>
      <c r="GZ293" s="202"/>
      <c r="HA293" s="202"/>
      <c r="HB293" s="202"/>
      <c r="HC293" s="202"/>
      <c r="HD293" s="202"/>
      <c r="HE293" s="202"/>
      <c r="HF293" s="202"/>
      <c r="HG293" s="202"/>
      <c r="HH293" s="202"/>
      <c r="HI293" s="202"/>
      <c r="HJ293" s="202"/>
      <c r="HK293" s="202"/>
      <c r="HL293" s="202"/>
      <c r="HM293" s="202"/>
      <c r="HN293" s="202"/>
      <c r="HO293" s="202"/>
      <c r="HP293" s="202"/>
      <c r="HQ293" s="202"/>
      <c r="HR293" s="202"/>
      <c r="HS293" s="202"/>
    </row>
    <row r="294" spans="1:227" ht="10" customHeight="1" x14ac:dyDescent="0.35"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02"/>
      <c r="BP294" s="202"/>
      <c r="BQ294" s="202"/>
      <c r="BR294" s="202"/>
      <c r="BS294" s="202"/>
      <c r="BT294" s="202"/>
      <c r="BU294" s="202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2"/>
      <c r="CG294" s="202"/>
      <c r="CH294" s="202"/>
      <c r="CI294" s="202"/>
      <c r="CJ294" s="202"/>
      <c r="CK294" s="202"/>
      <c r="CL294" s="202"/>
      <c r="CM294" s="202"/>
      <c r="CN294" s="202"/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202"/>
      <c r="DF294" s="202"/>
      <c r="DG294" s="202"/>
      <c r="DH294" s="202"/>
      <c r="DI294" s="202"/>
      <c r="DJ294" s="202"/>
      <c r="DK294" s="202"/>
      <c r="DL294" s="202"/>
      <c r="DM294" s="202"/>
      <c r="DN294" s="202"/>
      <c r="DO294" s="202"/>
      <c r="DP294" s="202"/>
      <c r="DQ294" s="202"/>
      <c r="DR294" s="202"/>
      <c r="DS294" s="202"/>
      <c r="DT294" s="202"/>
      <c r="DU294" s="202"/>
      <c r="DV294" s="202"/>
      <c r="DW294" s="202"/>
      <c r="DX294" s="202"/>
      <c r="DY294" s="202"/>
      <c r="DZ294" s="202"/>
      <c r="EA294" s="202"/>
      <c r="EB294" s="202"/>
      <c r="EC294" s="202"/>
      <c r="ED294" s="202"/>
      <c r="EE294" s="202"/>
      <c r="EF294" s="202"/>
      <c r="EG294" s="202"/>
      <c r="EH294" s="202"/>
      <c r="EI294" s="202"/>
      <c r="EJ294" s="202"/>
      <c r="EK294" s="202"/>
      <c r="EL294" s="202"/>
      <c r="EM294" s="202"/>
      <c r="EN294" s="202"/>
      <c r="EO294" s="202"/>
      <c r="EP294" s="202"/>
      <c r="EQ294" s="202"/>
      <c r="ER294" s="202"/>
      <c r="ES294" s="202"/>
      <c r="ET294" s="202"/>
      <c r="EU294" s="202"/>
      <c r="EV294" s="202"/>
      <c r="EW294" s="202"/>
      <c r="EX294" s="202"/>
      <c r="EY294" s="202"/>
      <c r="EZ294" s="202"/>
      <c r="FA294" s="202"/>
      <c r="FB294" s="202"/>
      <c r="FC294" s="202"/>
      <c r="FD294" s="202"/>
      <c r="FE294" s="202"/>
      <c r="FF294" s="202"/>
      <c r="FG294" s="202"/>
      <c r="FH294" s="202"/>
      <c r="FI294" s="202"/>
      <c r="FJ294" s="202"/>
      <c r="FK294" s="202"/>
      <c r="FL294" s="202"/>
      <c r="FM294" s="202"/>
      <c r="FN294" s="202"/>
      <c r="FO294" s="202"/>
      <c r="FP294" s="202"/>
      <c r="FQ294" s="202"/>
      <c r="FR294" s="202"/>
      <c r="FS294" s="202"/>
      <c r="FT294" s="202"/>
      <c r="FU294" s="202"/>
      <c r="FV294" s="202"/>
      <c r="FW294" s="202"/>
      <c r="FX294" s="202"/>
      <c r="FY294" s="202"/>
      <c r="FZ294" s="202"/>
      <c r="GA294" s="202"/>
      <c r="GB294" s="202"/>
      <c r="GC294" s="202"/>
      <c r="GD294" s="202"/>
      <c r="GE294" s="202"/>
      <c r="GF294" s="202"/>
      <c r="GG294" s="202"/>
      <c r="GH294" s="202"/>
      <c r="GI294" s="202"/>
      <c r="GJ294" s="202"/>
      <c r="GK294" s="202"/>
      <c r="GL294" s="202"/>
      <c r="GM294" s="202"/>
      <c r="GN294" s="202"/>
      <c r="GO294" s="202"/>
      <c r="GP294" s="202"/>
      <c r="GQ294" s="202"/>
      <c r="GR294" s="202"/>
      <c r="GS294" s="202"/>
      <c r="GT294" s="202"/>
      <c r="GU294" s="202"/>
      <c r="GV294" s="202"/>
      <c r="GW294" s="202"/>
      <c r="GX294" s="202"/>
      <c r="GY294" s="202"/>
      <c r="GZ294" s="202"/>
      <c r="HA294" s="202"/>
      <c r="HB294" s="202"/>
      <c r="HC294" s="202"/>
      <c r="HD294" s="202"/>
      <c r="HE294" s="202"/>
      <c r="HF294" s="202"/>
      <c r="HG294" s="202"/>
      <c r="HH294" s="202"/>
      <c r="HI294" s="202"/>
      <c r="HJ294" s="202"/>
      <c r="HK294" s="202"/>
      <c r="HL294" s="202"/>
      <c r="HM294" s="202"/>
      <c r="HN294" s="202"/>
      <c r="HO294" s="202"/>
      <c r="HP294" s="202"/>
      <c r="HQ294" s="202"/>
      <c r="HR294" s="202"/>
      <c r="HS294" s="202"/>
    </row>
    <row r="295" spans="1:227" ht="10" customHeight="1" x14ac:dyDescent="0.35"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2"/>
      <c r="BS295" s="202"/>
      <c r="BT295" s="202"/>
      <c r="BU295" s="202"/>
      <c r="BV295" s="202"/>
      <c r="BW295" s="202"/>
      <c r="BX295" s="202"/>
      <c r="BY295" s="202"/>
      <c r="BZ295" s="202"/>
      <c r="CA295" s="202"/>
      <c r="CB295" s="202"/>
      <c r="CC295" s="202"/>
      <c r="CD295" s="202"/>
      <c r="CE295" s="202"/>
      <c r="CF295" s="202"/>
      <c r="CG295" s="202"/>
      <c r="CH295" s="202"/>
      <c r="CI295" s="202"/>
      <c r="CJ295" s="202"/>
      <c r="CK295" s="202"/>
      <c r="CL295" s="202"/>
      <c r="CM295" s="202"/>
      <c r="CN295" s="202"/>
      <c r="CO295" s="202"/>
      <c r="CP295" s="202"/>
      <c r="CQ295" s="202"/>
      <c r="CR295" s="202"/>
      <c r="CS295" s="202"/>
      <c r="CT295" s="202"/>
      <c r="CU295" s="202"/>
      <c r="CV295" s="202"/>
      <c r="CW295" s="202"/>
      <c r="CX295" s="202"/>
      <c r="CY295" s="202"/>
      <c r="CZ295" s="202"/>
      <c r="DA295" s="202"/>
      <c r="DB295" s="202"/>
      <c r="DC295" s="202"/>
      <c r="DD295" s="202"/>
      <c r="DE295" s="202"/>
      <c r="DF295" s="202"/>
      <c r="DG295" s="202"/>
      <c r="DH295" s="202"/>
      <c r="DI295" s="202"/>
      <c r="DJ295" s="202"/>
      <c r="DK295" s="202"/>
      <c r="DL295" s="202"/>
      <c r="DM295" s="202"/>
      <c r="DN295" s="202"/>
      <c r="DO295" s="202"/>
      <c r="DP295" s="202"/>
      <c r="DQ295" s="202"/>
      <c r="DR295" s="202"/>
      <c r="DS295" s="202"/>
      <c r="DT295" s="202"/>
      <c r="DU295" s="202"/>
      <c r="DV295" s="202"/>
      <c r="DW295" s="202"/>
      <c r="DX295" s="202"/>
      <c r="DY295" s="202"/>
      <c r="DZ295" s="202"/>
      <c r="EA295" s="202"/>
      <c r="EB295" s="202"/>
      <c r="EC295" s="202"/>
      <c r="ED295" s="202"/>
      <c r="EE295" s="202"/>
      <c r="EF295" s="202"/>
      <c r="EG295" s="202"/>
      <c r="EH295" s="202"/>
      <c r="EI295" s="202"/>
      <c r="EJ295" s="202"/>
      <c r="EK295" s="202"/>
      <c r="EL295" s="202"/>
      <c r="EM295" s="202"/>
      <c r="EN295" s="202"/>
      <c r="EO295" s="202"/>
      <c r="EP295" s="202"/>
      <c r="EQ295" s="202"/>
      <c r="ER295" s="202"/>
      <c r="ES295" s="202"/>
      <c r="ET295" s="202"/>
      <c r="EU295" s="202"/>
      <c r="EV295" s="202"/>
      <c r="EW295" s="202"/>
      <c r="EX295" s="202"/>
      <c r="EY295" s="202"/>
      <c r="EZ295" s="202"/>
      <c r="FA295" s="202"/>
      <c r="FB295" s="202"/>
      <c r="FC295" s="202"/>
      <c r="FD295" s="202"/>
      <c r="FE295" s="202"/>
      <c r="FF295" s="202"/>
      <c r="FG295" s="202"/>
      <c r="FH295" s="202"/>
      <c r="FI295" s="202"/>
      <c r="FJ295" s="202"/>
      <c r="FK295" s="202"/>
      <c r="FL295" s="202"/>
      <c r="FM295" s="202"/>
      <c r="FN295" s="202"/>
      <c r="FO295" s="202"/>
      <c r="FP295" s="202"/>
      <c r="FQ295" s="202"/>
      <c r="FR295" s="202"/>
      <c r="FS295" s="202"/>
      <c r="FT295" s="202"/>
      <c r="FU295" s="202"/>
      <c r="FV295" s="202"/>
      <c r="FW295" s="202"/>
      <c r="FX295" s="202"/>
      <c r="FY295" s="202"/>
      <c r="FZ295" s="202"/>
      <c r="GA295" s="202"/>
      <c r="GB295" s="202"/>
      <c r="GC295" s="202"/>
      <c r="GD295" s="202"/>
      <c r="GE295" s="202"/>
      <c r="GF295" s="202"/>
      <c r="GG295" s="202"/>
      <c r="GH295" s="202"/>
      <c r="GI295" s="202"/>
      <c r="GJ295" s="202"/>
      <c r="GK295" s="202"/>
      <c r="GL295" s="202"/>
      <c r="GM295" s="202"/>
      <c r="GN295" s="202"/>
      <c r="GO295" s="202"/>
      <c r="GP295" s="202"/>
      <c r="GQ295" s="202"/>
      <c r="GR295" s="202"/>
      <c r="GS295" s="202"/>
      <c r="GT295" s="202"/>
      <c r="GU295" s="202"/>
      <c r="GV295" s="202"/>
      <c r="GW295" s="202"/>
      <c r="GX295" s="202"/>
      <c r="GY295" s="202"/>
      <c r="GZ295" s="202"/>
      <c r="HA295" s="202"/>
      <c r="HB295" s="202"/>
      <c r="HC295" s="202"/>
      <c r="HD295" s="202"/>
      <c r="HE295" s="202"/>
      <c r="HF295" s="202"/>
      <c r="HG295" s="202"/>
      <c r="HH295" s="202"/>
      <c r="HI295" s="202"/>
      <c r="HJ295" s="202"/>
      <c r="HK295" s="202"/>
      <c r="HL295" s="202"/>
      <c r="HM295" s="202"/>
      <c r="HN295" s="202"/>
      <c r="HO295" s="202"/>
      <c r="HP295" s="202"/>
      <c r="HQ295" s="202"/>
      <c r="HR295" s="202"/>
      <c r="HS295" s="202"/>
    </row>
    <row r="296" spans="1:227" ht="10" customHeight="1" x14ac:dyDescent="0.35"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  <c r="DN296" s="202"/>
      <c r="DO296" s="202"/>
      <c r="DP296" s="202"/>
      <c r="DQ296" s="202"/>
      <c r="DR296" s="202"/>
      <c r="DS296" s="202"/>
      <c r="DT296" s="202"/>
      <c r="DU296" s="202"/>
      <c r="DV296" s="202"/>
      <c r="DW296" s="202"/>
      <c r="DX296" s="202"/>
      <c r="DY296" s="202"/>
      <c r="DZ296" s="202"/>
      <c r="EA296" s="202"/>
      <c r="EB296" s="202"/>
      <c r="EC296" s="202"/>
      <c r="ED296" s="202"/>
      <c r="EE296" s="202"/>
      <c r="EF296" s="202"/>
      <c r="EG296" s="202"/>
      <c r="EH296" s="202"/>
      <c r="EI296" s="202"/>
      <c r="EJ296" s="202"/>
      <c r="EK296" s="202"/>
      <c r="EL296" s="202"/>
      <c r="EM296" s="202"/>
      <c r="EN296" s="202"/>
      <c r="EO296" s="202"/>
      <c r="EP296" s="202"/>
      <c r="EQ296" s="202"/>
      <c r="ER296" s="202"/>
      <c r="ES296" s="202"/>
      <c r="ET296" s="202"/>
      <c r="EU296" s="202"/>
      <c r="EV296" s="202"/>
      <c r="EW296" s="202"/>
      <c r="EX296" s="202"/>
      <c r="EY296" s="202"/>
      <c r="EZ296" s="202"/>
      <c r="FA296" s="202"/>
      <c r="FB296" s="202"/>
      <c r="FC296" s="202"/>
      <c r="FD296" s="202"/>
      <c r="FE296" s="202"/>
      <c r="FF296" s="202"/>
      <c r="FG296" s="202"/>
      <c r="FH296" s="202"/>
      <c r="FI296" s="202"/>
      <c r="FJ296" s="202"/>
      <c r="FK296" s="202"/>
      <c r="FL296" s="202"/>
      <c r="FM296" s="202"/>
      <c r="FN296" s="202"/>
      <c r="FO296" s="202"/>
      <c r="FP296" s="202"/>
      <c r="FQ296" s="202"/>
      <c r="FR296" s="202"/>
      <c r="FS296" s="202"/>
      <c r="FT296" s="202"/>
      <c r="FU296" s="202"/>
      <c r="FV296" s="202"/>
      <c r="FW296" s="202"/>
      <c r="FX296" s="202"/>
      <c r="FY296" s="202"/>
      <c r="FZ296" s="202"/>
      <c r="GA296" s="202"/>
      <c r="GB296" s="202"/>
      <c r="GC296" s="202"/>
      <c r="GD296" s="202"/>
      <c r="GE296" s="202"/>
      <c r="GF296" s="202"/>
      <c r="GG296" s="202"/>
      <c r="GH296" s="202"/>
      <c r="GI296" s="202"/>
      <c r="GJ296" s="202"/>
      <c r="GK296" s="202"/>
      <c r="GL296" s="202"/>
      <c r="GM296" s="202"/>
      <c r="GN296" s="202"/>
      <c r="GO296" s="202"/>
      <c r="GP296" s="202"/>
      <c r="GQ296" s="202"/>
      <c r="GR296" s="202"/>
      <c r="GS296" s="202"/>
      <c r="GT296" s="202"/>
      <c r="GU296" s="202"/>
      <c r="GV296" s="202"/>
      <c r="GW296" s="202"/>
      <c r="GX296" s="202"/>
      <c r="GY296" s="202"/>
      <c r="GZ296" s="202"/>
      <c r="HA296" s="202"/>
      <c r="HB296" s="202"/>
      <c r="HC296" s="202"/>
      <c r="HD296" s="202"/>
      <c r="HE296" s="202"/>
      <c r="HF296" s="202"/>
      <c r="HG296" s="202"/>
      <c r="HH296" s="202"/>
      <c r="HI296" s="202"/>
      <c r="HJ296" s="202"/>
      <c r="HK296" s="202"/>
      <c r="HL296" s="202"/>
      <c r="HM296" s="202"/>
      <c r="HN296" s="202"/>
      <c r="HO296" s="202"/>
      <c r="HP296" s="202"/>
      <c r="HQ296" s="202"/>
      <c r="HR296" s="202"/>
      <c r="HS296" s="202"/>
    </row>
    <row r="297" spans="1:227" ht="10" customHeight="1" x14ac:dyDescent="0.35"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  <c r="DN297" s="202"/>
      <c r="DO297" s="202"/>
      <c r="DP297" s="202"/>
      <c r="DQ297" s="202"/>
      <c r="DR297" s="202"/>
      <c r="DS297" s="202"/>
      <c r="DT297" s="202"/>
      <c r="DU297" s="202"/>
      <c r="DV297" s="202"/>
      <c r="DW297" s="202"/>
      <c r="DX297" s="202"/>
      <c r="DY297" s="202"/>
      <c r="DZ297" s="202"/>
      <c r="EA297" s="202"/>
      <c r="EB297" s="202"/>
      <c r="EC297" s="202"/>
      <c r="ED297" s="202"/>
      <c r="EE297" s="202"/>
      <c r="EF297" s="202"/>
      <c r="EG297" s="202"/>
      <c r="EH297" s="202"/>
      <c r="EI297" s="202"/>
      <c r="EJ297" s="202"/>
      <c r="EK297" s="202"/>
      <c r="EL297" s="202"/>
      <c r="EM297" s="202"/>
      <c r="EN297" s="202"/>
      <c r="EO297" s="202"/>
      <c r="EP297" s="202"/>
      <c r="EQ297" s="202"/>
      <c r="ER297" s="202"/>
      <c r="ES297" s="202"/>
      <c r="ET297" s="202"/>
      <c r="EU297" s="202"/>
      <c r="EV297" s="202"/>
      <c r="EW297" s="202"/>
      <c r="EX297" s="202"/>
      <c r="EY297" s="202"/>
      <c r="EZ297" s="202"/>
      <c r="FA297" s="202"/>
      <c r="FB297" s="202"/>
      <c r="FC297" s="202"/>
      <c r="FD297" s="202"/>
      <c r="FE297" s="202"/>
      <c r="FF297" s="202"/>
      <c r="FG297" s="202"/>
      <c r="FH297" s="202"/>
      <c r="FI297" s="202"/>
      <c r="FJ297" s="202"/>
      <c r="FK297" s="202"/>
      <c r="FL297" s="202"/>
      <c r="FM297" s="202"/>
      <c r="FN297" s="202"/>
      <c r="FO297" s="202"/>
      <c r="FP297" s="202"/>
      <c r="FQ297" s="202"/>
      <c r="FR297" s="202"/>
      <c r="FS297" s="202"/>
      <c r="FT297" s="202"/>
      <c r="FU297" s="202"/>
      <c r="FV297" s="202"/>
      <c r="FW297" s="202"/>
      <c r="FX297" s="202"/>
      <c r="FY297" s="202"/>
      <c r="FZ297" s="202"/>
      <c r="GA297" s="202"/>
      <c r="GB297" s="202"/>
      <c r="GC297" s="202"/>
      <c r="GD297" s="202"/>
      <c r="GE297" s="202"/>
      <c r="GF297" s="202"/>
      <c r="GG297" s="202"/>
      <c r="GH297" s="202"/>
      <c r="GI297" s="202"/>
      <c r="GJ297" s="202"/>
      <c r="GK297" s="202"/>
      <c r="GL297" s="202"/>
      <c r="GM297" s="202"/>
      <c r="GN297" s="202"/>
      <c r="GO297" s="202"/>
      <c r="GP297" s="202"/>
      <c r="GQ297" s="202"/>
      <c r="GR297" s="202"/>
      <c r="GS297" s="202"/>
      <c r="GT297" s="202"/>
      <c r="GU297" s="202"/>
      <c r="GV297" s="202"/>
      <c r="GW297" s="202"/>
      <c r="GX297" s="202"/>
      <c r="GY297" s="202"/>
      <c r="GZ297" s="202"/>
      <c r="HA297" s="202"/>
      <c r="HB297" s="202"/>
      <c r="HC297" s="202"/>
      <c r="HD297" s="202"/>
      <c r="HE297" s="202"/>
      <c r="HF297" s="202"/>
      <c r="HG297" s="202"/>
      <c r="HH297" s="202"/>
      <c r="HI297" s="202"/>
      <c r="HJ297" s="202"/>
      <c r="HK297" s="202"/>
      <c r="HL297" s="202"/>
      <c r="HM297" s="202"/>
      <c r="HN297" s="202"/>
      <c r="HO297" s="202"/>
      <c r="HP297" s="202"/>
      <c r="HQ297" s="202"/>
      <c r="HR297" s="202"/>
      <c r="HS297" s="202"/>
    </row>
    <row r="298" spans="1:227" ht="10" customHeight="1" x14ac:dyDescent="0.35"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  <c r="DK298" s="202"/>
      <c r="DL298" s="202"/>
      <c r="DM298" s="202"/>
      <c r="DN298" s="202"/>
      <c r="DO298" s="202"/>
      <c r="DP298" s="202"/>
      <c r="DQ298" s="202"/>
      <c r="DR298" s="202"/>
      <c r="DS298" s="202"/>
      <c r="DT298" s="202"/>
      <c r="DU298" s="202"/>
      <c r="DV298" s="202"/>
      <c r="DW298" s="202"/>
      <c r="DX298" s="202"/>
      <c r="DY298" s="202"/>
      <c r="DZ298" s="202"/>
      <c r="EA298" s="202"/>
      <c r="EB298" s="202"/>
      <c r="EC298" s="202"/>
      <c r="ED298" s="202"/>
      <c r="EE298" s="202"/>
      <c r="EF298" s="202"/>
      <c r="EG298" s="202"/>
      <c r="EH298" s="202"/>
      <c r="EI298" s="202"/>
      <c r="EJ298" s="202"/>
      <c r="EK298" s="202"/>
      <c r="EL298" s="202"/>
      <c r="EM298" s="202"/>
      <c r="EN298" s="202"/>
      <c r="EO298" s="202"/>
      <c r="EP298" s="202"/>
      <c r="EQ298" s="202"/>
      <c r="ER298" s="202"/>
      <c r="ES298" s="202"/>
      <c r="ET298" s="202"/>
      <c r="EU298" s="202"/>
      <c r="EV298" s="202"/>
      <c r="EW298" s="202"/>
      <c r="EX298" s="202"/>
      <c r="EY298" s="202"/>
      <c r="EZ298" s="202"/>
      <c r="FA298" s="202"/>
      <c r="FB298" s="202"/>
      <c r="FC298" s="202"/>
      <c r="FD298" s="202"/>
      <c r="FE298" s="202"/>
      <c r="FF298" s="202"/>
      <c r="FG298" s="202"/>
      <c r="FH298" s="202"/>
      <c r="FI298" s="202"/>
      <c r="FJ298" s="202"/>
      <c r="FK298" s="202"/>
      <c r="FL298" s="202"/>
      <c r="FM298" s="202"/>
      <c r="FN298" s="202"/>
      <c r="FO298" s="202"/>
      <c r="FP298" s="202"/>
      <c r="FQ298" s="202"/>
      <c r="FR298" s="202"/>
      <c r="FS298" s="202"/>
      <c r="FT298" s="202"/>
      <c r="FU298" s="202"/>
      <c r="FV298" s="202"/>
      <c r="FW298" s="202"/>
      <c r="FX298" s="202"/>
      <c r="FY298" s="202"/>
      <c r="FZ298" s="202"/>
      <c r="GA298" s="202"/>
      <c r="GB298" s="202"/>
      <c r="GC298" s="202"/>
      <c r="GD298" s="202"/>
      <c r="GE298" s="202"/>
      <c r="GF298" s="202"/>
      <c r="GG298" s="202"/>
      <c r="GH298" s="202"/>
      <c r="GI298" s="202"/>
      <c r="GJ298" s="202"/>
      <c r="GK298" s="202"/>
      <c r="GL298" s="202"/>
      <c r="GM298" s="202"/>
      <c r="GN298" s="202"/>
      <c r="GO298" s="202"/>
      <c r="GP298" s="202"/>
      <c r="GQ298" s="202"/>
      <c r="GR298" s="202"/>
      <c r="GS298" s="202"/>
      <c r="GT298" s="202"/>
      <c r="GU298" s="202"/>
      <c r="GV298" s="202"/>
      <c r="GW298" s="202"/>
      <c r="GX298" s="202"/>
      <c r="GY298" s="202"/>
      <c r="GZ298" s="202"/>
      <c r="HA298" s="202"/>
      <c r="HB298" s="202"/>
      <c r="HC298" s="202"/>
      <c r="HD298" s="202"/>
      <c r="HE298" s="202"/>
      <c r="HF298" s="202"/>
      <c r="HG298" s="202"/>
      <c r="HH298" s="202"/>
      <c r="HI298" s="202"/>
      <c r="HJ298" s="202"/>
      <c r="HK298" s="202"/>
      <c r="HL298" s="202"/>
      <c r="HM298" s="202"/>
      <c r="HN298" s="202"/>
      <c r="HO298" s="202"/>
      <c r="HP298" s="202"/>
      <c r="HQ298" s="202"/>
      <c r="HR298" s="202"/>
      <c r="HS298" s="202"/>
    </row>
    <row r="299" spans="1:227" ht="10" customHeight="1" x14ac:dyDescent="0.35"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  <c r="DJ299" s="202"/>
      <c r="DK299" s="202"/>
      <c r="DL299" s="202"/>
      <c r="DM299" s="202"/>
      <c r="DN299" s="202"/>
      <c r="DO299" s="202"/>
      <c r="DP299" s="202"/>
      <c r="DQ299" s="202"/>
      <c r="DR299" s="202"/>
      <c r="DS299" s="202"/>
      <c r="DT299" s="202"/>
      <c r="DU299" s="202"/>
      <c r="DV299" s="202"/>
      <c r="DW299" s="202"/>
      <c r="DX299" s="202"/>
      <c r="DY299" s="202"/>
      <c r="DZ299" s="202"/>
      <c r="EA299" s="202"/>
      <c r="EB299" s="202"/>
      <c r="EC299" s="202"/>
      <c r="ED299" s="202"/>
      <c r="EE299" s="202"/>
      <c r="EF299" s="202"/>
      <c r="EG299" s="202"/>
      <c r="EH299" s="202"/>
      <c r="EI299" s="202"/>
      <c r="EJ299" s="202"/>
      <c r="EK299" s="202"/>
      <c r="EL299" s="202"/>
      <c r="EM299" s="202"/>
      <c r="EN299" s="202"/>
      <c r="EO299" s="202"/>
      <c r="EP299" s="202"/>
      <c r="EQ299" s="202"/>
      <c r="ER299" s="202"/>
      <c r="ES299" s="202"/>
      <c r="ET299" s="202"/>
      <c r="EU299" s="202"/>
      <c r="EV299" s="202"/>
      <c r="EW299" s="202"/>
      <c r="EX299" s="202"/>
      <c r="EY299" s="202"/>
      <c r="EZ299" s="202"/>
      <c r="FA299" s="202"/>
      <c r="FB299" s="202"/>
      <c r="FC299" s="202"/>
      <c r="FD299" s="202"/>
      <c r="FE299" s="202"/>
      <c r="FF299" s="202"/>
      <c r="FG299" s="202"/>
      <c r="FH299" s="202"/>
      <c r="FI299" s="202"/>
      <c r="FJ299" s="202"/>
      <c r="FK299" s="202"/>
      <c r="FL299" s="202"/>
      <c r="FM299" s="202"/>
      <c r="FN299" s="202"/>
      <c r="FO299" s="202"/>
      <c r="FP299" s="202"/>
      <c r="FQ299" s="202"/>
      <c r="FR299" s="202"/>
      <c r="FS299" s="202"/>
      <c r="FT299" s="202"/>
      <c r="FU299" s="202"/>
      <c r="FV299" s="202"/>
      <c r="FW299" s="202"/>
      <c r="FX299" s="202"/>
      <c r="FY299" s="202"/>
      <c r="FZ299" s="202"/>
      <c r="GA299" s="202"/>
      <c r="GB299" s="202"/>
      <c r="GC299" s="202"/>
      <c r="GD299" s="202"/>
      <c r="GE299" s="202"/>
      <c r="GF299" s="202"/>
      <c r="GG299" s="202"/>
      <c r="GH299" s="202"/>
      <c r="GI299" s="202"/>
      <c r="GJ299" s="202"/>
      <c r="GK299" s="202"/>
      <c r="GL299" s="202"/>
      <c r="GM299" s="202"/>
      <c r="GN299" s="202"/>
      <c r="GO299" s="202"/>
      <c r="GP299" s="202"/>
      <c r="GQ299" s="202"/>
      <c r="GR299" s="202"/>
      <c r="GS299" s="202"/>
      <c r="GT299" s="202"/>
      <c r="GU299" s="202"/>
      <c r="GV299" s="202"/>
      <c r="GW299" s="202"/>
      <c r="GX299" s="202"/>
      <c r="GY299" s="202"/>
      <c r="GZ299" s="202"/>
      <c r="HA299" s="202"/>
      <c r="HB299" s="202"/>
      <c r="HC299" s="202"/>
      <c r="HD299" s="202"/>
      <c r="HE299" s="202"/>
      <c r="HF299" s="202"/>
      <c r="HG299" s="202"/>
      <c r="HH299" s="202"/>
      <c r="HI299" s="202"/>
      <c r="HJ299" s="202"/>
      <c r="HK299" s="202"/>
      <c r="HL299" s="202"/>
      <c r="HM299" s="202"/>
      <c r="HN299" s="202"/>
      <c r="HO299" s="202"/>
      <c r="HP299" s="202"/>
      <c r="HQ299" s="202"/>
      <c r="HR299" s="202"/>
      <c r="HS299" s="202"/>
    </row>
    <row r="300" spans="1:227" ht="10" customHeight="1" x14ac:dyDescent="0.35"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  <c r="DI300" s="202"/>
      <c r="DJ300" s="202"/>
      <c r="DK300" s="202"/>
      <c r="DL300" s="202"/>
      <c r="DM300" s="202"/>
      <c r="DN300" s="202"/>
      <c r="DO300" s="202"/>
      <c r="DP300" s="202"/>
      <c r="DQ300" s="202"/>
      <c r="DR300" s="202"/>
      <c r="DS300" s="202"/>
      <c r="DT300" s="202"/>
      <c r="DU300" s="202"/>
      <c r="DV300" s="202"/>
      <c r="DW300" s="202"/>
      <c r="DX300" s="202"/>
      <c r="DY300" s="202"/>
      <c r="DZ300" s="202"/>
      <c r="EA300" s="202"/>
      <c r="EB300" s="202"/>
      <c r="EC300" s="202"/>
      <c r="ED300" s="202"/>
      <c r="EE300" s="202"/>
      <c r="EF300" s="202"/>
      <c r="EG300" s="202"/>
      <c r="EH300" s="202"/>
      <c r="EI300" s="202"/>
      <c r="EJ300" s="202"/>
      <c r="EK300" s="202"/>
      <c r="EL300" s="202"/>
      <c r="EM300" s="202"/>
      <c r="EN300" s="202"/>
      <c r="EO300" s="202"/>
      <c r="EP300" s="202"/>
      <c r="EQ300" s="202"/>
      <c r="ER300" s="202"/>
      <c r="ES300" s="202"/>
      <c r="ET300" s="202"/>
      <c r="EU300" s="202"/>
      <c r="EV300" s="202"/>
      <c r="EW300" s="202"/>
      <c r="EX300" s="202"/>
      <c r="EY300" s="202"/>
      <c r="EZ300" s="202"/>
      <c r="FA300" s="202"/>
      <c r="FB300" s="202"/>
      <c r="FC300" s="202"/>
      <c r="FD300" s="202"/>
      <c r="FE300" s="202"/>
      <c r="FF300" s="202"/>
      <c r="FG300" s="202"/>
      <c r="FH300" s="202"/>
      <c r="FI300" s="202"/>
      <c r="FJ300" s="202"/>
      <c r="FK300" s="202"/>
      <c r="FL300" s="202"/>
      <c r="FM300" s="202"/>
      <c r="FN300" s="202"/>
      <c r="FO300" s="202"/>
      <c r="FP300" s="202"/>
      <c r="FQ300" s="202"/>
      <c r="FR300" s="202"/>
      <c r="FS300" s="202"/>
      <c r="FT300" s="202"/>
      <c r="FU300" s="202"/>
      <c r="FV300" s="202"/>
      <c r="FW300" s="202"/>
      <c r="FX300" s="202"/>
      <c r="FY300" s="202"/>
      <c r="FZ300" s="202"/>
      <c r="GA300" s="202"/>
      <c r="GB300" s="202"/>
      <c r="GC300" s="202"/>
      <c r="GD300" s="202"/>
      <c r="GE300" s="202"/>
      <c r="GF300" s="202"/>
      <c r="GG300" s="202"/>
      <c r="GH300" s="202"/>
      <c r="GI300" s="202"/>
      <c r="GJ300" s="202"/>
      <c r="GK300" s="202"/>
      <c r="GL300" s="202"/>
      <c r="GM300" s="202"/>
      <c r="GN300" s="202"/>
      <c r="GO300" s="202"/>
      <c r="GP300" s="202"/>
      <c r="GQ300" s="202"/>
      <c r="GR300" s="202"/>
      <c r="GS300" s="202"/>
      <c r="GT300" s="202"/>
      <c r="GU300" s="202"/>
      <c r="GV300" s="202"/>
      <c r="GW300" s="202"/>
      <c r="GX300" s="202"/>
      <c r="GY300" s="202"/>
      <c r="GZ300" s="202"/>
      <c r="HA300" s="202"/>
      <c r="HB300" s="202"/>
      <c r="HC300" s="202"/>
      <c r="HD300" s="202"/>
      <c r="HE300" s="202"/>
      <c r="HF300" s="202"/>
      <c r="HG300" s="202"/>
      <c r="HH300" s="202"/>
      <c r="HI300" s="202"/>
      <c r="HJ300" s="202"/>
      <c r="HK300" s="202"/>
      <c r="HL300" s="202"/>
      <c r="HM300" s="202"/>
      <c r="HN300" s="202"/>
      <c r="HO300" s="202"/>
      <c r="HP300" s="202"/>
      <c r="HQ300" s="202"/>
      <c r="HR300" s="202"/>
      <c r="HS300" s="202"/>
    </row>
    <row r="301" spans="1:227" ht="10" customHeight="1" x14ac:dyDescent="0.35"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  <c r="DL301" s="202"/>
      <c r="DM301" s="202"/>
      <c r="DN301" s="202"/>
      <c r="DO301" s="202"/>
      <c r="DP301" s="202"/>
      <c r="DQ301" s="202"/>
      <c r="DR301" s="202"/>
      <c r="DS301" s="202"/>
      <c r="DT301" s="202"/>
      <c r="DU301" s="202"/>
      <c r="DV301" s="202"/>
      <c r="DW301" s="202"/>
      <c r="DX301" s="202"/>
      <c r="DY301" s="202"/>
      <c r="DZ301" s="202"/>
      <c r="EA301" s="202"/>
      <c r="EB301" s="202"/>
      <c r="EC301" s="202"/>
      <c r="ED301" s="202"/>
      <c r="EE301" s="202"/>
      <c r="EF301" s="202"/>
      <c r="EG301" s="202"/>
      <c r="EH301" s="202"/>
      <c r="EI301" s="202"/>
      <c r="EJ301" s="202"/>
      <c r="EK301" s="202"/>
      <c r="EL301" s="202"/>
      <c r="EM301" s="202"/>
      <c r="EN301" s="202"/>
      <c r="EO301" s="202"/>
      <c r="EP301" s="202"/>
      <c r="EQ301" s="202"/>
      <c r="ER301" s="202"/>
      <c r="ES301" s="202"/>
      <c r="ET301" s="202"/>
      <c r="EU301" s="202"/>
      <c r="EV301" s="202"/>
      <c r="EW301" s="202"/>
      <c r="EX301" s="202"/>
      <c r="EY301" s="202"/>
      <c r="EZ301" s="202"/>
      <c r="FA301" s="202"/>
      <c r="FB301" s="202"/>
      <c r="FC301" s="202"/>
      <c r="FD301" s="202"/>
      <c r="FE301" s="202"/>
      <c r="FF301" s="202"/>
      <c r="FG301" s="202"/>
      <c r="FH301" s="202"/>
      <c r="FI301" s="202"/>
      <c r="FJ301" s="202"/>
      <c r="FK301" s="202"/>
      <c r="FL301" s="202"/>
      <c r="FM301" s="202"/>
      <c r="FN301" s="202"/>
      <c r="FO301" s="202"/>
      <c r="FP301" s="202"/>
      <c r="FQ301" s="202"/>
      <c r="FR301" s="202"/>
      <c r="FS301" s="202"/>
      <c r="FT301" s="202"/>
      <c r="FU301" s="202"/>
      <c r="FV301" s="202"/>
      <c r="FW301" s="202"/>
      <c r="FX301" s="202"/>
      <c r="FY301" s="202"/>
      <c r="FZ301" s="202"/>
      <c r="GA301" s="202"/>
      <c r="GB301" s="202"/>
      <c r="GC301" s="202"/>
      <c r="GD301" s="202"/>
      <c r="GE301" s="202"/>
      <c r="GF301" s="202"/>
      <c r="GG301" s="202"/>
      <c r="GH301" s="202"/>
      <c r="GI301" s="202"/>
      <c r="GJ301" s="202"/>
      <c r="GK301" s="202"/>
      <c r="GL301" s="202"/>
      <c r="GM301" s="202"/>
      <c r="GN301" s="202"/>
      <c r="GO301" s="202"/>
      <c r="GP301" s="202"/>
      <c r="GQ301" s="202"/>
      <c r="GR301" s="202"/>
      <c r="GS301" s="202"/>
      <c r="GT301" s="202"/>
      <c r="GU301" s="202"/>
      <c r="GV301" s="202"/>
      <c r="GW301" s="202"/>
      <c r="GX301" s="202"/>
      <c r="GY301" s="202"/>
      <c r="GZ301" s="202"/>
      <c r="HA301" s="202"/>
      <c r="HB301" s="202"/>
      <c r="HC301" s="202"/>
      <c r="HD301" s="202"/>
      <c r="HE301" s="202"/>
      <c r="HF301" s="202"/>
      <c r="HG301" s="202"/>
      <c r="HH301" s="202"/>
      <c r="HI301" s="202"/>
      <c r="HJ301" s="202"/>
      <c r="HK301" s="202"/>
      <c r="HL301" s="202"/>
      <c r="HM301" s="202"/>
      <c r="HN301" s="202"/>
      <c r="HO301" s="202"/>
      <c r="HP301" s="202"/>
      <c r="HQ301" s="202"/>
      <c r="HR301" s="202"/>
      <c r="HS301" s="202"/>
    </row>
    <row r="302" spans="1:227" ht="10" customHeight="1" x14ac:dyDescent="0.35"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  <c r="DK302" s="202"/>
      <c r="DL302" s="202"/>
      <c r="DM302" s="202"/>
      <c r="DN302" s="202"/>
      <c r="DO302" s="202"/>
      <c r="DP302" s="202"/>
      <c r="DQ302" s="202"/>
      <c r="DR302" s="202"/>
      <c r="DS302" s="202"/>
      <c r="DT302" s="202"/>
      <c r="DU302" s="202"/>
      <c r="DV302" s="202"/>
      <c r="DW302" s="202"/>
      <c r="DX302" s="202"/>
      <c r="DY302" s="202"/>
      <c r="DZ302" s="202"/>
      <c r="EA302" s="202"/>
      <c r="EB302" s="202"/>
      <c r="EC302" s="202"/>
      <c r="ED302" s="202"/>
      <c r="EE302" s="202"/>
      <c r="EF302" s="202"/>
      <c r="EG302" s="202"/>
      <c r="EH302" s="202"/>
      <c r="EI302" s="202"/>
      <c r="EJ302" s="202"/>
      <c r="EK302" s="202"/>
      <c r="EL302" s="202"/>
      <c r="EM302" s="202"/>
      <c r="EN302" s="202"/>
      <c r="EO302" s="202"/>
      <c r="EP302" s="202"/>
      <c r="EQ302" s="202"/>
      <c r="ER302" s="202"/>
      <c r="ES302" s="202"/>
      <c r="ET302" s="202"/>
      <c r="EU302" s="202"/>
      <c r="EV302" s="202"/>
      <c r="EW302" s="202"/>
      <c r="EX302" s="202"/>
      <c r="EY302" s="202"/>
      <c r="EZ302" s="202"/>
      <c r="FA302" s="202"/>
      <c r="FB302" s="202"/>
      <c r="FC302" s="202"/>
      <c r="FD302" s="202"/>
      <c r="FE302" s="202"/>
      <c r="FF302" s="202"/>
      <c r="FG302" s="202"/>
      <c r="FH302" s="202"/>
      <c r="FI302" s="202"/>
      <c r="FJ302" s="202"/>
      <c r="FK302" s="202"/>
      <c r="FL302" s="202"/>
      <c r="FM302" s="202"/>
      <c r="FN302" s="202"/>
      <c r="FO302" s="202"/>
      <c r="FP302" s="202"/>
      <c r="FQ302" s="202"/>
      <c r="FR302" s="202"/>
      <c r="FS302" s="202"/>
      <c r="FT302" s="202"/>
      <c r="FU302" s="202"/>
      <c r="FV302" s="202"/>
      <c r="FW302" s="202"/>
      <c r="FX302" s="202"/>
      <c r="FY302" s="202"/>
      <c r="FZ302" s="202"/>
      <c r="GA302" s="202"/>
      <c r="GB302" s="202"/>
      <c r="GC302" s="202"/>
      <c r="GD302" s="202"/>
      <c r="GE302" s="202"/>
      <c r="GF302" s="202"/>
      <c r="GG302" s="202"/>
      <c r="GH302" s="202"/>
      <c r="GI302" s="202"/>
      <c r="GJ302" s="202"/>
      <c r="GK302" s="202"/>
      <c r="GL302" s="202"/>
      <c r="GM302" s="202"/>
      <c r="GN302" s="202"/>
      <c r="GO302" s="202"/>
      <c r="GP302" s="202"/>
      <c r="GQ302" s="202"/>
      <c r="GR302" s="202"/>
      <c r="GS302" s="202"/>
      <c r="GT302" s="202"/>
      <c r="GU302" s="202"/>
      <c r="GV302" s="202"/>
      <c r="GW302" s="202"/>
      <c r="GX302" s="202"/>
      <c r="GY302" s="202"/>
      <c r="GZ302" s="202"/>
      <c r="HA302" s="202"/>
      <c r="HB302" s="202"/>
      <c r="HC302" s="202"/>
      <c r="HD302" s="202"/>
      <c r="HE302" s="202"/>
      <c r="HF302" s="202"/>
      <c r="HG302" s="202"/>
      <c r="HH302" s="202"/>
      <c r="HI302" s="202"/>
      <c r="HJ302" s="202"/>
      <c r="HK302" s="202"/>
      <c r="HL302" s="202"/>
      <c r="HM302" s="202"/>
      <c r="HN302" s="202"/>
      <c r="HO302" s="202"/>
      <c r="HP302" s="202"/>
      <c r="HQ302" s="202"/>
      <c r="HR302" s="202"/>
      <c r="HS302" s="202"/>
    </row>
    <row r="303" spans="1:227" ht="10" customHeight="1" x14ac:dyDescent="0.35"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  <c r="DK303" s="202"/>
      <c r="DL303" s="202"/>
      <c r="DM303" s="202"/>
      <c r="DN303" s="202"/>
      <c r="DO303" s="202"/>
      <c r="DP303" s="202"/>
      <c r="DQ303" s="202"/>
      <c r="DR303" s="202"/>
      <c r="DS303" s="202"/>
      <c r="DT303" s="202"/>
      <c r="DU303" s="202"/>
      <c r="DV303" s="202"/>
      <c r="DW303" s="202"/>
      <c r="DX303" s="202"/>
      <c r="DY303" s="202"/>
      <c r="DZ303" s="202"/>
      <c r="EA303" s="202"/>
      <c r="EB303" s="202"/>
      <c r="EC303" s="202"/>
      <c r="ED303" s="202"/>
      <c r="EE303" s="202"/>
      <c r="EF303" s="202"/>
      <c r="EG303" s="202"/>
      <c r="EH303" s="202"/>
      <c r="EI303" s="202"/>
      <c r="EJ303" s="202"/>
      <c r="EK303" s="202"/>
      <c r="EL303" s="202"/>
      <c r="EM303" s="202"/>
      <c r="EN303" s="202"/>
      <c r="EO303" s="202"/>
      <c r="EP303" s="202"/>
      <c r="EQ303" s="202"/>
      <c r="ER303" s="202"/>
      <c r="ES303" s="202"/>
      <c r="ET303" s="202"/>
      <c r="EU303" s="202"/>
      <c r="EV303" s="202"/>
      <c r="EW303" s="202"/>
      <c r="EX303" s="202"/>
      <c r="EY303" s="202"/>
      <c r="EZ303" s="202"/>
      <c r="FA303" s="202"/>
      <c r="FB303" s="202"/>
      <c r="FC303" s="202"/>
      <c r="FD303" s="202"/>
      <c r="FE303" s="202"/>
      <c r="FF303" s="202"/>
      <c r="FG303" s="202"/>
      <c r="FH303" s="202"/>
      <c r="FI303" s="202"/>
      <c r="FJ303" s="202"/>
      <c r="FK303" s="202"/>
      <c r="FL303" s="202"/>
      <c r="FM303" s="202"/>
      <c r="FN303" s="202"/>
      <c r="FO303" s="202"/>
      <c r="FP303" s="202"/>
      <c r="FQ303" s="202"/>
      <c r="FR303" s="202"/>
      <c r="FS303" s="202"/>
      <c r="FT303" s="202"/>
      <c r="FU303" s="202"/>
      <c r="FV303" s="202"/>
      <c r="FW303" s="202"/>
      <c r="FX303" s="202"/>
      <c r="FY303" s="202"/>
      <c r="FZ303" s="202"/>
      <c r="GA303" s="202"/>
      <c r="GB303" s="202"/>
      <c r="GC303" s="202"/>
      <c r="GD303" s="202"/>
      <c r="GE303" s="202"/>
      <c r="GF303" s="202"/>
      <c r="GG303" s="202"/>
      <c r="GH303" s="202"/>
      <c r="GI303" s="202"/>
      <c r="GJ303" s="202"/>
      <c r="GK303" s="202"/>
      <c r="GL303" s="202"/>
      <c r="GM303" s="202"/>
      <c r="GN303" s="202"/>
      <c r="GO303" s="202"/>
      <c r="GP303" s="202"/>
      <c r="GQ303" s="202"/>
      <c r="GR303" s="202"/>
      <c r="GS303" s="202"/>
      <c r="GT303" s="202"/>
      <c r="GU303" s="202"/>
      <c r="GV303" s="202"/>
      <c r="GW303" s="202"/>
      <c r="GX303" s="202"/>
      <c r="GY303" s="202"/>
      <c r="GZ303" s="202"/>
      <c r="HA303" s="202"/>
      <c r="HB303" s="202"/>
      <c r="HC303" s="202"/>
      <c r="HD303" s="202"/>
      <c r="HE303" s="202"/>
      <c r="HF303" s="202"/>
      <c r="HG303" s="202"/>
      <c r="HH303" s="202"/>
      <c r="HI303" s="202"/>
      <c r="HJ303" s="202"/>
      <c r="HK303" s="202"/>
      <c r="HL303" s="202"/>
      <c r="HM303" s="202"/>
      <c r="HN303" s="202"/>
      <c r="HO303" s="202"/>
      <c r="HP303" s="202"/>
      <c r="HQ303" s="202"/>
      <c r="HR303" s="202"/>
      <c r="HS303" s="202"/>
    </row>
    <row r="304" spans="1:227" ht="10" customHeight="1" x14ac:dyDescent="0.35">
      <c r="A304" s="202"/>
      <c r="Z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  <c r="DL304" s="202"/>
      <c r="DM304" s="202"/>
      <c r="DN304" s="202"/>
      <c r="DO304" s="202"/>
      <c r="DP304" s="202"/>
      <c r="DQ304" s="202"/>
      <c r="DR304" s="202"/>
      <c r="DS304" s="202"/>
      <c r="DT304" s="202"/>
      <c r="DU304" s="202"/>
      <c r="DV304" s="202"/>
      <c r="DW304" s="202"/>
      <c r="DX304" s="202"/>
      <c r="DY304" s="202"/>
      <c r="DZ304" s="202"/>
      <c r="EA304" s="202"/>
      <c r="EB304" s="202"/>
      <c r="EC304" s="202"/>
      <c r="ED304" s="202"/>
      <c r="EE304" s="202"/>
      <c r="EF304" s="202"/>
      <c r="EG304" s="202"/>
      <c r="EH304" s="202"/>
      <c r="EI304" s="202"/>
      <c r="EJ304" s="202"/>
      <c r="EK304" s="202"/>
      <c r="EL304" s="202"/>
      <c r="EM304" s="202"/>
      <c r="EN304" s="202"/>
      <c r="EO304" s="202"/>
      <c r="EP304" s="202"/>
      <c r="EQ304" s="202"/>
      <c r="ER304" s="202"/>
      <c r="ES304" s="202"/>
      <c r="ET304" s="202"/>
      <c r="EU304" s="202"/>
      <c r="EV304" s="202"/>
      <c r="EW304" s="202"/>
      <c r="EX304" s="202"/>
      <c r="EY304" s="202"/>
      <c r="EZ304" s="202"/>
      <c r="FA304" s="202"/>
      <c r="FB304" s="202"/>
      <c r="FC304" s="202"/>
      <c r="FD304" s="202"/>
      <c r="FE304" s="202"/>
      <c r="FF304" s="202"/>
      <c r="FG304" s="202"/>
      <c r="FH304" s="202"/>
      <c r="FI304" s="202"/>
      <c r="FJ304" s="202"/>
      <c r="FK304" s="202"/>
      <c r="FL304" s="202"/>
      <c r="FM304" s="202"/>
      <c r="FN304" s="202"/>
      <c r="FO304" s="202"/>
      <c r="FP304" s="202"/>
      <c r="FQ304" s="202"/>
      <c r="FR304" s="202"/>
      <c r="FS304" s="202"/>
      <c r="FT304" s="202"/>
      <c r="FU304" s="202"/>
      <c r="FV304" s="202"/>
      <c r="FW304" s="202"/>
      <c r="FX304" s="202"/>
      <c r="FY304" s="202"/>
      <c r="FZ304" s="202"/>
      <c r="GA304" s="202"/>
      <c r="GB304" s="202"/>
      <c r="GC304" s="202"/>
      <c r="GD304" s="202"/>
      <c r="GE304" s="202"/>
      <c r="GF304" s="202"/>
      <c r="GG304" s="202"/>
      <c r="GH304" s="202"/>
      <c r="GI304" s="202"/>
      <c r="GJ304" s="202"/>
      <c r="GK304" s="202"/>
      <c r="GL304" s="202"/>
      <c r="GM304" s="202"/>
      <c r="GN304" s="202"/>
      <c r="GO304" s="202"/>
      <c r="GP304" s="202"/>
      <c r="GQ304" s="202"/>
      <c r="GR304" s="202"/>
      <c r="GS304" s="202"/>
      <c r="GT304" s="202"/>
      <c r="GU304" s="202"/>
      <c r="GV304" s="202"/>
      <c r="GW304" s="202"/>
      <c r="GX304" s="202"/>
      <c r="GY304" s="202"/>
      <c r="GZ304" s="202"/>
      <c r="HA304" s="202"/>
      <c r="HB304" s="202"/>
      <c r="HC304" s="202"/>
      <c r="HD304" s="202"/>
      <c r="HE304" s="202"/>
      <c r="HF304" s="202"/>
      <c r="HG304" s="202"/>
      <c r="HH304" s="202"/>
      <c r="HI304" s="202"/>
      <c r="HJ304" s="202"/>
      <c r="HK304" s="202"/>
      <c r="HL304" s="202"/>
      <c r="HM304" s="202"/>
      <c r="HN304" s="202"/>
      <c r="HO304" s="202"/>
      <c r="HP304" s="202"/>
      <c r="HQ304" s="202"/>
      <c r="HR304" s="202"/>
      <c r="HS304" s="202"/>
    </row>
    <row r="305" spans="1:227" ht="10" customHeight="1" x14ac:dyDescent="0.35">
      <c r="A305" s="202"/>
      <c r="Z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  <c r="DL305" s="202"/>
      <c r="DM305" s="202"/>
      <c r="DN305" s="202"/>
      <c r="DO305" s="202"/>
      <c r="DP305" s="202"/>
      <c r="DQ305" s="202"/>
      <c r="DR305" s="202"/>
      <c r="DS305" s="202"/>
      <c r="DT305" s="202"/>
      <c r="DU305" s="202"/>
      <c r="DV305" s="202"/>
      <c r="DW305" s="202"/>
      <c r="DX305" s="202"/>
      <c r="DY305" s="202"/>
      <c r="DZ305" s="202"/>
      <c r="EA305" s="202"/>
      <c r="EB305" s="202"/>
      <c r="EC305" s="202"/>
      <c r="ED305" s="202"/>
      <c r="EE305" s="202"/>
      <c r="EF305" s="202"/>
      <c r="EG305" s="202"/>
      <c r="EH305" s="202"/>
      <c r="EI305" s="202"/>
      <c r="EJ305" s="202"/>
      <c r="EK305" s="202"/>
      <c r="EL305" s="202"/>
      <c r="EM305" s="202"/>
      <c r="EN305" s="202"/>
      <c r="EO305" s="202"/>
      <c r="EP305" s="202"/>
      <c r="EQ305" s="202"/>
      <c r="ER305" s="202"/>
      <c r="ES305" s="202"/>
      <c r="ET305" s="202"/>
      <c r="EU305" s="202"/>
      <c r="EV305" s="202"/>
      <c r="EW305" s="202"/>
      <c r="EX305" s="202"/>
      <c r="EY305" s="202"/>
      <c r="EZ305" s="202"/>
      <c r="FA305" s="202"/>
      <c r="FB305" s="202"/>
      <c r="FC305" s="202"/>
      <c r="FD305" s="202"/>
      <c r="FE305" s="202"/>
      <c r="FF305" s="202"/>
      <c r="FG305" s="202"/>
      <c r="FH305" s="202"/>
      <c r="FI305" s="202"/>
      <c r="FJ305" s="202"/>
      <c r="FK305" s="202"/>
      <c r="FL305" s="202"/>
      <c r="FM305" s="202"/>
      <c r="FN305" s="202"/>
      <c r="FO305" s="202"/>
      <c r="FP305" s="202"/>
      <c r="FQ305" s="202"/>
      <c r="FR305" s="202"/>
      <c r="FS305" s="202"/>
      <c r="FT305" s="202"/>
      <c r="FU305" s="202"/>
      <c r="FV305" s="202"/>
      <c r="FW305" s="202"/>
      <c r="FX305" s="202"/>
      <c r="FY305" s="202"/>
      <c r="FZ305" s="202"/>
      <c r="GA305" s="202"/>
      <c r="GB305" s="202"/>
      <c r="GC305" s="202"/>
      <c r="GD305" s="202"/>
      <c r="GE305" s="202"/>
      <c r="GF305" s="202"/>
      <c r="GG305" s="202"/>
      <c r="GH305" s="202"/>
      <c r="GI305" s="202"/>
      <c r="GJ305" s="202"/>
      <c r="GK305" s="202"/>
      <c r="GL305" s="202"/>
      <c r="GM305" s="202"/>
      <c r="GN305" s="202"/>
      <c r="GO305" s="202"/>
      <c r="GP305" s="202"/>
      <c r="GQ305" s="202"/>
      <c r="GR305" s="202"/>
      <c r="GS305" s="202"/>
      <c r="GT305" s="202"/>
      <c r="GU305" s="202"/>
      <c r="GV305" s="202"/>
      <c r="GW305" s="202"/>
      <c r="GX305" s="202"/>
      <c r="GY305" s="202"/>
      <c r="GZ305" s="202"/>
      <c r="HA305" s="202"/>
      <c r="HB305" s="202"/>
      <c r="HC305" s="202"/>
      <c r="HD305" s="202"/>
      <c r="HE305" s="202"/>
      <c r="HF305" s="202"/>
      <c r="HG305" s="202"/>
      <c r="HH305" s="202"/>
      <c r="HI305" s="202"/>
      <c r="HJ305" s="202"/>
      <c r="HK305" s="202"/>
      <c r="HL305" s="202"/>
      <c r="HM305" s="202"/>
      <c r="HN305" s="202"/>
      <c r="HO305" s="202"/>
      <c r="HP305" s="202"/>
      <c r="HQ305" s="202"/>
      <c r="HR305" s="202"/>
      <c r="HS305" s="202"/>
    </row>
    <row r="306" spans="1:227" ht="10" customHeight="1" x14ac:dyDescent="0.35">
      <c r="A306" s="263"/>
      <c r="Z306" s="263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  <c r="DK306" s="202"/>
      <c r="DL306" s="202"/>
      <c r="DM306" s="202"/>
      <c r="DN306" s="202"/>
      <c r="DO306" s="202"/>
      <c r="DP306" s="202"/>
      <c r="DQ306" s="202"/>
      <c r="DR306" s="202"/>
      <c r="DS306" s="202"/>
      <c r="DT306" s="202"/>
      <c r="DU306" s="202"/>
      <c r="DV306" s="202"/>
      <c r="DW306" s="202"/>
      <c r="DX306" s="202"/>
      <c r="DY306" s="202"/>
      <c r="DZ306" s="202"/>
      <c r="EA306" s="202"/>
      <c r="EB306" s="202"/>
      <c r="EC306" s="202"/>
      <c r="ED306" s="202"/>
      <c r="EE306" s="202"/>
      <c r="EF306" s="202"/>
      <c r="EG306" s="202"/>
      <c r="EH306" s="202"/>
      <c r="EI306" s="202"/>
      <c r="EJ306" s="202"/>
      <c r="EK306" s="202"/>
      <c r="EL306" s="202"/>
      <c r="EM306" s="202"/>
      <c r="EN306" s="202"/>
      <c r="EO306" s="202"/>
      <c r="EP306" s="202"/>
      <c r="EQ306" s="202"/>
      <c r="ER306" s="202"/>
      <c r="ES306" s="202"/>
      <c r="ET306" s="202"/>
      <c r="EU306" s="202"/>
      <c r="EV306" s="202"/>
      <c r="EW306" s="202"/>
      <c r="EX306" s="202"/>
      <c r="EY306" s="202"/>
      <c r="EZ306" s="202"/>
      <c r="FA306" s="202"/>
      <c r="FB306" s="202"/>
      <c r="FC306" s="202"/>
      <c r="FD306" s="202"/>
      <c r="FE306" s="202"/>
      <c r="FF306" s="202"/>
      <c r="FG306" s="202"/>
      <c r="FH306" s="202"/>
      <c r="FI306" s="202"/>
      <c r="FJ306" s="202"/>
      <c r="FK306" s="202"/>
      <c r="FL306" s="202"/>
      <c r="FM306" s="202"/>
      <c r="FN306" s="202"/>
      <c r="FO306" s="202"/>
      <c r="FP306" s="202"/>
      <c r="FQ306" s="202"/>
      <c r="FR306" s="202"/>
      <c r="FS306" s="202"/>
      <c r="FT306" s="202"/>
      <c r="FU306" s="202"/>
      <c r="FV306" s="202"/>
      <c r="FW306" s="202"/>
      <c r="FX306" s="202"/>
      <c r="FY306" s="202"/>
      <c r="FZ306" s="202"/>
      <c r="GA306" s="202"/>
      <c r="GB306" s="202"/>
      <c r="GC306" s="202"/>
      <c r="GD306" s="202"/>
      <c r="GE306" s="202"/>
      <c r="GF306" s="202"/>
      <c r="GG306" s="202"/>
      <c r="GH306" s="202"/>
      <c r="GI306" s="202"/>
      <c r="GJ306" s="202"/>
      <c r="GK306" s="202"/>
      <c r="GL306" s="202"/>
      <c r="GM306" s="202"/>
      <c r="GN306" s="202"/>
      <c r="GO306" s="202"/>
      <c r="GP306" s="202"/>
      <c r="GQ306" s="202"/>
      <c r="GR306" s="202"/>
      <c r="GS306" s="202"/>
      <c r="GT306" s="202"/>
      <c r="GU306" s="202"/>
      <c r="GV306" s="202"/>
      <c r="GW306" s="202"/>
      <c r="GX306" s="202"/>
      <c r="GY306" s="202"/>
      <c r="GZ306" s="202"/>
      <c r="HA306" s="202"/>
      <c r="HB306" s="202"/>
      <c r="HC306" s="202"/>
      <c r="HD306" s="202"/>
      <c r="HE306" s="202"/>
      <c r="HF306" s="202"/>
      <c r="HG306" s="202"/>
      <c r="HH306" s="202"/>
      <c r="HI306" s="202"/>
      <c r="HJ306" s="202"/>
      <c r="HK306" s="202"/>
      <c r="HL306" s="202"/>
      <c r="HM306" s="202"/>
      <c r="HN306" s="202"/>
      <c r="HO306" s="202"/>
      <c r="HP306" s="202"/>
      <c r="HQ306" s="202"/>
      <c r="HR306" s="202"/>
      <c r="HS306" s="202"/>
    </row>
    <row r="307" spans="1:227" ht="10" customHeight="1" x14ac:dyDescent="0.35">
      <c r="A307" s="263"/>
      <c r="Z307" s="263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  <c r="DL307" s="202"/>
      <c r="DM307" s="202"/>
      <c r="DN307" s="202"/>
      <c r="DO307" s="202"/>
      <c r="DP307" s="202"/>
      <c r="DQ307" s="202"/>
      <c r="DR307" s="202"/>
      <c r="DS307" s="202"/>
      <c r="DT307" s="202"/>
      <c r="DU307" s="202"/>
      <c r="DV307" s="202"/>
      <c r="DW307" s="202"/>
      <c r="DX307" s="202"/>
      <c r="DY307" s="202"/>
      <c r="DZ307" s="202"/>
      <c r="EA307" s="202"/>
      <c r="EB307" s="202"/>
      <c r="EC307" s="202"/>
      <c r="ED307" s="202"/>
      <c r="EE307" s="202"/>
      <c r="EF307" s="202"/>
      <c r="EG307" s="202"/>
      <c r="EH307" s="202"/>
      <c r="EI307" s="202"/>
      <c r="EJ307" s="202"/>
      <c r="EK307" s="202"/>
      <c r="EL307" s="202"/>
      <c r="EM307" s="202"/>
      <c r="EN307" s="202"/>
      <c r="EO307" s="202"/>
      <c r="EP307" s="202"/>
      <c r="EQ307" s="202"/>
      <c r="ER307" s="202"/>
      <c r="ES307" s="202"/>
      <c r="ET307" s="202"/>
      <c r="EU307" s="202"/>
      <c r="EV307" s="202"/>
      <c r="EW307" s="202"/>
      <c r="EX307" s="202"/>
      <c r="EY307" s="202"/>
      <c r="EZ307" s="202"/>
      <c r="FA307" s="202"/>
      <c r="FB307" s="202"/>
      <c r="FC307" s="202"/>
      <c r="FD307" s="202"/>
      <c r="FE307" s="202"/>
      <c r="FF307" s="202"/>
      <c r="FG307" s="202"/>
      <c r="FH307" s="202"/>
      <c r="FI307" s="202"/>
      <c r="FJ307" s="202"/>
      <c r="FK307" s="202"/>
      <c r="FL307" s="202"/>
      <c r="FM307" s="202"/>
      <c r="FN307" s="202"/>
      <c r="FO307" s="202"/>
      <c r="FP307" s="202"/>
      <c r="FQ307" s="202"/>
      <c r="FR307" s="202"/>
      <c r="FS307" s="202"/>
      <c r="FT307" s="202"/>
      <c r="FU307" s="202"/>
      <c r="FV307" s="202"/>
      <c r="FW307" s="202"/>
      <c r="FX307" s="202"/>
      <c r="FY307" s="202"/>
      <c r="FZ307" s="202"/>
      <c r="GA307" s="202"/>
      <c r="GB307" s="202"/>
      <c r="GC307" s="202"/>
      <c r="GD307" s="202"/>
      <c r="GE307" s="202"/>
      <c r="GF307" s="202"/>
      <c r="GG307" s="202"/>
      <c r="GH307" s="202"/>
      <c r="GI307" s="202"/>
      <c r="GJ307" s="202"/>
      <c r="GK307" s="202"/>
      <c r="GL307" s="202"/>
      <c r="GM307" s="202"/>
      <c r="GN307" s="202"/>
      <c r="GO307" s="202"/>
      <c r="GP307" s="202"/>
      <c r="GQ307" s="202"/>
      <c r="GR307" s="202"/>
      <c r="GS307" s="202"/>
      <c r="GT307" s="202"/>
      <c r="GU307" s="202"/>
      <c r="GV307" s="202"/>
      <c r="GW307" s="202"/>
      <c r="GX307" s="202"/>
      <c r="GY307" s="202"/>
      <c r="GZ307" s="202"/>
      <c r="HA307" s="202"/>
      <c r="HB307" s="202"/>
      <c r="HC307" s="202"/>
      <c r="HD307" s="202"/>
      <c r="HE307" s="202"/>
      <c r="HF307" s="202"/>
      <c r="HG307" s="202"/>
      <c r="HH307" s="202"/>
      <c r="HI307" s="202"/>
      <c r="HJ307" s="202"/>
      <c r="HK307" s="202"/>
      <c r="HL307" s="202"/>
      <c r="HM307" s="202"/>
      <c r="HN307" s="202"/>
      <c r="HO307" s="202"/>
      <c r="HP307" s="202"/>
      <c r="HQ307" s="202"/>
      <c r="HR307" s="202"/>
      <c r="HS307" s="202"/>
    </row>
    <row r="308" spans="1:227" ht="10" customHeight="1" x14ac:dyDescent="0.35">
      <c r="F308" s="184"/>
      <c r="G308" s="184"/>
      <c r="H308" s="184"/>
      <c r="I308" s="184"/>
      <c r="J308" s="184"/>
      <c r="K308" s="184"/>
      <c r="Z308" s="263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  <c r="DN308" s="202"/>
      <c r="DO308" s="202"/>
      <c r="DP308" s="202"/>
      <c r="DQ308" s="202"/>
      <c r="DR308" s="202"/>
      <c r="DS308" s="202"/>
      <c r="DT308" s="202"/>
      <c r="DU308" s="202"/>
      <c r="DV308" s="202"/>
      <c r="DW308" s="202"/>
      <c r="DX308" s="202"/>
      <c r="DY308" s="202"/>
      <c r="DZ308" s="202"/>
      <c r="EA308" s="202"/>
      <c r="EB308" s="202"/>
      <c r="EC308" s="202"/>
      <c r="ED308" s="202"/>
      <c r="EE308" s="202"/>
      <c r="EF308" s="202"/>
      <c r="EG308" s="202"/>
      <c r="EH308" s="202"/>
      <c r="EI308" s="202"/>
      <c r="EJ308" s="202"/>
      <c r="EK308" s="202"/>
      <c r="EL308" s="202"/>
      <c r="EM308" s="202"/>
      <c r="EN308" s="202"/>
      <c r="EO308" s="202"/>
      <c r="EP308" s="202"/>
      <c r="EQ308" s="202"/>
      <c r="ER308" s="202"/>
      <c r="ES308" s="202"/>
      <c r="ET308" s="202"/>
      <c r="EU308" s="202"/>
      <c r="EV308" s="202"/>
      <c r="EW308" s="202"/>
      <c r="EX308" s="202"/>
      <c r="EY308" s="202"/>
      <c r="EZ308" s="202"/>
      <c r="FA308" s="202"/>
      <c r="FB308" s="202"/>
      <c r="FC308" s="202"/>
      <c r="FD308" s="202"/>
      <c r="FE308" s="202"/>
      <c r="FF308" s="202"/>
      <c r="FG308" s="202"/>
      <c r="FH308" s="202"/>
      <c r="FI308" s="202"/>
      <c r="FJ308" s="202"/>
      <c r="FK308" s="202"/>
      <c r="FL308" s="202"/>
      <c r="FM308" s="202"/>
      <c r="FN308" s="202"/>
      <c r="FO308" s="202"/>
      <c r="FP308" s="202"/>
      <c r="FQ308" s="202"/>
      <c r="FR308" s="202"/>
      <c r="FS308" s="202"/>
      <c r="FT308" s="202"/>
      <c r="FU308" s="202"/>
      <c r="FV308" s="202"/>
      <c r="FW308" s="202"/>
      <c r="FX308" s="202"/>
      <c r="FY308" s="202"/>
      <c r="FZ308" s="202"/>
      <c r="GA308" s="202"/>
      <c r="GB308" s="202"/>
      <c r="GC308" s="202"/>
      <c r="GD308" s="202"/>
      <c r="GE308" s="202"/>
      <c r="GF308" s="202"/>
      <c r="GG308" s="202"/>
      <c r="GH308" s="202"/>
      <c r="GI308" s="202"/>
      <c r="GJ308" s="202"/>
      <c r="GK308" s="202"/>
      <c r="GL308" s="202"/>
      <c r="GM308" s="202"/>
      <c r="GN308" s="202"/>
      <c r="GO308" s="202"/>
      <c r="GP308" s="202"/>
      <c r="GQ308" s="202"/>
      <c r="GR308" s="202"/>
      <c r="GS308" s="202"/>
      <c r="GT308" s="202"/>
      <c r="GU308" s="202"/>
      <c r="GV308" s="202"/>
      <c r="GW308" s="202"/>
      <c r="GX308" s="202"/>
      <c r="GY308" s="202"/>
      <c r="GZ308" s="202"/>
      <c r="HA308" s="202"/>
      <c r="HB308" s="202"/>
      <c r="HC308" s="202"/>
      <c r="HD308" s="202"/>
      <c r="HE308" s="202"/>
      <c r="HF308" s="202"/>
      <c r="HG308" s="202"/>
      <c r="HH308" s="202"/>
      <c r="HI308" s="202"/>
      <c r="HJ308" s="202"/>
      <c r="HK308" s="202"/>
      <c r="HL308" s="202"/>
      <c r="HM308" s="202"/>
      <c r="HN308" s="202"/>
      <c r="HO308" s="202"/>
      <c r="HP308" s="202"/>
      <c r="HQ308" s="202"/>
      <c r="HR308" s="202"/>
      <c r="HS308" s="202"/>
    </row>
    <row r="309" spans="1:227" ht="10" customHeight="1" x14ac:dyDescent="0.35">
      <c r="F309" s="184"/>
      <c r="G309" s="184"/>
      <c r="H309" s="184"/>
      <c r="I309" s="184"/>
      <c r="J309" s="184"/>
      <c r="K309" s="184"/>
      <c r="Z309" s="263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  <c r="DN309" s="202"/>
      <c r="DO309" s="202"/>
      <c r="DP309" s="202"/>
      <c r="DQ309" s="202"/>
      <c r="DR309" s="202"/>
      <c r="DS309" s="202"/>
      <c r="DT309" s="202"/>
      <c r="DU309" s="202"/>
      <c r="DV309" s="202"/>
      <c r="DW309" s="202"/>
      <c r="DX309" s="202"/>
      <c r="DY309" s="202"/>
      <c r="DZ309" s="202"/>
      <c r="EA309" s="202"/>
      <c r="EB309" s="202"/>
      <c r="EC309" s="202"/>
      <c r="ED309" s="202"/>
      <c r="EE309" s="202"/>
      <c r="EF309" s="202"/>
      <c r="EG309" s="202"/>
      <c r="EH309" s="202"/>
      <c r="EI309" s="202"/>
      <c r="EJ309" s="202"/>
      <c r="EK309" s="202"/>
      <c r="EL309" s="202"/>
      <c r="EM309" s="202"/>
      <c r="EN309" s="202"/>
      <c r="EO309" s="202"/>
      <c r="EP309" s="202"/>
      <c r="EQ309" s="202"/>
      <c r="ER309" s="202"/>
      <c r="ES309" s="202"/>
      <c r="ET309" s="202"/>
      <c r="EU309" s="202"/>
      <c r="EV309" s="202"/>
      <c r="EW309" s="202"/>
      <c r="EX309" s="202"/>
      <c r="EY309" s="202"/>
      <c r="EZ309" s="202"/>
      <c r="FA309" s="202"/>
      <c r="FB309" s="202"/>
      <c r="FC309" s="202"/>
      <c r="FD309" s="202"/>
      <c r="FE309" s="202"/>
      <c r="FF309" s="202"/>
      <c r="FG309" s="202"/>
      <c r="FH309" s="202"/>
      <c r="FI309" s="202"/>
      <c r="FJ309" s="202"/>
      <c r="FK309" s="202"/>
      <c r="FL309" s="202"/>
      <c r="FM309" s="202"/>
      <c r="FN309" s="202"/>
      <c r="FO309" s="202"/>
      <c r="FP309" s="202"/>
      <c r="FQ309" s="202"/>
      <c r="FR309" s="202"/>
      <c r="FS309" s="202"/>
      <c r="FT309" s="202"/>
      <c r="FU309" s="202"/>
      <c r="FV309" s="202"/>
      <c r="FW309" s="202"/>
      <c r="FX309" s="202"/>
      <c r="FY309" s="202"/>
      <c r="FZ309" s="202"/>
      <c r="GA309" s="202"/>
      <c r="GB309" s="202"/>
      <c r="GC309" s="202"/>
      <c r="GD309" s="202"/>
      <c r="GE309" s="202"/>
      <c r="GF309" s="202"/>
      <c r="GG309" s="202"/>
      <c r="GH309" s="202"/>
      <c r="GI309" s="202"/>
      <c r="GJ309" s="202"/>
      <c r="GK309" s="202"/>
      <c r="GL309" s="202"/>
      <c r="GM309" s="202"/>
      <c r="GN309" s="202"/>
      <c r="GO309" s="202"/>
      <c r="GP309" s="202"/>
      <c r="GQ309" s="202"/>
      <c r="GR309" s="202"/>
      <c r="GS309" s="202"/>
      <c r="GT309" s="202"/>
      <c r="GU309" s="202"/>
      <c r="GV309" s="202"/>
      <c r="GW309" s="202"/>
      <c r="GX309" s="202"/>
      <c r="GY309" s="202"/>
      <c r="GZ309" s="202"/>
      <c r="HA309" s="202"/>
      <c r="HB309" s="202"/>
      <c r="HC309" s="202"/>
      <c r="HD309" s="202"/>
      <c r="HE309" s="202"/>
      <c r="HF309" s="202"/>
      <c r="HG309" s="202"/>
      <c r="HH309" s="202"/>
      <c r="HI309" s="202"/>
      <c r="HJ309" s="202"/>
      <c r="HK309" s="202"/>
      <c r="HL309" s="202"/>
      <c r="HM309" s="202"/>
      <c r="HN309" s="202"/>
      <c r="HO309" s="202"/>
      <c r="HP309" s="202"/>
      <c r="HQ309" s="202"/>
      <c r="HR309" s="202"/>
      <c r="HS309" s="202"/>
    </row>
    <row r="310" spans="1:227" ht="10" customHeight="1" x14ac:dyDescent="0.35">
      <c r="F310" s="184"/>
      <c r="G310" s="184"/>
      <c r="H310" s="184"/>
      <c r="I310" s="184"/>
      <c r="J310" s="184"/>
      <c r="K310" s="184"/>
      <c r="Z310" s="263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  <c r="DN310" s="202"/>
      <c r="DO310" s="202"/>
      <c r="DP310" s="202"/>
      <c r="DQ310" s="202"/>
      <c r="DR310" s="202"/>
      <c r="DS310" s="202"/>
      <c r="DT310" s="202"/>
      <c r="DU310" s="202"/>
      <c r="DV310" s="202"/>
      <c r="DW310" s="202"/>
      <c r="DX310" s="202"/>
      <c r="DY310" s="202"/>
      <c r="DZ310" s="202"/>
      <c r="EA310" s="202"/>
      <c r="EB310" s="202"/>
      <c r="EC310" s="202"/>
      <c r="ED310" s="202"/>
      <c r="EE310" s="202"/>
      <c r="EF310" s="202"/>
      <c r="EG310" s="202"/>
      <c r="EH310" s="202"/>
      <c r="EI310" s="202"/>
      <c r="EJ310" s="202"/>
      <c r="EK310" s="202"/>
      <c r="EL310" s="202"/>
      <c r="EM310" s="202"/>
      <c r="EN310" s="202"/>
      <c r="EO310" s="202"/>
      <c r="EP310" s="202"/>
      <c r="EQ310" s="202"/>
      <c r="ER310" s="202"/>
      <c r="ES310" s="202"/>
      <c r="ET310" s="202"/>
      <c r="EU310" s="202"/>
      <c r="EV310" s="202"/>
      <c r="EW310" s="202"/>
      <c r="EX310" s="202"/>
      <c r="EY310" s="202"/>
      <c r="EZ310" s="202"/>
      <c r="FA310" s="202"/>
      <c r="FB310" s="202"/>
      <c r="FC310" s="202"/>
      <c r="FD310" s="202"/>
      <c r="FE310" s="202"/>
      <c r="FF310" s="202"/>
      <c r="FG310" s="202"/>
      <c r="FH310" s="202"/>
      <c r="FI310" s="202"/>
      <c r="FJ310" s="202"/>
      <c r="FK310" s="202"/>
      <c r="FL310" s="202"/>
      <c r="FM310" s="202"/>
      <c r="FN310" s="202"/>
      <c r="FO310" s="202"/>
      <c r="FP310" s="202"/>
      <c r="FQ310" s="202"/>
      <c r="FR310" s="202"/>
      <c r="FS310" s="202"/>
      <c r="FT310" s="202"/>
      <c r="FU310" s="202"/>
      <c r="FV310" s="202"/>
      <c r="FW310" s="202"/>
      <c r="FX310" s="202"/>
      <c r="FY310" s="202"/>
      <c r="FZ310" s="202"/>
      <c r="GA310" s="202"/>
      <c r="GB310" s="202"/>
      <c r="GC310" s="202"/>
      <c r="GD310" s="202"/>
      <c r="GE310" s="202"/>
      <c r="GF310" s="202"/>
      <c r="GG310" s="202"/>
      <c r="GH310" s="202"/>
      <c r="GI310" s="202"/>
      <c r="GJ310" s="202"/>
      <c r="GK310" s="202"/>
      <c r="GL310" s="202"/>
      <c r="GM310" s="202"/>
      <c r="GN310" s="202"/>
      <c r="GO310" s="202"/>
      <c r="GP310" s="202"/>
      <c r="GQ310" s="202"/>
      <c r="GR310" s="202"/>
      <c r="GS310" s="202"/>
      <c r="GT310" s="202"/>
      <c r="GU310" s="202"/>
      <c r="GV310" s="202"/>
      <c r="GW310" s="202"/>
      <c r="GX310" s="202"/>
      <c r="GY310" s="202"/>
      <c r="GZ310" s="202"/>
      <c r="HA310" s="202"/>
      <c r="HB310" s="202"/>
      <c r="HC310" s="202"/>
      <c r="HD310" s="202"/>
      <c r="HE310" s="202"/>
      <c r="HF310" s="202"/>
      <c r="HG310" s="202"/>
      <c r="HH310" s="202"/>
      <c r="HI310" s="202"/>
      <c r="HJ310" s="202"/>
      <c r="HK310" s="202"/>
      <c r="HL310" s="202"/>
      <c r="HM310" s="202"/>
      <c r="HN310" s="202"/>
      <c r="HO310" s="202"/>
      <c r="HP310" s="202"/>
      <c r="HQ310" s="202"/>
      <c r="HR310" s="202"/>
      <c r="HS310" s="202"/>
    </row>
    <row r="311" spans="1:227" ht="10" customHeight="1" x14ac:dyDescent="0.35">
      <c r="F311" s="184"/>
      <c r="G311" s="184"/>
      <c r="H311" s="184"/>
      <c r="I311" s="184"/>
      <c r="J311" s="184"/>
      <c r="K311" s="184"/>
      <c r="Z311" s="263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  <c r="DL311" s="202"/>
      <c r="DM311" s="202"/>
      <c r="DN311" s="202"/>
      <c r="DO311" s="202"/>
      <c r="DP311" s="202"/>
      <c r="DQ311" s="202"/>
      <c r="DR311" s="202"/>
      <c r="DS311" s="202"/>
      <c r="DT311" s="202"/>
      <c r="DU311" s="202"/>
      <c r="DV311" s="202"/>
      <c r="DW311" s="202"/>
      <c r="DX311" s="202"/>
      <c r="DY311" s="202"/>
      <c r="DZ311" s="202"/>
      <c r="EA311" s="202"/>
      <c r="EB311" s="202"/>
      <c r="EC311" s="202"/>
      <c r="ED311" s="202"/>
      <c r="EE311" s="202"/>
      <c r="EF311" s="202"/>
      <c r="EG311" s="202"/>
      <c r="EH311" s="202"/>
      <c r="EI311" s="202"/>
      <c r="EJ311" s="202"/>
      <c r="EK311" s="202"/>
      <c r="EL311" s="202"/>
      <c r="EM311" s="202"/>
      <c r="EN311" s="202"/>
      <c r="EO311" s="202"/>
      <c r="EP311" s="202"/>
      <c r="EQ311" s="202"/>
      <c r="ER311" s="202"/>
      <c r="ES311" s="202"/>
      <c r="ET311" s="202"/>
      <c r="EU311" s="202"/>
      <c r="EV311" s="202"/>
      <c r="EW311" s="202"/>
      <c r="EX311" s="202"/>
      <c r="EY311" s="202"/>
      <c r="EZ311" s="202"/>
      <c r="FA311" s="202"/>
      <c r="FB311" s="202"/>
      <c r="FC311" s="202"/>
      <c r="FD311" s="202"/>
      <c r="FE311" s="202"/>
      <c r="FF311" s="202"/>
      <c r="FG311" s="202"/>
      <c r="FH311" s="202"/>
      <c r="FI311" s="202"/>
      <c r="FJ311" s="202"/>
      <c r="FK311" s="202"/>
      <c r="FL311" s="202"/>
      <c r="FM311" s="202"/>
      <c r="FN311" s="202"/>
      <c r="FO311" s="202"/>
      <c r="FP311" s="202"/>
      <c r="FQ311" s="202"/>
      <c r="FR311" s="202"/>
      <c r="FS311" s="202"/>
      <c r="FT311" s="202"/>
      <c r="FU311" s="202"/>
      <c r="FV311" s="202"/>
      <c r="FW311" s="202"/>
      <c r="FX311" s="202"/>
      <c r="FY311" s="202"/>
      <c r="FZ311" s="202"/>
      <c r="GA311" s="202"/>
      <c r="GB311" s="202"/>
      <c r="GC311" s="202"/>
      <c r="GD311" s="202"/>
      <c r="GE311" s="202"/>
      <c r="GF311" s="202"/>
      <c r="GG311" s="202"/>
      <c r="GH311" s="202"/>
      <c r="GI311" s="202"/>
      <c r="GJ311" s="202"/>
      <c r="GK311" s="202"/>
      <c r="GL311" s="202"/>
      <c r="GM311" s="202"/>
      <c r="GN311" s="202"/>
      <c r="GO311" s="202"/>
      <c r="GP311" s="202"/>
      <c r="GQ311" s="202"/>
      <c r="GR311" s="202"/>
      <c r="GS311" s="202"/>
      <c r="GT311" s="202"/>
      <c r="GU311" s="202"/>
      <c r="GV311" s="202"/>
      <c r="GW311" s="202"/>
      <c r="GX311" s="202"/>
      <c r="GY311" s="202"/>
      <c r="GZ311" s="202"/>
      <c r="HA311" s="202"/>
      <c r="HB311" s="202"/>
      <c r="HC311" s="202"/>
      <c r="HD311" s="202"/>
      <c r="HE311" s="202"/>
      <c r="HF311" s="202"/>
      <c r="HG311" s="202"/>
      <c r="HH311" s="202"/>
      <c r="HI311" s="202"/>
      <c r="HJ311" s="202"/>
      <c r="HK311" s="202"/>
      <c r="HL311" s="202"/>
      <c r="HM311" s="202"/>
      <c r="HN311" s="202"/>
      <c r="HO311" s="202"/>
      <c r="HP311" s="202"/>
      <c r="HQ311" s="202"/>
      <c r="HR311" s="202"/>
      <c r="HS311" s="202"/>
    </row>
    <row r="312" spans="1:227" ht="10" customHeight="1" x14ac:dyDescent="0.35">
      <c r="F312" s="184"/>
      <c r="G312" s="184"/>
      <c r="H312" s="184"/>
      <c r="I312" s="184"/>
      <c r="J312" s="184"/>
      <c r="K312" s="184"/>
      <c r="Z312" s="263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  <c r="DK312" s="202"/>
      <c r="DL312" s="202"/>
      <c r="DM312" s="202"/>
      <c r="DN312" s="202"/>
      <c r="DO312" s="202"/>
      <c r="DP312" s="202"/>
      <c r="DQ312" s="202"/>
      <c r="DR312" s="202"/>
      <c r="DS312" s="202"/>
      <c r="DT312" s="202"/>
      <c r="DU312" s="202"/>
      <c r="DV312" s="202"/>
      <c r="DW312" s="202"/>
      <c r="DX312" s="202"/>
      <c r="DY312" s="202"/>
      <c r="DZ312" s="202"/>
      <c r="EA312" s="202"/>
      <c r="EB312" s="202"/>
      <c r="EC312" s="202"/>
      <c r="ED312" s="202"/>
      <c r="EE312" s="202"/>
      <c r="EF312" s="202"/>
      <c r="EG312" s="202"/>
      <c r="EH312" s="202"/>
      <c r="EI312" s="202"/>
      <c r="EJ312" s="202"/>
      <c r="EK312" s="202"/>
      <c r="EL312" s="202"/>
      <c r="EM312" s="202"/>
      <c r="EN312" s="202"/>
      <c r="EO312" s="202"/>
      <c r="EP312" s="202"/>
      <c r="EQ312" s="202"/>
      <c r="ER312" s="202"/>
      <c r="ES312" s="202"/>
      <c r="ET312" s="202"/>
      <c r="EU312" s="202"/>
      <c r="EV312" s="202"/>
      <c r="EW312" s="202"/>
      <c r="EX312" s="202"/>
      <c r="EY312" s="202"/>
      <c r="EZ312" s="202"/>
      <c r="FA312" s="202"/>
      <c r="FB312" s="202"/>
      <c r="FC312" s="202"/>
      <c r="FD312" s="202"/>
      <c r="FE312" s="202"/>
      <c r="FF312" s="202"/>
      <c r="FG312" s="202"/>
      <c r="FH312" s="202"/>
      <c r="FI312" s="202"/>
      <c r="FJ312" s="202"/>
      <c r="FK312" s="202"/>
      <c r="FL312" s="202"/>
      <c r="FM312" s="202"/>
      <c r="FN312" s="202"/>
      <c r="FO312" s="202"/>
      <c r="FP312" s="202"/>
      <c r="FQ312" s="202"/>
      <c r="FR312" s="202"/>
      <c r="FS312" s="202"/>
      <c r="FT312" s="202"/>
      <c r="FU312" s="202"/>
      <c r="FV312" s="202"/>
      <c r="FW312" s="202"/>
      <c r="FX312" s="202"/>
      <c r="FY312" s="202"/>
      <c r="FZ312" s="202"/>
      <c r="GA312" s="202"/>
      <c r="GB312" s="202"/>
      <c r="GC312" s="202"/>
      <c r="GD312" s="202"/>
      <c r="GE312" s="202"/>
      <c r="GF312" s="202"/>
      <c r="GG312" s="202"/>
      <c r="GH312" s="202"/>
      <c r="GI312" s="202"/>
      <c r="GJ312" s="202"/>
      <c r="GK312" s="202"/>
      <c r="GL312" s="202"/>
      <c r="GM312" s="202"/>
      <c r="GN312" s="202"/>
      <c r="GO312" s="202"/>
      <c r="GP312" s="202"/>
      <c r="GQ312" s="202"/>
      <c r="GR312" s="202"/>
      <c r="GS312" s="202"/>
      <c r="GT312" s="202"/>
      <c r="GU312" s="202"/>
      <c r="GV312" s="202"/>
      <c r="GW312" s="202"/>
      <c r="GX312" s="202"/>
      <c r="GY312" s="202"/>
      <c r="GZ312" s="202"/>
      <c r="HA312" s="202"/>
      <c r="HB312" s="202"/>
      <c r="HC312" s="202"/>
      <c r="HD312" s="202"/>
      <c r="HE312" s="202"/>
      <c r="HF312" s="202"/>
      <c r="HG312" s="202"/>
      <c r="HH312" s="202"/>
      <c r="HI312" s="202"/>
      <c r="HJ312" s="202"/>
      <c r="HK312" s="202"/>
      <c r="HL312" s="202"/>
      <c r="HM312" s="202"/>
      <c r="HN312" s="202"/>
      <c r="HO312" s="202"/>
      <c r="HP312" s="202"/>
      <c r="HQ312" s="202"/>
      <c r="HR312" s="202"/>
      <c r="HS312" s="202"/>
    </row>
    <row r="313" spans="1:227" ht="10" customHeight="1" x14ac:dyDescent="0.35">
      <c r="F313" s="184"/>
      <c r="G313" s="184"/>
      <c r="H313" s="184"/>
      <c r="I313" s="184"/>
      <c r="J313" s="184"/>
      <c r="K313" s="184"/>
      <c r="Z313" s="263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  <c r="DJ313" s="202"/>
      <c r="DK313" s="202"/>
      <c r="DL313" s="202"/>
      <c r="DM313" s="202"/>
      <c r="DN313" s="202"/>
      <c r="DO313" s="202"/>
      <c r="DP313" s="202"/>
      <c r="DQ313" s="202"/>
      <c r="DR313" s="202"/>
      <c r="DS313" s="202"/>
      <c r="DT313" s="202"/>
      <c r="DU313" s="202"/>
      <c r="DV313" s="202"/>
      <c r="DW313" s="202"/>
      <c r="DX313" s="202"/>
      <c r="DY313" s="202"/>
      <c r="DZ313" s="202"/>
      <c r="EA313" s="202"/>
      <c r="EB313" s="202"/>
      <c r="EC313" s="202"/>
      <c r="ED313" s="202"/>
      <c r="EE313" s="202"/>
      <c r="EF313" s="202"/>
      <c r="EG313" s="202"/>
      <c r="EH313" s="202"/>
      <c r="EI313" s="202"/>
      <c r="EJ313" s="202"/>
      <c r="EK313" s="202"/>
      <c r="EL313" s="202"/>
      <c r="EM313" s="202"/>
      <c r="EN313" s="202"/>
      <c r="EO313" s="202"/>
      <c r="EP313" s="202"/>
      <c r="EQ313" s="202"/>
      <c r="ER313" s="202"/>
      <c r="ES313" s="202"/>
      <c r="ET313" s="202"/>
      <c r="EU313" s="202"/>
      <c r="EV313" s="202"/>
      <c r="EW313" s="202"/>
      <c r="EX313" s="202"/>
      <c r="EY313" s="202"/>
      <c r="EZ313" s="202"/>
      <c r="FA313" s="202"/>
      <c r="FB313" s="202"/>
      <c r="FC313" s="202"/>
      <c r="FD313" s="202"/>
      <c r="FE313" s="202"/>
      <c r="FF313" s="202"/>
      <c r="FG313" s="202"/>
      <c r="FH313" s="202"/>
      <c r="FI313" s="202"/>
      <c r="FJ313" s="202"/>
      <c r="FK313" s="202"/>
      <c r="FL313" s="202"/>
      <c r="FM313" s="202"/>
      <c r="FN313" s="202"/>
      <c r="FO313" s="202"/>
      <c r="FP313" s="202"/>
      <c r="FQ313" s="202"/>
      <c r="FR313" s="202"/>
      <c r="FS313" s="202"/>
      <c r="FT313" s="202"/>
      <c r="FU313" s="202"/>
      <c r="FV313" s="202"/>
      <c r="FW313" s="202"/>
      <c r="FX313" s="202"/>
      <c r="FY313" s="202"/>
      <c r="FZ313" s="202"/>
      <c r="GA313" s="202"/>
      <c r="GB313" s="202"/>
      <c r="GC313" s="202"/>
      <c r="GD313" s="202"/>
      <c r="GE313" s="202"/>
      <c r="GF313" s="202"/>
      <c r="GG313" s="202"/>
      <c r="GH313" s="202"/>
      <c r="GI313" s="202"/>
      <c r="GJ313" s="202"/>
      <c r="GK313" s="202"/>
      <c r="GL313" s="202"/>
      <c r="GM313" s="202"/>
      <c r="GN313" s="202"/>
      <c r="GO313" s="202"/>
      <c r="GP313" s="202"/>
      <c r="GQ313" s="202"/>
      <c r="GR313" s="202"/>
      <c r="GS313" s="202"/>
      <c r="GT313" s="202"/>
      <c r="GU313" s="202"/>
      <c r="GV313" s="202"/>
      <c r="GW313" s="202"/>
      <c r="GX313" s="202"/>
      <c r="GY313" s="202"/>
      <c r="GZ313" s="202"/>
      <c r="HA313" s="202"/>
      <c r="HB313" s="202"/>
      <c r="HC313" s="202"/>
      <c r="HD313" s="202"/>
      <c r="HE313" s="202"/>
      <c r="HF313" s="202"/>
      <c r="HG313" s="202"/>
      <c r="HH313" s="202"/>
      <c r="HI313" s="202"/>
      <c r="HJ313" s="202"/>
      <c r="HK313" s="202"/>
      <c r="HL313" s="202"/>
      <c r="HM313" s="202"/>
      <c r="HN313" s="202"/>
      <c r="HO313" s="202"/>
      <c r="HP313" s="202"/>
      <c r="HQ313" s="202"/>
      <c r="HR313" s="202"/>
      <c r="HS313" s="202"/>
    </row>
    <row r="314" spans="1:227" ht="10" customHeight="1" x14ac:dyDescent="0.35">
      <c r="F314" s="184"/>
      <c r="G314" s="184"/>
      <c r="H314" s="184"/>
      <c r="I314" s="184"/>
      <c r="J314" s="184"/>
      <c r="K314" s="184"/>
      <c r="Z314" s="263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  <c r="DL314" s="202"/>
      <c r="DM314" s="202"/>
      <c r="DN314" s="202"/>
      <c r="DO314" s="202"/>
      <c r="DP314" s="202"/>
      <c r="DQ314" s="202"/>
      <c r="DR314" s="202"/>
      <c r="DS314" s="202"/>
      <c r="DT314" s="202"/>
      <c r="DU314" s="202"/>
      <c r="DV314" s="202"/>
      <c r="DW314" s="202"/>
      <c r="DX314" s="202"/>
      <c r="DY314" s="202"/>
      <c r="DZ314" s="202"/>
      <c r="EA314" s="202"/>
      <c r="EB314" s="202"/>
      <c r="EC314" s="202"/>
      <c r="ED314" s="202"/>
      <c r="EE314" s="202"/>
      <c r="EF314" s="202"/>
      <c r="EG314" s="202"/>
      <c r="EH314" s="202"/>
      <c r="EI314" s="202"/>
      <c r="EJ314" s="202"/>
      <c r="EK314" s="202"/>
      <c r="EL314" s="202"/>
      <c r="EM314" s="202"/>
      <c r="EN314" s="202"/>
      <c r="EO314" s="202"/>
      <c r="EP314" s="202"/>
      <c r="EQ314" s="202"/>
      <c r="ER314" s="202"/>
      <c r="ES314" s="202"/>
      <c r="ET314" s="202"/>
      <c r="EU314" s="202"/>
      <c r="EV314" s="202"/>
      <c r="EW314" s="202"/>
      <c r="EX314" s="202"/>
      <c r="EY314" s="202"/>
      <c r="EZ314" s="202"/>
      <c r="FA314" s="202"/>
      <c r="FB314" s="202"/>
      <c r="FC314" s="202"/>
      <c r="FD314" s="202"/>
      <c r="FE314" s="202"/>
      <c r="FF314" s="202"/>
      <c r="FG314" s="202"/>
      <c r="FH314" s="202"/>
      <c r="FI314" s="202"/>
      <c r="FJ314" s="202"/>
      <c r="FK314" s="202"/>
      <c r="FL314" s="202"/>
      <c r="FM314" s="202"/>
      <c r="FN314" s="202"/>
      <c r="FO314" s="202"/>
      <c r="FP314" s="202"/>
      <c r="FQ314" s="202"/>
      <c r="FR314" s="202"/>
      <c r="FS314" s="202"/>
      <c r="FT314" s="202"/>
      <c r="FU314" s="202"/>
      <c r="FV314" s="202"/>
      <c r="FW314" s="202"/>
      <c r="FX314" s="202"/>
      <c r="FY314" s="202"/>
      <c r="FZ314" s="202"/>
      <c r="GA314" s="202"/>
      <c r="GB314" s="202"/>
      <c r="GC314" s="202"/>
      <c r="GD314" s="202"/>
      <c r="GE314" s="202"/>
      <c r="GF314" s="202"/>
      <c r="GG314" s="202"/>
      <c r="GH314" s="202"/>
      <c r="GI314" s="202"/>
      <c r="GJ314" s="202"/>
      <c r="GK314" s="202"/>
      <c r="GL314" s="202"/>
      <c r="GM314" s="202"/>
      <c r="GN314" s="202"/>
      <c r="GO314" s="202"/>
      <c r="GP314" s="202"/>
      <c r="GQ314" s="202"/>
      <c r="GR314" s="202"/>
      <c r="GS314" s="202"/>
      <c r="GT314" s="202"/>
      <c r="GU314" s="202"/>
      <c r="GV314" s="202"/>
      <c r="GW314" s="202"/>
      <c r="GX314" s="202"/>
      <c r="GY314" s="202"/>
      <c r="GZ314" s="202"/>
      <c r="HA314" s="202"/>
      <c r="HB314" s="202"/>
      <c r="HC314" s="202"/>
      <c r="HD314" s="202"/>
      <c r="HE314" s="202"/>
      <c r="HF314" s="202"/>
      <c r="HG314" s="202"/>
      <c r="HH314" s="202"/>
      <c r="HI314" s="202"/>
      <c r="HJ314" s="202"/>
      <c r="HK314" s="202"/>
      <c r="HL314" s="202"/>
      <c r="HM314" s="202"/>
      <c r="HN314" s="202"/>
      <c r="HO314" s="202"/>
      <c r="HP314" s="202"/>
      <c r="HQ314" s="202"/>
      <c r="HR314" s="202"/>
      <c r="HS314" s="202"/>
    </row>
    <row r="315" spans="1:227" ht="10" customHeight="1" x14ac:dyDescent="0.35">
      <c r="F315" s="184"/>
      <c r="G315" s="184"/>
      <c r="H315" s="184"/>
      <c r="I315" s="184"/>
      <c r="J315" s="184"/>
      <c r="K315" s="184"/>
      <c r="Z315" s="263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  <c r="DK315" s="202"/>
      <c r="DL315" s="202"/>
      <c r="DM315" s="202"/>
      <c r="DN315" s="202"/>
      <c r="DO315" s="202"/>
      <c r="DP315" s="202"/>
      <c r="DQ315" s="202"/>
      <c r="DR315" s="202"/>
      <c r="DS315" s="202"/>
      <c r="DT315" s="202"/>
      <c r="DU315" s="202"/>
      <c r="DV315" s="202"/>
      <c r="DW315" s="202"/>
      <c r="DX315" s="202"/>
      <c r="DY315" s="202"/>
      <c r="DZ315" s="202"/>
      <c r="EA315" s="202"/>
      <c r="EB315" s="202"/>
      <c r="EC315" s="202"/>
      <c r="ED315" s="202"/>
      <c r="EE315" s="202"/>
      <c r="EF315" s="202"/>
      <c r="EG315" s="202"/>
      <c r="EH315" s="202"/>
      <c r="EI315" s="202"/>
      <c r="EJ315" s="202"/>
      <c r="EK315" s="202"/>
      <c r="EL315" s="202"/>
      <c r="EM315" s="202"/>
      <c r="EN315" s="202"/>
      <c r="EO315" s="202"/>
      <c r="EP315" s="202"/>
      <c r="EQ315" s="202"/>
      <c r="ER315" s="202"/>
      <c r="ES315" s="202"/>
      <c r="ET315" s="202"/>
      <c r="EU315" s="202"/>
      <c r="EV315" s="202"/>
      <c r="EW315" s="202"/>
      <c r="EX315" s="202"/>
      <c r="EY315" s="202"/>
      <c r="EZ315" s="202"/>
      <c r="FA315" s="202"/>
      <c r="FB315" s="202"/>
      <c r="FC315" s="202"/>
      <c r="FD315" s="202"/>
      <c r="FE315" s="202"/>
      <c r="FF315" s="202"/>
      <c r="FG315" s="202"/>
      <c r="FH315" s="202"/>
      <c r="FI315" s="202"/>
      <c r="FJ315" s="202"/>
      <c r="FK315" s="202"/>
      <c r="FL315" s="202"/>
      <c r="FM315" s="202"/>
      <c r="FN315" s="202"/>
      <c r="FO315" s="202"/>
      <c r="FP315" s="202"/>
      <c r="FQ315" s="202"/>
      <c r="FR315" s="202"/>
      <c r="FS315" s="202"/>
      <c r="FT315" s="202"/>
      <c r="FU315" s="202"/>
      <c r="FV315" s="202"/>
      <c r="FW315" s="202"/>
      <c r="FX315" s="202"/>
      <c r="FY315" s="202"/>
      <c r="FZ315" s="202"/>
      <c r="GA315" s="202"/>
      <c r="GB315" s="202"/>
      <c r="GC315" s="202"/>
      <c r="GD315" s="202"/>
      <c r="GE315" s="202"/>
      <c r="GF315" s="202"/>
      <c r="GG315" s="202"/>
      <c r="GH315" s="202"/>
      <c r="GI315" s="202"/>
      <c r="GJ315" s="202"/>
      <c r="GK315" s="202"/>
      <c r="GL315" s="202"/>
      <c r="GM315" s="202"/>
      <c r="GN315" s="202"/>
      <c r="GO315" s="202"/>
      <c r="GP315" s="202"/>
      <c r="GQ315" s="202"/>
      <c r="GR315" s="202"/>
      <c r="GS315" s="202"/>
      <c r="GT315" s="202"/>
      <c r="GU315" s="202"/>
      <c r="GV315" s="202"/>
      <c r="GW315" s="202"/>
      <c r="GX315" s="202"/>
      <c r="GY315" s="202"/>
      <c r="GZ315" s="202"/>
      <c r="HA315" s="202"/>
      <c r="HB315" s="202"/>
      <c r="HC315" s="202"/>
      <c r="HD315" s="202"/>
      <c r="HE315" s="202"/>
      <c r="HF315" s="202"/>
      <c r="HG315" s="202"/>
      <c r="HH315" s="202"/>
      <c r="HI315" s="202"/>
      <c r="HJ315" s="202"/>
      <c r="HK315" s="202"/>
      <c r="HL315" s="202"/>
      <c r="HM315" s="202"/>
      <c r="HN315" s="202"/>
      <c r="HO315" s="202"/>
      <c r="HP315" s="202"/>
      <c r="HQ315" s="202"/>
      <c r="HR315" s="202"/>
      <c r="HS315" s="202"/>
    </row>
    <row r="316" spans="1:227" ht="10" customHeight="1" x14ac:dyDescent="0.35">
      <c r="F316" s="184"/>
      <c r="G316" s="184"/>
      <c r="H316" s="184"/>
      <c r="I316" s="184"/>
      <c r="J316" s="184"/>
      <c r="K316" s="184"/>
      <c r="Z316" s="263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  <c r="DK316" s="202"/>
      <c r="DL316" s="202"/>
      <c r="DM316" s="202"/>
      <c r="DN316" s="202"/>
      <c r="DO316" s="202"/>
      <c r="DP316" s="202"/>
      <c r="DQ316" s="202"/>
      <c r="DR316" s="202"/>
      <c r="DS316" s="202"/>
      <c r="DT316" s="202"/>
      <c r="DU316" s="202"/>
      <c r="DV316" s="202"/>
      <c r="DW316" s="202"/>
      <c r="DX316" s="202"/>
      <c r="DY316" s="202"/>
      <c r="DZ316" s="202"/>
      <c r="EA316" s="202"/>
      <c r="EB316" s="202"/>
      <c r="EC316" s="202"/>
      <c r="ED316" s="202"/>
      <c r="EE316" s="202"/>
      <c r="EF316" s="202"/>
      <c r="EG316" s="202"/>
      <c r="EH316" s="202"/>
      <c r="EI316" s="202"/>
      <c r="EJ316" s="202"/>
      <c r="EK316" s="202"/>
      <c r="EL316" s="202"/>
      <c r="EM316" s="202"/>
      <c r="EN316" s="202"/>
      <c r="EO316" s="202"/>
      <c r="EP316" s="202"/>
      <c r="EQ316" s="202"/>
      <c r="ER316" s="202"/>
      <c r="ES316" s="202"/>
      <c r="ET316" s="202"/>
      <c r="EU316" s="202"/>
      <c r="EV316" s="202"/>
      <c r="EW316" s="202"/>
      <c r="EX316" s="202"/>
      <c r="EY316" s="202"/>
      <c r="EZ316" s="202"/>
      <c r="FA316" s="202"/>
      <c r="FB316" s="202"/>
      <c r="FC316" s="202"/>
      <c r="FD316" s="202"/>
      <c r="FE316" s="202"/>
      <c r="FF316" s="202"/>
      <c r="FG316" s="202"/>
      <c r="FH316" s="202"/>
      <c r="FI316" s="202"/>
      <c r="FJ316" s="202"/>
      <c r="FK316" s="202"/>
      <c r="FL316" s="202"/>
      <c r="FM316" s="202"/>
      <c r="FN316" s="202"/>
      <c r="FO316" s="202"/>
      <c r="FP316" s="202"/>
      <c r="FQ316" s="202"/>
      <c r="FR316" s="202"/>
      <c r="FS316" s="202"/>
      <c r="FT316" s="202"/>
      <c r="FU316" s="202"/>
      <c r="FV316" s="202"/>
      <c r="FW316" s="202"/>
      <c r="FX316" s="202"/>
      <c r="FY316" s="202"/>
      <c r="FZ316" s="202"/>
      <c r="GA316" s="202"/>
      <c r="GB316" s="202"/>
      <c r="GC316" s="202"/>
      <c r="GD316" s="202"/>
      <c r="GE316" s="202"/>
      <c r="GF316" s="202"/>
      <c r="GG316" s="202"/>
      <c r="GH316" s="202"/>
      <c r="GI316" s="202"/>
      <c r="GJ316" s="202"/>
      <c r="GK316" s="202"/>
      <c r="GL316" s="202"/>
      <c r="GM316" s="202"/>
      <c r="GN316" s="202"/>
      <c r="GO316" s="202"/>
      <c r="GP316" s="202"/>
      <c r="GQ316" s="202"/>
      <c r="GR316" s="202"/>
      <c r="GS316" s="202"/>
      <c r="GT316" s="202"/>
      <c r="GU316" s="202"/>
      <c r="GV316" s="202"/>
      <c r="GW316" s="202"/>
      <c r="GX316" s="202"/>
      <c r="GY316" s="202"/>
      <c r="GZ316" s="202"/>
      <c r="HA316" s="202"/>
      <c r="HB316" s="202"/>
      <c r="HC316" s="202"/>
      <c r="HD316" s="202"/>
      <c r="HE316" s="202"/>
      <c r="HF316" s="202"/>
      <c r="HG316" s="202"/>
      <c r="HH316" s="202"/>
      <c r="HI316" s="202"/>
      <c r="HJ316" s="202"/>
      <c r="HK316" s="202"/>
      <c r="HL316" s="202"/>
      <c r="HM316" s="202"/>
      <c r="HN316" s="202"/>
      <c r="HO316" s="202"/>
      <c r="HP316" s="202"/>
      <c r="HQ316" s="202"/>
      <c r="HR316" s="202"/>
      <c r="HS316" s="202"/>
    </row>
    <row r="317" spans="1:227" ht="10" customHeight="1" x14ac:dyDescent="0.35">
      <c r="F317" s="184"/>
      <c r="G317" s="184"/>
      <c r="H317" s="184"/>
      <c r="I317" s="184"/>
      <c r="J317" s="184"/>
      <c r="K317" s="184"/>
      <c r="Z317" s="263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  <c r="DK317" s="202"/>
      <c r="DL317" s="202"/>
      <c r="DM317" s="202"/>
      <c r="DN317" s="202"/>
      <c r="DO317" s="202"/>
      <c r="DP317" s="202"/>
      <c r="DQ317" s="202"/>
      <c r="DR317" s="202"/>
      <c r="DS317" s="202"/>
      <c r="DT317" s="202"/>
      <c r="DU317" s="202"/>
      <c r="DV317" s="202"/>
      <c r="DW317" s="202"/>
      <c r="DX317" s="202"/>
      <c r="DY317" s="202"/>
      <c r="DZ317" s="202"/>
      <c r="EA317" s="202"/>
      <c r="EB317" s="202"/>
      <c r="EC317" s="202"/>
      <c r="ED317" s="202"/>
      <c r="EE317" s="202"/>
      <c r="EF317" s="202"/>
      <c r="EG317" s="202"/>
      <c r="EH317" s="202"/>
      <c r="EI317" s="202"/>
      <c r="EJ317" s="202"/>
      <c r="EK317" s="202"/>
      <c r="EL317" s="202"/>
      <c r="EM317" s="202"/>
      <c r="EN317" s="202"/>
      <c r="EO317" s="202"/>
      <c r="EP317" s="202"/>
      <c r="EQ317" s="202"/>
      <c r="ER317" s="202"/>
      <c r="ES317" s="202"/>
      <c r="ET317" s="202"/>
      <c r="EU317" s="202"/>
      <c r="EV317" s="202"/>
      <c r="EW317" s="202"/>
      <c r="EX317" s="202"/>
      <c r="EY317" s="202"/>
      <c r="EZ317" s="202"/>
      <c r="FA317" s="202"/>
      <c r="FB317" s="202"/>
      <c r="FC317" s="202"/>
      <c r="FD317" s="202"/>
      <c r="FE317" s="202"/>
      <c r="FF317" s="202"/>
      <c r="FG317" s="202"/>
      <c r="FH317" s="202"/>
      <c r="FI317" s="202"/>
      <c r="FJ317" s="202"/>
      <c r="FK317" s="202"/>
      <c r="FL317" s="202"/>
      <c r="FM317" s="202"/>
      <c r="FN317" s="202"/>
      <c r="FO317" s="202"/>
      <c r="FP317" s="202"/>
      <c r="FQ317" s="202"/>
      <c r="FR317" s="202"/>
      <c r="FS317" s="202"/>
      <c r="FT317" s="202"/>
      <c r="FU317" s="202"/>
      <c r="FV317" s="202"/>
      <c r="FW317" s="202"/>
      <c r="FX317" s="202"/>
      <c r="FY317" s="202"/>
      <c r="FZ317" s="202"/>
      <c r="GA317" s="202"/>
      <c r="GB317" s="202"/>
      <c r="GC317" s="202"/>
      <c r="GD317" s="202"/>
      <c r="GE317" s="202"/>
      <c r="GF317" s="202"/>
      <c r="GG317" s="202"/>
      <c r="GH317" s="202"/>
      <c r="GI317" s="202"/>
      <c r="GJ317" s="202"/>
      <c r="GK317" s="202"/>
      <c r="GL317" s="202"/>
      <c r="GM317" s="202"/>
      <c r="GN317" s="202"/>
      <c r="GO317" s="202"/>
      <c r="GP317" s="202"/>
      <c r="GQ317" s="202"/>
      <c r="GR317" s="202"/>
      <c r="GS317" s="202"/>
      <c r="GT317" s="202"/>
      <c r="GU317" s="202"/>
      <c r="GV317" s="202"/>
      <c r="GW317" s="202"/>
      <c r="GX317" s="202"/>
      <c r="GY317" s="202"/>
      <c r="GZ317" s="202"/>
      <c r="HA317" s="202"/>
      <c r="HB317" s="202"/>
      <c r="HC317" s="202"/>
      <c r="HD317" s="202"/>
      <c r="HE317" s="202"/>
      <c r="HF317" s="202"/>
      <c r="HG317" s="202"/>
      <c r="HH317" s="202"/>
      <c r="HI317" s="202"/>
      <c r="HJ317" s="202"/>
      <c r="HK317" s="202"/>
      <c r="HL317" s="202"/>
      <c r="HM317" s="202"/>
      <c r="HN317" s="202"/>
      <c r="HO317" s="202"/>
      <c r="HP317" s="202"/>
      <c r="HQ317" s="202"/>
      <c r="HR317" s="202"/>
      <c r="HS317" s="202"/>
    </row>
    <row r="318" spans="1:227" ht="10" customHeight="1" x14ac:dyDescent="0.35">
      <c r="F318" s="184"/>
      <c r="G318" s="184"/>
      <c r="H318" s="184"/>
      <c r="I318" s="184"/>
      <c r="J318" s="184"/>
      <c r="K318" s="184"/>
      <c r="Z318" s="263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  <c r="DI318" s="202"/>
      <c r="DJ318" s="202"/>
      <c r="DK318" s="202"/>
      <c r="DL318" s="202"/>
      <c r="DM318" s="202"/>
      <c r="DN318" s="202"/>
      <c r="DO318" s="202"/>
      <c r="DP318" s="202"/>
      <c r="DQ318" s="202"/>
      <c r="DR318" s="202"/>
      <c r="DS318" s="202"/>
      <c r="DT318" s="202"/>
      <c r="DU318" s="202"/>
      <c r="DV318" s="202"/>
      <c r="DW318" s="202"/>
      <c r="DX318" s="202"/>
      <c r="DY318" s="202"/>
      <c r="DZ318" s="202"/>
      <c r="EA318" s="202"/>
      <c r="EB318" s="202"/>
      <c r="EC318" s="202"/>
      <c r="ED318" s="202"/>
      <c r="EE318" s="202"/>
      <c r="EF318" s="202"/>
      <c r="EG318" s="202"/>
      <c r="EH318" s="202"/>
      <c r="EI318" s="202"/>
      <c r="EJ318" s="202"/>
      <c r="EK318" s="202"/>
      <c r="EL318" s="202"/>
      <c r="EM318" s="202"/>
      <c r="EN318" s="202"/>
      <c r="EO318" s="202"/>
      <c r="EP318" s="202"/>
      <c r="EQ318" s="202"/>
      <c r="ER318" s="202"/>
      <c r="ES318" s="202"/>
      <c r="ET318" s="202"/>
      <c r="EU318" s="202"/>
      <c r="EV318" s="202"/>
      <c r="EW318" s="202"/>
      <c r="EX318" s="202"/>
      <c r="EY318" s="202"/>
      <c r="EZ318" s="202"/>
      <c r="FA318" s="202"/>
      <c r="FB318" s="202"/>
      <c r="FC318" s="202"/>
      <c r="FD318" s="202"/>
      <c r="FE318" s="202"/>
      <c r="FF318" s="202"/>
      <c r="FG318" s="202"/>
      <c r="FH318" s="202"/>
      <c r="FI318" s="202"/>
      <c r="FJ318" s="202"/>
      <c r="FK318" s="202"/>
      <c r="FL318" s="202"/>
      <c r="FM318" s="202"/>
      <c r="FN318" s="202"/>
      <c r="FO318" s="202"/>
      <c r="FP318" s="202"/>
      <c r="FQ318" s="202"/>
      <c r="FR318" s="202"/>
      <c r="FS318" s="202"/>
      <c r="FT318" s="202"/>
      <c r="FU318" s="202"/>
      <c r="FV318" s="202"/>
      <c r="FW318" s="202"/>
      <c r="FX318" s="202"/>
      <c r="FY318" s="202"/>
      <c r="FZ318" s="202"/>
      <c r="GA318" s="202"/>
      <c r="GB318" s="202"/>
      <c r="GC318" s="202"/>
      <c r="GD318" s="202"/>
      <c r="GE318" s="202"/>
      <c r="GF318" s="202"/>
      <c r="GG318" s="202"/>
      <c r="GH318" s="202"/>
      <c r="GI318" s="202"/>
      <c r="GJ318" s="202"/>
      <c r="GK318" s="202"/>
      <c r="GL318" s="202"/>
      <c r="GM318" s="202"/>
      <c r="GN318" s="202"/>
      <c r="GO318" s="202"/>
      <c r="GP318" s="202"/>
      <c r="GQ318" s="202"/>
      <c r="GR318" s="202"/>
      <c r="GS318" s="202"/>
      <c r="GT318" s="202"/>
      <c r="GU318" s="202"/>
      <c r="GV318" s="202"/>
      <c r="GW318" s="202"/>
      <c r="GX318" s="202"/>
      <c r="GY318" s="202"/>
      <c r="GZ318" s="202"/>
      <c r="HA318" s="202"/>
      <c r="HB318" s="202"/>
      <c r="HC318" s="202"/>
      <c r="HD318" s="202"/>
      <c r="HE318" s="202"/>
      <c r="HF318" s="202"/>
      <c r="HG318" s="202"/>
      <c r="HH318" s="202"/>
      <c r="HI318" s="202"/>
      <c r="HJ318" s="202"/>
      <c r="HK318" s="202"/>
      <c r="HL318" s="202"/>
      <c r="HM318" s="202"/>
      <c r="HN318" s="202"/>
      <c r="HO318" s="202"/>
      <c r="HP318" s="202"/>
      <c r="HQ318" s="202"/>
      <c r="HR318" s="202"/>
      <c r="HS318" s="202"/>
    </row>
    <row r="319" spans="1:227" ht="10" customHeight="1" x14ac:dyDescent="0.35">
      <c r="F319" s="184"/>
      <c r="G319" s="184"/>
      <c r="H319" s="184"/>
      <c r="I319" s="184"/>
      <c r="J319" s="184"/>
      <c r="K319" s="184"/>
      <c r="Z319" s="263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  <c r="DK319" s="202"/>
      <c r="DL319" s="202"/>
      <c r="DM319" s="202"/>
      <c r="DN319" s="202"/>
      <c r="DO319" s="202"/>
      <c r="DP319" s="202"/>
      <c r="DQ319" s="202"/>
      <c r="DR319" s="202"/>
      <c r="DS319" s="202"/>
      <c r="DT319" s="202"/>
      <c r="DU319" s="202"/>
      <c r="DV319" s="202"/>
      <c r="DW319" s="202"/>
      <c r="DX319" s="202"/>
      <c r="DY319" s="202"/>
      <c r="DZ319" s="202"/>
      <c r="EA319" s="202"/>
      <c r="EB319" s="202"/>
      <c r="EC319" s="202"/>
      <c r="ED319" s="202"/>
      <c r="EE319" s="202"/>
      <c r="EF319" s="202"/>
      <c r="EG319" s="202"/>
      <c r="EH319" s="202"/>
      <c r="EI319" s="202"/>
      <c r="EJ319" s="202"/>
      <c r="EK319" s="202"/>
      <c r="EL319" s="202"/>
      <c r="EM319" s="202"/>
      <c r="EN319" s="202"/>
      <c r="EO319" s="202"/>
      <c r="EP319" s="202"/>
      <c r="EQ319" s="202"/>
      <c r="ER319" s="202"/>
      <c r="ES319" s="202"/>
      <c r="ET319" s="202"/>
      <c r="EU319" s="202"/>
      <c r="EV319" s="202"/>
      <c r="EW319" s="202"/>
      <c r="EX319" s="202"/>
      <c r="EY319" s="202"/>
      <c r="EZ319" s="202"/>
      <c r="FA319" s="202"/>
      <c r="FB319" s="202"/>
      <c r="FC319" s="202"/>
      <c r="FD319" s="202"/>
      <c r="FE319" s="202"/>
      <c r="FF319" s="202"/>
      <c r="FG319" s="202"/>
      <c r="FH319" s="202"/>
      <c r="FI319" s="202"/>
      <c r="FJ319" s="202"/>
      <c r="FK319" s="202"/>
      <c r="FL319" s="202"/>
      <c r="FM319" s="202"/>
      <c r="FN319" s="202"/>
      <c r="FO319" s="202"/>
      <c r="FP319" s="202"/>
      <c r="FQ319" s="202"/>
      <c r="FR319" s="202"/>
      <c r="FS319" s="202"/>
      <c r="FT319" s="202"/>
      <c r="FU319" s="202"/>
      <c r="FV319" s="202"/>
      <c r="FW319" s="202"/>
      <c r="FX319" s="202"/>
      <c r="FY319" s="202"/>
      <c r="FZ319" s="202"/>
      <c r="GA319" s="202"/>
      <c r="GB319" s="202"/>
      <c r="GC319" s="202"/>
      <c r="GD319" s="202"/>
      <c r="GE319" s="202"/>
      <c r="GF319" s="202"/>
      <c r="GG319" s="202"/>
      <c r="GH319" s="202"/>
      <c r="GI319" s="202"/>
      <c r="GJ319" s="202"/>
      <c r="GK319" s="202"/>
      <c r="GL319" s="202"/>
      <c r="GM319" s="202"/>
      <c r="GN319" s="202"/>
      <c r="GO319" s="202"/>
      <c r="GP319" s="202"/>
      <c r="GQ319" s="202"/>
      <c r="GR319" s="202"/>
      <c r="GS319" s="202"/>
      <c r="GT319" s="202"/>
      <c r="GU319" s="202"/>
      <c r="GV319" s="202"/>
      <c r="GW319" s="202"/>
      <c r="GX319" s="202"/>
      <c r="GY319" s="202"/>
      <c r="GZ319" s="202"/>
      <c r="HA319" s="202"/>
      <c r="HB319" s="202"/>
      <c r="HC319" s="202"/>
      <c r="HD319" s="202"/>
      <c r="HE319" s="202"/>
      <c r="HF319" s="202"/>
      <c r="HG319" s="202"/>
      <c r="HH319" s="202"/>
      <c r="HI319" s="202"/>
      <c r="HJ319" s="202"/>
      <c r="HK319" s="202"/>
      <c r="HL319" s="202"/>
      <c r="HM319" s="202"/>
      <c r="HN319" s="202"/>
      <c r="HO319" s="202"/>
      <c r="HP319" s="202"/>
      <c r="HQ319" s="202"/>
      <c r="HR319" s="202"/>
      <c r="HS319" s="202"/>
    </row>
    <row r="320" spans="1:227" ht="10" customHeight="1" x14ac:dyDescent="0.35">
      <c r="F320" s="184"/>
      <c r="G320" s="184"/>
      <c r="H320" s="184"/>
      <c r="I320" s="184"/>
      <c r="J320" s="184"/>
      <c r="K320" s="184"/>
      <c r="Z320" s="263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  <c r="DI320" s="202"/>
      <c r="DJ320" s="202"/>
      <c r="DK320" s="202"/>
      <c r="DL320" s="202"/>
      <c r="DM320" s="202"/>
      <c r="DN320" s="202"/>
      <c r="DO320" s="202"/>
      <c r="DP320" s="202"/>
      <c r="DQ320" s="202"/>
      <c r="DR320" s="202"/>
      <c r="DS320" s="202"/>
      <c r="DT320" s="202"/>
      <c r="DU320" s="202"/>
      <c r="DV320" s="202"/>
      <c r="DW320" s="202"/>
      <c r="DX320" s="202"/>
      <c r="DY320" s="202"/>
      <c r="DZ320" s="202"/>
      <c r="EA320" s="202"/>
      <c r="EB320" s="202"/>
      <c r="EC320" s="202"/>
      <c r="ED320" s="202"/>
      <c r="EE320" s="202"/>
      <c r="EF320" s="202"/>
      <c r="EG320" s="202"/>
      <c r="EH320" s="202"/>
      <c r="EI320" s="202"/>
      <c r="EJ320" s="202"/>
      <c r="EK320" s="202"/>
      <c r="EL320" s="202"/>
      <c r="EM320" s="202"/>
      <c r="EN320" s="202"/>
      <c r="EO320" s="202"/>
      <c r="EP320" s="202"/>
      <c r="EQ320" s="202"/>
      <c r="ER320" s="202"/>
      <c r="ES320" s="202"/>
      <c r="ET320" s="202"/>
      <c r="EU320" s="202"/>
      <c r="EV320" s="202"/>
      <c r="EW320" s="202"/>
      <c r="EX320" s="202"/>
      <c r="EY320" s="202"/>
      <c r="EZ320" s="202"/>
      <c r="FA320" s="202"/>
      <c r="FB320" s="202"/>
      <c r="FC320" s="202"/>
      <c r="FD320" s="202"/>
      <c r="FE320" s="202"/>
      <c r="FF320" s="202"/>
      <c r="FG320" s="202"/>
      <c r="FH320" s="202"/>
      <c r="FI320" s="202"/>
      <c r="FJ320" s="202"/>
      <c r="FK320" s="202"/>
      <c r="FL320" s="202"/>
      <c r="FM320" s="202"/>
      <c r="FN320" s="202"/>
      <c r="FO320" s="202"/>
      <c r="FP320" s="202"/>
      <c r="FQ320" s="202"/>
      <c r="FR320" s="202"/>
      <c r="FS320" s="202"/>
      <c r="FT320" s="202"/>
      <c r="FU320" s="202"/>
      <c r="FV320" s="202"/>
      <c r="FW320" s="202"/>
      <c r="FX320" s="202"/>
      <c r="FY320" s="202"/>
      <c r="FZ320" s="202"/>
      <c r="GA320" s="202"/>
      <c r="GB320" s="202"/>
      <c r="GC320" s="202"/>
      <c r="GD320" s="202"/>
      <c r="GE320" s="202"/>
      <c r="GF320" s="202"/>
      <c r="GG320" s="202"/>
      <c r="GH320" s="202"/>
      <c r="GI320" s="202"/>
      <c r="GJ320" s="202"/>
      <c r="GK320" s="202"/>
      <c r="GL320" s="202"/>
      <c r="GM320" s="202"/>
      <c r="GN320" s="202"/>
      <c r="GO320" s="202"/>
      <c r="GP320" s="202"/>
      <c r="GQ320" s="202"/>
      <c r="GR320" s="202"/>
      <c r="GS320" s="202"/>
      <c r="GT320" s="202"/>
      <c r="GU320" s="202"/>
      <c r="GV320" s="202"/>
      <c r="GW320" s="202"/>
      <c r="GX320" s="202"/>
      <c r="GY320" s="202"/>
      <c r="GZ320" s="202"/>
      <c r="HA320" s="202"/>
      <c r="HB320" s="202"/>
      <c r="HC320" s="202"/>
      <c r="HD320" s="202"/>
      <c r="HE320" s="202"/>
      <c r="HF320" s="202"/>
      <c r="HG320" s="202"/>
      <c r="HH320" s="202"/>
      <c r="HI320" s="202"/>
      <c r="HJ320" s="202"/>
      <c r="HK320" s="202"/>
      <c r="HL320" s="202"/>
      <c r="HM320" s="202"/>
      <c r="HN320" s="202"/>
      <c r="HO320" s="202"/>
      <c r="HP320" s="202"/>
      <c r="HQ320" s="202"/>
      <c r="HR320" s="202"/>
      <c r="HS320" s="202"/>
    </row>
    <row r="321" spans="6:227" ht="10" customHeight="1" x14ac:dyDescent="0.35">
      <c r="F321" s="184"/>
      <c r="G321" s="184"/>
      <c r="H321" s="184"/>
      <c r="I321" s="184"/>
      <c r="J321" s="184"/>
      <c r="K321" s="184"/>
      <c r="Z321" s="263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  <c r="DK321" s="202"/>
      <c r="DL321" s="202"/>
      <c r="DM321" s="202"/>
      <c r="DN321" s="202"/>
      <c r="DO321" s="202"/>
      <c r="DP321" s="202"/>
      <c r="DQ321" s="202"/>
      <c r="DR321" s="202"/>
      <c r="DS321" s="202"/>
      <c r="DT321" s="202"/>
      <c r="DU321" s="202"/>
      <c r="DV321" s="202"/>
      <c r="DW321" s="202"/>
      <c r="DX321" s="202"/>
      <c r="DY321" s="202"/>
      <c r="DZ321" s="202"/>
      <c r="EA321" s="202"/>
      <c r="EB321" s="202"/>
      <c r="EC321" s="202"/>
      <c r="ED321" s="202"/>
      <c r="EE321" s="202"/>
      <c r="EF321" s="202"/>
      <c r="EG321" s="202"/>
      <c r="EH321" s="202"/>
      <c r="EI321" s="202"/>
      <c r="EJ321" s="202"/>
      <c r="EK321" s="202"/>
      <c r="EL321" s="202"/>
      <c r="EM321" s="202"/>
      <c r="EN321" s="202"/>
      <c r="EO321" s="202"/>
      <c r="EP321" s="202"/>
      <c r="EQ321" s="202"/>
      <c r="ER321" s="202"/>
      <c r="ES321" s="202"/>
      <c r="ET321" s="202"/>
      <c r="EU321" s="202"/>
      <c r="EV321" s="202"/>
      <c r="EW321" s="202"/>
      <c r="EX321" s="202"/>
      <c r="EY321" s="202"/>
      <c r="EZ321" s="202"/>
      <c r="FA321" s="202"/>
      <c r="FB321" s="202"/>
      <c r="FC321" s="202"/>
      <c r="FD321" s="202"/>
      <c r="FE321" s="202"/>
      <c r="FF321" s="202"/>
      <c r="FG321" s="202"/>
      <c r="FH321" s="202"/>
      <c r="FI321" s="202"/>
      <c r="FJ321" s="202"/>
      <c r="FK321" s="202"/>
      <c r="FL321" s="202"/>
      <c r="FM321" s="202"/>
      <c r="FN321" s="202"/>
      <c r="FO321" s="202"/>
      <c r="FP321" s="202"/>
      <c r="FQ321" s="202"/>
      <c r="FR321" s="202"/>
      <c r="FS321" s="202"/>
      <c r="FT321" s="202"/>
      <c r="FU321" s="202"/>
      <c r="FV321" s="202"/>
      <c r="FW321" s="202"/>
      <c r="FX321" s="202"/>
      <c r="FY321" s="202"/>
      <c r="FZ321" s="202"/>
      <c r="GA321" s="202"/>
      <c r="GB321" s="202"/>
      <c r="GC321" s="202"/>
      <c r="GD321" s="202"/>
      <c r="GE321" s="202"/>
      <c r="GF321" s="202"/>
      <c r="GG321" s="202"/>
      <c r="GH321" s="202"/>
      <c r="GI321" s="202"/>
      <c r="GJ321" s="202"/>
      <c r="GK321" s="202"/>
      <c r="GL321" s="202"/>
      <c r="GM321" s="202"/>
      <c r="GN321" s="202"/>
      <c r="GO321" s="202"/>
      <c r="GP321" s="202"/>
      <c r="GQ321" s="202"/>
      <c r="GR321" s="202"/>
      <c r="GS321" s="202"/>
      <c r="GT321" s="202"/>
      <c r="GU321" s="202"/>
      <c r="GV321" s="202"/>
      <c r="GW321" s="202"/>
      <c r="GX321" s="202"/>
      <c r="GY321" s="202"/>
      <c r="GZ321" s="202"/>
      <c r="HA321" s="202"/>
      <c r="HB321" s="202"/>
      <c r="HC321" s="202"/>
      <c r="HD321" s="202"/>
      <c r="HE321" s="202"/>
      <c r="HF321" s="202"/>
      <c r="HG321" s="202"/>
      <c r="HH321" s="202"/>
      <c r="HI321" s="202"/>
      <c r="HJ321" s="202"/>
      <c r="HK321" s="202"/>
      <c r="HL321" s="202"/>
      <c r="HM321" s="202"/>
      <c r="HN321" s="202"/>
      <c r="HO321" s="202"/>
      <c r="HP321" s="202"/>
      <c r="HQ321" s="202"/>
      <c r="HR321" s="202"/>
      <c r="HS321" s="202"/>
    </row>
    <row r="322" spans="6:227" ht="10" customHeight="1" x14ac:dyDescent="0.35">
      <c r="F322" s="184"/>
      <c r="G322" s="184"/>
      <c r="H322" s="184"/>
      <c r="I322" s="184"/>
      <c r="J322" s="184"/>
      <c r="K322" s="184"/>
      <c r="Z322" s="263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  <c r="DK322" s="202"/>
      <c r="DL322" s="202"/>
      <c r="DM322" s="202"/>
      <c r="DN322" s="202"/>
      <c r="DO322" s="202"/>
      <c r="DP322" s="202"/>
      <c r="DQ322" s="202"/>
      <c r="DR322" s="202"/>
      <c r="DS322" s="202"/>
      <c r="DT322" s="202"/>
      <c r="DU322" s="202"/>
      <c r="DV322" s="202"/>
      <c r="DW322" s="202"/>
      <c r="DX322" s="202"/>
      <c r="DY322" s="202"/>
      <c r="DZ322" s="202"/>
      <c r="EA322" s="202"/>
      <c r="EB322" s="202"/>
      <c r="EC322" s="202"/>
      <c r="ED322" s="202"/>
      <c r="EE322" s="202"/>
      <c r="EF322" s="202"/>
      <c r="EG322" s="202"/>
      <c r="EH322" s="202"/>
      <c r="EI322" s="202"/>
      <c r="EJ322" s="202"/>
      <c r="EK322" s="202"/>
      <c r="EL322" s="202"/>
      <c r="EM322" s="202"/>
      <c r="EN322" s="202"/>
      <c r="EO322" s="202"/>
      <c r="EP322" s="202"/>
      <c r="EQ322" s="202"/>
      <c r="ER322" s="202"/>
      <c r="ES322" s="202"/>
      <c r="ET322" s="202"/>
      <c r="EU322" s="202"/>
      <c r="EV322" s="202"/>
      <c r="EW322" s="202"/>
      <c r="EX322" s="202"/>
      <c r="EY322" s="202"/>
      <c r="EZ322" s="202"/>
      <c r="FA322" s="202"/>
      <c r="FB322" s="202"/>
      <c r="FC322" s="202"/>
      <c r="FD322" s="202"/>
      <c r="FE322" s="202"/>
      <c r="FF322" s="202"/>
      <c r="FG322" s="202"/>
      <c r="FH322" s="202"/>
      <c r="FI322" s="202"/>
      <c r="FJ322" s="202"/>
      <c r="FK322" s="202"/>
      <c r="FL322" s="202"/>
      <c r="FM322" s="202"/>
      <c r="FN322" s="202"/>
      <c r="FO322" s="202"/>
      <c r="FP322" s="202"/>
      <c r="FQ322" s="202"/>
      <c r="FR322" s="202"/>
      <c r="FS322" s="202"/>
      <c r="FT322" s="202"/>
      <c r="FU322" s="202"/>
      <c r="FV322" s="202"/>
      <c r="FW322" s="202"/>
      <c r="FX322" s="202"/>
      <c r="FY322" s="202"/>
      <c r="FZ322" s="202"/>
      <c r="GA322" s="202"/>
      <c r="GB322" s="202"/>
      <c r="GC322" s="202"/>
      <c r="GD322" s="202"/>
      <c r="GE322" s="202"/>
      <c r="GF322" s="202"/>
      <c r="GG322" s="202"/>
      <c r="GH322" s="202"/>
      <c r="GI322" s="202"/>
      <c r="GJ322" s="202"/>
      <c r="GK322" s="202"/>
      <c r="GL322" s="202"/>
      <c r="GM322" s="202"/>
      <c r="GN322" s="202"/>
      <c r="GO322" s="202"/>
      <c r="GP322" s="202"/>
      <c r="GQ322" s="202"/>
      <c r="GR322" s="202"/>
      <c r="GS322" s="202"/>
      <c r="GT322" s="202"/>
      <c r="GU322" s="202"/>
      <c r="GV322" s="202"/>
      <c r="GW322" s="202"/>
      <c r="GX322" s="202"/>
      <c r="GY322" s="202"/>
      <c r="GZ322" s="202"/>
      <c r="HA322" s="202"/>
      <c r="HB322" s="202"/>
      <c r="HC322" s="202"/>
      <c r="HD322" s="202"/>
      <c r="HE322" s="202"/>
      <c r="HF322" s="202"/>
      <c r="HG322" s="202"/>
      <c r="HH322" s="202"/>
      <c r="HI322" s="202"/>
      <c r="HJ322" s="202"/>
      <c r="HK322" s="202"/>
      <c r="HL322" s="202"/>
      <c r="HM322" s="202"/>
      <c r="HN322" s="202"/>
      <c r="HO322" s="202"/>
      <c r="HP322" s="202"/>
      <c r="HQ322" s="202"/>
      <c r="HR322" s="202"/>
      <c r="HS322" s="202"/>
    </row>
    <row r="323" spans="6:227" ht="10" customHeight="1" x14ac:dyDescent="0.35">
      <c r="F323" s="184"/>
      <c r="G323" s="184"/>
      <c r="H323" s="184"/>
      <c r="I323" s="184"/>
      <c r="J323" s="184"/>
      <c r="K323" s="184"/>
      <c r="Z323" s="263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  <c r="DK323" s="202"/>
      <c r="DL323" s="202"/>
      <c r="DM323" s="202"/>
      <c r="DN323" s="202"/>
      <c r="DO323" s="202"/>
      <c r="DP323" s="202"/>
      <c r="DQ323" s="202"/>
      <c r="DR323" s="202"/>
      <c r="DS323" s="202"/>
      <c r="DT323" s="202"/>
      <c r="DU323" s="202"/>
      <c r="DV323" s="202"/>
      <c r="DW323" s="202"/>
      <c r="DX323" s="202"/>
      <c r="DY323" s="202"/>
      <c r="DZ323" s="202"/>
      <c r="EA323" s="202"/>
      <c r="EB323" s="202"/>
      <c r="EC323" s="202"/>
      <c r="ED323" s="202"/>
      <c r="EE323" s="202"/>
      <c r="EF323" s="202"/>
      <c r="EG323" s="202"/>
      <c r="EH323" s="202"/>
      <c r="EI323" s="202"/>
      <c r="EJ323" s="202"/>
      <c r="EK323" s="202"/>
      <c r="EL323" s="202"/>
      <c r="EM323" s="202"/>
      <c r="EN323" s="202"/>
      <c r="EO323" s="202"/>
      <c r="EP323" s="202"/>
      <c r="EQ323" s="202"/>
      <c r="ER323" s="202"/>
      <c r="ES323" s="202"/>
      <c r="ET323" s="202"/>
      <c r="EU323" s="202"/>
      <c r="EV323" s="202"/>
      <c r="EW323" s="202"/>
      <c r="EX323" s="202"/>
      <c r="EY323" s="202"/>
      <c r="EZ323" s="202"/>
      <c r="FA323" s="202"/>
      <c r="FB323" s="202"/>
      <c r="FC323" s="202"/>
      <c r="FD323" s="202"/>
      <c r="FE323" s="202"/>
      <c r="FF323" s="202"/>
      <c r="FG323" s="202"/>
      <c r="FH323" s="202"/>
      <c r="FI323" s="202"/>
      <c r="FJ323" s="202"/>
      <c r="FK323" s="202"/>
      <c r="FL323" s="202"/>
      <c r="FM323" s="202"/>
      <c r="FN323" s="202"/>
      <c r="FO323" s="202"/>
      <c r="FP323" s="202"/>
      <c r="FQ323" s="202"/>
      <c r="FR323" s="202"/>
      <c r="FS323" s="202"/>
      <c r="FT323" s="202"/>
      <c r="FU323" s="202"/>
      <c r="FV323" s="202"/>
      <c r="FW323" s="202"/>
      <c r="FX323" s="202"/>
      <c r="FY323" s="202"/>
      <c r="FZ323" s="202"/>
      <c r="GA323" s="202"/>
      <c r="GB323" s="202"/>
      <c r="GC323" s="202"/>
      <c r="GD323" s="202"/>
      <c r="GE323" s="202"/>
      <c r="GF323" s="202"/>
      <c r="GG323" s="202"/>
      <c r="GH323" s="202"/>
      <c r="GI323" s="202"/>
      <c r="GJ323" s="202"/>
      <c r="GK323" s="202"/>
      <c r="GL323" s="202"/>
      <c r="GM323" s="202"/>
      <c r="GN323" s="202"/>
      <c r="GO323" s="202"/>
      <c r="GP323" s="202"/>
      <c r="GQ323" s="202"/>
      <c r="GR323" s="202"/>
      <c r="GS323" s="202"/>
      <c r="GT323" s="202"/>
      <c r="GU323" s="202"/>
      <c r="GV323" s="202"/>
      <c r="GW323" s="202"/>
      <c r="GX323" s="202"/>
      <c r="GY323" s="202"/>
      <c r="GZ323" s="202"/>
      <c r="HA323" s="202"/>
      <c r="HB323" s="202"/>
      <c r="HC323" s="202"/>
      <c r="HD323" s="202"/>
      <c r="HE323" s="202"/>
      <c r="HF323" s="202"/>
      <c r="HG323" s="202"/>
      <c r="HH323" s="202"/>
      <c r="HI323" s="202"/>
      <c r="HJ323" s="202"/>
      <c r="HK323" s="202"/>
      <c r="HL323" s="202"/>
      <c r="HM323" s="202"/>
      <c r="HN323" s="202"/>
      <c r="HO323" s="202"/>
      <c r="HP323" s="202"/>
      <c r="HQ323" s="202"/>
      <c r="HR323" s="202"/>
      <c r="HS323" s="202"/>
    </row>
    <row r="324" spans="6:227" ht="10" customHeight="1" x14ac:dyDescent="0.35">
      <c r="F324" s="184"/>
      <c r="G324" s="184"/>
      <c r="H324" s="184"/>
      <c r="I324" s="184"/>
      <c r="J324" s="184"/>
      <c r="K324" s="184"/>
      <c r="Z324" s="263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  <c r="DK324" s="202"/>
      <c r="DL324" s="202"/>
      <c r="DM324" s="202"/>
      <c r="DN324" s="202"/>
      <c r="DO324" s="202"/>
      <c r="DP324" s="202"/>
      <c r="DQ324" s="202"/>
      <c r="DR324" s="202"/>
      <c r="DS324" s="202"/>
      <c r="DT324" s="202"/>
      <c r="DU324" s="202"/>
      <c r="DV324" s="202"/>
      <c r="DW324" s="202"/>
      <c r="DX324" s="202"/>
      <c r="DY324" s="202"/>
      <c r="DZ324" s="202"/>
      <c r="EA324" s="202"/>
      <c r="EB324" s="202"/>
      <c r="EC324" s="202"/>
      <c r="ED324" s="202"/>
      <c r="EE324" s="202"/>
      <c r="EF324" s="202"/>
      <c r="EG324" s="202"/>
      <c r="EH324" s="202"/>
      <c r="EI324" s="202"/>
      <c r="EJ324" s="202"/>
      <c r="EK324" s="202"/>
      <c r="EL324" s="202"/>
      <c r="EM324" s="202"/>
      <c r="EN324" s="202"/>
      <c r="EO324" s="202"/>
      <c r="EP324" s="202"/>
      <c r="EQ324" s="202"/>
      <c r="ER324" s="202"/>
      <c r="ES324" s="202"/>
      <c r="ET324" s="202"/>
      <c r="EU324" s="202"/>
      <c r="EV324" s="202"/>
      <c r="EW324" s="202"/>
      <c r="EX324" s="202"/>
      <c r="EY324" s="202"/>
      <c r="EZ324" s="202"/>
      <c r="FA324" s="202"/>
      <c r="FB324" s="202"/>
      <c r="FC324" s="202"/>
      <c r="FD324" s="202"/>
      <c r="FE324" s="202"/>
      <c r="FF324" s="202"/>
      <c r="FG324" s="202"/>
      <c r="FH324" s="202"/>
      <c r="FI324" s="202"/>
      <c r="FJ324" s="202"/>
      <c r="FK324" s="202"/>
      <c r="FL324" s="202"/>
      <c r="FM324" s="202"/>
      <c r="FN324" s="202"/>
      <c r="FO324" s="202"/>
      <c r="FP324" s="202"/>
      <c r="FQ324" s="202"/>
      <c r="FR324" s="202"/>
      <c r="FS324" s="202"/>
      <c r="FT324" s="202"/>
      <c r="FU324" s="202"/>
      <c r="FV324" s="202"/>
      <c r="FW324" s="202"/>
      <c r="FX324" s="202"/>
      <c r="FY324" s="202"/>
      <c r="FZ324" s="202"/>
      <c r="GA324" s="202"/>
      <c r="GB324" s="202"/>
      <c r="GC324" s="202"/>
      <c r="GD324" s="202"/>
      <c r="GE324" s="202"/>
      <c r="GF324" s="202"/>
      <c r="GG324" s="202"/>
      <c r="GH324" s="202"/>
      <c r="GI324" s="202"/>
      <c r="GJ324" s="202"/>
      <c r="GK324" s="202"/>
      <c r="GL324" s="202"/>
      <c r="GM324" s="202"/>
      <c r="GN324" s="202"/>
      <c r="GO324" s="202"/>
      <c r="GP324" s="202"/>
      <c r="GQ324" s="202"/>
      <c r="GR324" s="202"/>
      <c r="GS324" s="202"/>
      <c r="GT324" s="202"/>
      <c r="GU324" s="202"/>
      <c r="GV324" s="202"/>
      <c r="GW324" s="202"/>
      <c r="GX324" s="202"/>
      <c r="GY324" s="202"/>
      <c r="GZ324" s="202"/>
      <c r="HA324" s="202"/>
      <c r="HB324" s="202"/>
      <c r="HC324" s="202"/>
      <c r="HD324" s="202"/>
      <c r="HE324" s="202"/>
      <c r="HF324" s="202"/>
      <c r="HG324" s="202"/>
      <c r="HH324" s="202"/>
      <c r="HI324" s="202"/>
      <c r="HJ324" s="202"/>
      <c r="HK324" s="202"/>
      <c r="HL324" s="202"/>
      <c r="HM324" s="202"/>
      <c r="HN324" s="202"/>
      <c r="HO324" s="202"/>
      <c r="HP324" s="202"/>
      <c r="HQ324" s="202"/>
      <c r="HR324" s="202"/>
      <c r="HS324" s="202"/>
    </row>
    <row r="325" spans="6:227" ht="10" customHeight="1" x14ac:dyDescent="0.35">
      <c r="F325" s="184"/>
      <c r="G325" s="184"/>
      <c r="H325" s="184"/>
      <c r="I325" s="184"/>
      <c r="J325" s="184"/>
      <c r="K325" s="184"/>
      <c r="Z325" s="263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  <c r="DK325" s="202"/>
      <c r="DL325" s="202"/>
      <c r="DM325" s="202"/>
      <c r="DN325" s="202"/>
      <c r="DO325" s="202"/>
      <c r="DP325" s="202"/>
      <c r="DQ325" s="202"/>
      <c r="DR325" s="202"/>
      <c r="DS325" s="202"/>
      <c r="DT325" s="202"/>
      <c r="DU325" s="202"/>
      <c r="DV325" s="202"/>
      <c r="DW325" s="202"/>
      <c r="DX325" s="202"/>
      <c r="DY325" s="202"/>
      <c r="DZ325" s="202"/>
      <c r="EA325" s="202"/>
      <c r="EB325" s="202"/>
      <c r="EC325" s="202"/>
      <c r="ED325" s="202"/>
      <c r="EE325" s="202"/>
      <c r="EF325" s="202"/>
      <c r="EG325" s="202"/>
      <c r="EH325" s="202"/>
      <c r="EI325" s="202"/>
      <c r="EJ325" s="202"/>
      <c r="EK325" s="202"/>
      <c r="EL325" s="202"/>
      <c r="EM325" s="202"/>
      <c r="EN325" s="202"/>
      <c r="EO325" s="202"/>
      <c r="EP325" s="202"/>
      <c r="EQ325" s="202"/>
      <c r="ER325" s="202"/>
      <c r="ES325" s="202"/>
      <c r="ET325" s="202"/>
      <c r="EU325" s="202"/>
      <c r="EV325" s="202"/>
      <c r="EW325" s="202"/>
      <c r="EX325" s="202"/>
      <c r="EY325" s="202"/>
      <c r="EZ325" s="202"/>
      <c r="FA325" s="202"/>
      <c r="FB325" s="202"/>
      <c r="FC325" s="202"/>
      <c r="FD325" s="202"/>
      <c r="FE325" s="202"/>
      <c r="FF325" s="202"/>
      <c r="FG325" s="202"/>
      <c r="FH325" s="202"/>
      <c r="FI325" s="202"/>
      <c r="FJ325" s="202"/>
      <c r="FK325" s="202"/>
      <c r="FL325" s="202"/>
      <c r="FM325" s="202"/>
      <c r="FN325" s="202"/>
      <c r="FO325" s="202"/>
      <c r="FP325" s="202"/>
      <c r="FQ325" s="202"/>
      <c r="FR325" s="202"/>
      <c r="FS325" s="202"/>
      <c r="FT325" s="202"/>
      <c r="FU325" s="202"/>
      <c r="FV325" s="202"/>
      <c r="FW325" s="202"/>
      <c r="FX325" s="202"/>
      <c r="FY325" s="202"/>
      <c r="FZ325" s="202"/>
      <c r="GA325" s="202"/>
      <c r="GB325" s="202"/>
      <c r="GC325" s="202"/>
      <c r="GD325" s="202"/>
      <c r="GE325" s="202"/>
      <c r="GF325" s="202"/>
      <c r="GG325" s="202"/>
      <c r="GH325" s="202"/>
      <c r="GI325" s="202"/>
      <c r="GJ325" s="202"/>
      <c r="GK325" s="202"/>
      <c r="GL325" s="202"/>
      <c r="GM325" s="202"/>
      <c r="GN325" s="202"/>
      <c r="GO325" s="202"/>
      <c r="GP325" s="202"/>
      <c r="GQ325" s="202"/>
      <c r="GR325" s="202"/>
      <c r="GS325" s="202"/>
      <c r="GT325" s="202"/>
      <c r="GU325" s="202"/>
      <c r="GV325" s="202"/>
      <c r="GW325" s="202"/>
      <c r="GX325" s="202"/>
      <c r="GY325" s="202"/>
      <c r="GZ325" s="202"/>
      <c r="HA325" s="202"/>
      <c r="HB325" s="202"/>
      <c r="HC325" s="202"/>
      <c r="HD325" s="202"/>
      <c r="HE325" s="202"/>
      <c r="HF325" s="202"/>
      <c r="HG325" s="202"/>
      <c r="HH325" s="202"/>
      <c r="HI325" s="202"/>
      <c r="HJ325" s="202"/>
      <c r="HK325" s="202"/>
      <c r="HL325" s="202"/>
      <c r="HM325" s="202"/>
      <c r="HN325" s="202"/>
      <c r="HO325" s="202"/>
      <c r="HP325" s="202"/>
      <c r="HQ325" s="202"/>
      <c r="HR325" s="202"/>
      <c r="HS325" s="202"/>
    </row>
    <row r="326" spans="6:227" ht="10" customHeight="1" x14ac:dyDescent="0.35">
      <c r="F326" s="184"/>
      <c r="G326" s="184"/>
      <c r="H326" s="184"/>
      <c r="I326" s="184"/>
      <c r="J326" s="184"/>
      <c r="K326" s="184"/>
      <c r="Z326" s="263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  <c r="DL326" s="202"/>
      <c r="DM326" s="202"/>
      <c r="DN326" s="202"/>
      <c r="DO326" s="202"/>
      <c r="DP326" s="202"/>
      <c r="DQ326" s="202"/>
      <c r="DR326" s="202"/>
      <c r="DS326" s="202"/>
      <c r="DT326" s="202"/>
      <c r="DU326" s="202"/>
      <c r="DV326" s="202"/>
      <c r="DW326" s="202"/>
      <c r="DX326" s="202"/>
      <c r="DY326" s="202"/>
      <c r="DZ326" s="202"/>
      <c r="EA326" s="202"/>
      <c r="EB326" s="202"/>
      <c r="EC326" s="202"/>
      <c r="ED326" s="202"/>
      <c r="EE326" s="202"/>
      <c r="EF326" s="202"/>
      <c r="EG326" s="202"/>
      <c r="EH326" s="202"/>
      <c r="EI326" s="202"/>
      <c r="EJ326" s="202"/>
      <c r="EK326" s="202"/>
      <c r="EL326" s="202"/>
      <c r="EM326" s="202"/>
      <c r="EN326" s="202"/>
      <c r="EO326" s="202"/>
      <c r="EP326" s="202"/>
      <c r="EQ326" s="202"/>
      <c r="ER326" s="202"/>
      <c r="ES326" s="202"/>
      <c r="ET326" s="202"/>
      <c r="EU326" s="202"/>
      <c r="EV326" s="202"/>
      <c r="EW326" s="202"/>
      <c r="EX326" s="202"/>
      <c r="EY326" s="202"/>
      <c r="EZ326" s="202"/>
      <c r="FA326" s="202"/>
      <c r="FB326" s="202"/>
      <c r="FC326" s="202"/>
      <c r="FD326" s="202"/>
      <c r="FE326" s="202"/>
      <c r="FF326" s="202"/>
      <c r="FG326" s="202"/>
      <c r="FH326" s="202"/>
      <c r="FI326" s="202"/>
      <c r="FJ326" s="202"/>
      <c r="FK326" s="202"/>
      <c r="FL326" s="202"/>
      <c r="FM326" s="202"/>
      <c r="FN326" s="202"/>
      <c r="FO326" s="202"/>
      <c r="FP326" s="202"/>
      <c r="FQ326" s="202"/>
      <c r="FR326" s="202"/>
      <c r="FS326" s="202"/>
      <c r="FT326" s="202"/>
      <c r="FU326" s="202"/>
      <c r="FV326" s="202"/>
      <c r="FW326" s="202"/>
      <c r="FX326" s="202"/>
      <c r="FY326" s="202"/>
      <c r="FZ326" s="202"/>
      <c r="GA326" s="202"/>
      <c r="GB326" s="202"/>
      <c r="GC326" s="202"/>
      <c r="GD326" s="202"/>
      <c r="GE326" s="202"/>
      <c r="GF326" s="202"/>
      <c r="GG326" s="202"/>
      <c r="GH326" s="202"/>
      <c r="GI326" s="202"/>
      <c r="GJ326" s="202"/>
      <c r="GK326" s="202"/>
      <c r="GL326" s="202"/>
      <c r="GM326" s="202"/>
      <c r="GN326" s="202"/>
      <c r="GO326" s="202"/>
      <c r="GP326" s="202"/>
      <c r="GQ326" s="202"/>
      <c r="GR326" s="202"/>
      <c r="GS326" s="202"/>
      <c r="GT326" s="202"/>
      <c r="GU326" s="202"/>
      <c r="GV326" s="202"/>
      <c r="GW326" s="202"/>
      <c r="GX326" s="202"/>
      <c r="GY326" s="202"/>
      <c r="GZ326" s="202"/>
      <c r="HA326" s="202"/>
      <c r="HB326" s="202"/>
      <c r="HC326" s="202"/>
      <c r="HD326" s="202"/>
      <c r="HE326" s="202"/>
      <c r="HF326" s="202"/>
      <c r="HG326" s="202"/>
      <c r="HH326" s="202"/>
      <c r="HI326" s="202"/>
      <c r="HJ326" s="202"/>
      <c r="HK326" s="202"/>
      <c r="HL326" s="202"/>
      <c r="HM326" s="202"/>
      <c r="HN326" s="202"/>
      <c r="HO326" s="202"/>
      <c r="HP326" s="202"/>
      <c r="HQ326" s="202"/>
      <c r="HR326" s="202"/>
      <c r="HS326" s="202"/>
    </row>
    <row r="327" spans="6:227" ht="10" customHeight="1" x14ac:dyDescent="0.35">
      <c r="F327" s="184"/>
      <c r="G327" s="184"/>
      <c r="H327" s="184"/>
      <c r="I327" s="184"/>
      <c r="J327" s="184"/>
      <c r="K327" s="184"/>
      <c r="Z327" s="263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  <c r="DL327" s="202"/>
      <c r="DM327" s="202"/>
      <c r="DN327" s="202"/>
      <c r="DO327" s="202"/>
      <c r="DP327" s="202"/>
      <c r="DQ327" s="202"/>
      <c r="DR327" s="202"/>
      <c r="DS327" s="202"/>
      <c r="DT327" s="202"/>
      <c r="DU327" s="202"/>
      <c r="DV327" s="202"/>
      <c r="DW327" s="202"/>
      <c r="DX327" s="202"/>
      <c r="DY327" s="202"/>
      <c r="DZ327" s="202"/>
      <c r="EA327" s="202"/>
      <c r="EB327" s="202"/>
      <c r="EC327" s="202"/>
      <c r="ED327" s="202"/>
      <c r="EE327" s="202"/>
      <c r="EF327" s="202"/>
      <c r="EG327" s="202"/>
      <c r="EH327" s="202"/>
      <c r="EI327" s="202"/>
      <c r="EJ327" s="202"/>
      <c r="EK327" s="202"/>
      <c r="EL327" s="202"/>
      <c r="EM327" s="202"/>
      <c r="EN327" s="202"/>
      <c r="EO327" s="202"/>
      <c r="EP327" s="202"/>
      <c r="EQ327" s="202"/>
      <c r="ER327" s="202"/>
      <c r="ES327" s="202"/>
      <c r="ET327" s="202"/>
      <c r="EU327" s="202"/>
      <c r="EV327" s="202"/>
      <c r="EW327" s="202"/>
      <c r="EX327" s="202"/>
      <c r="EY327" s="202"/>
      <c r="EZ327" s="202"/>
      <c r="FA327" s="202"/>
      <c r="FB327" s="202"/>
      <c r="FC327" s="202"/>
      <c r="FD327" s="202"/>
      <c r="FE327" s="202"/>
      <c r="FF327" s="202"/>
      <c r="FG327" s="202"/>
      <c r="FH327" s="202"/>
      <c r="FI327" s="202"/>
      <c r="FJ327" s="202"/>
      <c r="FK327" s="202"/>
      <c r="FL327" s="202"/>
      <c r="FM327" s="202"/>
      <c r="FN327" s="202"/>
      <c r="FO327" s="202"/>
      <c r="FP327" s="202"/>
      <c r="FQ327" s="202"/>
      <c r="FR327" s="202"/>
      <c r="FS327" s="202"/>
      <c r="FT327" s="202"/>
      <c r="FU327" s="202"/>
      <c r="FV327" s="202"/>
      <c r="FW327" s="202"/>
      <c r="FX327" s="202"/>
      <c r="FY327" s="202"/>
      <c r="FZ327" s="202"/>
      <c r="GA327" s="202"/>
      <c r="GB327" s="202"/>
      <c r="GC327" s="202"/>
      <c r="GD327" s="202"/>
      <c r="GE327" s="202"/>
      <c r="GF327" s="202"/>
      <c r="GG327" s="202"/>
      <c r="GH327" s="202"/>
      <c r="GI327" s="202"/>
      <c r="GJ327" s="202"/>
      <c r="GK327" s="202"/>
      <c r="GL327" s="202"/>
      <c r="GM327" s="202"/>
      <c r="GN327" s="202"/>
      <c r="GO327" s="202"/>
      <c r="GP327" s="202"/>
      <c r="GQ327" s="202"/>
      <c r="GR327" s="202"/>
      <c r="GS327" s="202"/>
      <c r="GT327" s="202"/>
      <c r="GU327" s="202"/>
      <c r="GV327" s="202"/>
      <c r="GW327" s="202"/>
      <c r="GX327" s="202"/>
      <c r="GY327" s="202"/>
      <c r="GZ327" s="202"/>
      <c r="HA327" s="202"/>
      <c r="HB327" s="202"/>
      <c r="HC327" s="202"/>
      <c r="HD327" s="202"/>
      <c r="HE327" s="202"/>
      <c r="HF327" s="202"/>
      <c r="HG327" s="202"/>
      <c r="HH327" s="202"/>
      <c r="HI327" s="202"/>
      <c r="HJ327" s="202"/>
      <c r="HK327" s="202"/>
      <c r="HL327" s="202"/>
      <c r="HM327" s="202"/>
      <c r="HN327" s="202"/>
      <c r="HO327" s="202"/>
      <c r="HP327" s="202"/>
      <c r="HQ327" s="202"/>
      <c r="HR327" s="202"/>
      <c r="HS327" s="202"/>
    </row>
    <row r="328" spans="6:227" ht="10" customHeight="1" x14ac:dyDescent="0.35">
      <c r="F328" s="184"/>
      <c r="G328" s="184"/>
      <c r="H328" s="184"/>
      <c r="I328" s="184"/>
      <c r="J328" s="184"/>
      <c r="K328" s="184"/>
      <c r="Z328" s="265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  <c r="DL328" s="202"/>
      <c r="DM328" s="202"/>
      <c r="DN328" s="202"/>
      <c r="DO328" s="202"/>
      <c r="DP328" s="202"/>
      <c r="DQ328" s="202"/>
      <c r="DR328" s="202"/>
      <c r="DS328" s="202"/>
      <c r="DT328" s="202"/>
      <c r="DU328" s="202"/>
      <c r="DV328" s="202"/>
      <c r="DW328" s="202"/>
      <c r="DX328" s="202"/>
      <c r="DY328" s="202"/>
      <c r="DZ328" s="202"/>
      <c r="EA328" s="202"/>
      <c r="EB328" s="202"/>
      <c r="EC328" s="202"/>
      <c r="ED328" s="202"/>
      <c r="EE328" s="202"/>
      <c r="EF328" s="202"/>
      <c r="EG328" s="202"/>
      <c r="EH328" s="202"/>
      <c r="EI328" s="202"/>
      <c r="EJ328" s="202"/>
      <c r="EK328" s="202"/>
      <c r="EL328" s="202"/>
      <c r="EM328" s="202"/>
      <c r="EN328" s="202"/>
      <c r="EO328" s="202"/>
      <c r="EP328" s="202"/>
      <c r="EQ328" s="202"/>
      <c r="ER328" s="202"/>
      <c r="ES328" s="202"/>
      <c r="ET328" s="202"/>
      <c r="EU328" s="202"/>
      <c r="EV328" s="202"/>
      <c r="EW328" s="202"/>
      <c r="EX328" s="202"/>
      <c r="EY328" s="202"/>
      <c r="EZ328" s="202"/>
      <c r="FA328" s="202"/>
      <c r="FB328" s="202"/>
      <c r="FC328" s="202"/>
      <c r="FD328" s="202"/>
      <c r="FE328" s="202"/>
      <c r="FF328" s="202"/>
      <c r="FG328" s="202"/>
      <c r="FH328" s="202"/>
      <c r="FI328" s="202"/>
      <c r="FJ328" s="202"/>
      <c r="FK328" s="202"/>
      <c r="FL328" s="202"/>
      <c r="FM328" s="202"/>
      <c r="FN328" s="202"/>
      <c r="FO328" s="202"/>
      <c r="FP328" s="202"/>
      <c r="FQ328" s="202"/>
      <c r="FR328" s="202"/>
      <c r="FS328" s="202"/>
      <c r="FT328" s="202"/>
      <c r="FU328" s="202"/>
      <c r="FV328" s="202"/>
      <c r="FW328" s="202"/>
      <c r="FX328" s="202"/>
      <c r="FY328" s="202"/>
      <c r="FZ328" s="202"/>
      <c r="GA328" s="202"/>
      <c r="GB328" s="202"/>
      <c r="GC328" s="202"/>
      <c r="GD328" s="202"/>
      <c r="GE328" s="202"/>
      <c r="GF328" s="202"/>
      <c r="GG328" s="202"/>
      <c r="GH328" s="202"/>
      <c r="GI328" s="202"/>
      <c r="GJ328" s="202"/>
      <c r="GK328" s="202"/>
      <c r="GL328" s="202"/>
      <c r="GM328" s="202"/>
      <c r="GN328" s="202"/>
      <c r="GO328" s="202"/>
      <c r="GP328" s="202"/>
      <c r="GQ328" s="202"/>
      <c r="GR328" s="202"/>
      <c r="GS328" s="202"/>
      <c r="GT328" s="202"/>
      <c r="GU328" s="202"/>
      <c r="GV328" s="202"/>
      <c r="GW328" s="202"/>
      <c r="GX328" s="202"/>
      <c r="GY328" s="202"/>
      <c r="GZ328" s="202"/>
      <c r="HA328" s="202"/>
      <c r="HB328" s="202"/>
      <c r="HC328" s="202"/>
      <c r="HD328" s="202"/>
      <c r="HE328" s="202"/>
      <c r="HF328" s="202"/>
      <c r="HG328" s="202"/>
      <c r="HH328" s="202"/>
      <c r="HI328" s="202"/>
      <c r="HJ328" s="202"/>
      <c r="HK328" s="202"/>
      <c r="HL328" s="202"/>
      <c r="HM328" s="202"/>
      <c r="HN328" s="202"/>
      <c r="HO328" s="202"/>
      <c r="HP328" s="202"/>
      <c r="HQ328" s="202"/>
      <c r="HR328" s="202"/>
      <c r="HS328" s="202"/>
    </row>
    <row r="329" spans="6:227" ht="10" customHeight="1" x14ac:dyDescent="0.35">
      <c r="F329" s="184"/>
      <c r="G329" s="184"/>
      <c r="H329" s="184"/>
      <c r="I329" s="184"/>
      <c r="J329" s="184"/>
      <c r="K329" s="184"/>
      <c r="Z329" s="263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  <c r="DK329" s="202"/>
      <c r="DL329" s="202"/>
      <c r="DM329" s="202"/>
      <c r="DN329" s="202"/>
      <c r="DO329" s="202"/>
      <c r="DP329" s="202"/>
      <c r="DQ329" s="202"/>
      <c r="DR329" s="202"/>
      <c r="DS329" s="202"/>
      <c r="DT329" s="202"/>
      <c r="DU329" s="202"/>
      <c r="DV329" s="202"/>
      <c r="DW329" s="202"/>
      <c r="DX329" s="202"/>
      <c r="DY329" s="202"/>
      <c r="DZ329" s="202"/>
      <c r="EA329" s="202"/>
      <c r="EB329" s="202"/>
      <c r="EC329" s="202"/>
      <c r="ED329" s="202"/>
      <c r="EE329" s="202"/>
      <c r="EF329" s="202"/>
      <c r="EG329" s="202"/>
      <c r="EH329" s="202"/>
      <c r="EI329" s="202"/>
      <c r="EJ329" s="202"/>
      <c r="EK329" s="202"/>
      <c r="EL329" s="202"/>
      <c r="EM329" s="202"/>
      <c r="EN329" s="202"/>
      <c r="EO329" s="202"/>
      <c r="EP329" s="202"/>
      <c r="EQ329" s="202"/>
      <c r="ER329" s="202"/>
      <c r="ES329" s="202"/>
      <c r="ET329" s="202"/>
      <c r="EU329" s="202"/>
      <c r="EV329" s="202"/>
      <c r="EW329" s="202"/>
      <c r="EX329" s="202"/>
      <c r="EY329" s="202"/>
      <c r="EZ329" s="202"/>
      <c r="FA329" s="202"/>
      <c r="FB329" s="202"/>
      <c r="FC329" s="202"/>
      <c r="FD329" s="202"/>
      <c r="FE329" s="202"/>
      <c r="FF329" s="202"/>
      <c r="FG329" s="202"/>
      <c r="FH329" s="202"/>
      <c r="FI329" s="202"/>
      <c r="FJ329" s="202"/>
      <c r="FK329" s="202"/>
      <c r="FL329" s="202"/>
      <c r="FM329" s="202"/>
      <c r="FN329" s="202"/>
      <c r="FO329" s="202"/>
      <c r="FP329" s="202"/>
      <c r="FQ329" s="202"/>
      <c r="FR329" s="202"/>
      <c r="FS329" s="202"/>
      <c r="FT329" s="202"/>
      <c r="FU329" s="202"/>
      <c r="FV329" s="202"/>
      <c r="FW329" s="202"/>
      <c r="FX329" s="202"/>
      <c r="FY329" s="202"/>
      <c r="FZ329" s="202"/>
      <c r="GA329" s="202"/>
      <c r="GB329" s="202"/>
      <c r="GC329" s="202"/>
      <c r="GD329" s="202"/>
      <c r="GE329" s="202"/>
      <c r="GF329" s="202"/>
      <c r="GG329" s="202"/>
      <c r="GH329" s="202"/>
      <c r="GI329" s="202"/>
      <c r="GJ329" s="202"/>
      <c r="GK329" s="202"/>
      <c r="GL329" s="202"/>
      <c r="GM329" s="202"/>
      <c r="GN329" s="202"/>
      <c r="GO329" s="202"/>
      <c r="GP329" s="202"/>
      <c r="GQ329" s="202"/>
      <c r="GR329" s="202"/>
      <c r="GS329" s="202"/>
      <c r="GT329" s="202"/>
      <c r="GU329" s="202"/>
      <c r="GV329" s="202"/>
      <c r="GW329" s="202"/>
      <c r="GX329" s="202"/>
      <c r="GY329" s="202"/>
      <c r="GZ329" s="202"/>
      <c r="HA329" s="202"/>
      <c r="HB329" s="202"/>
      <c r="HC329" s="202"/>
      <c r="HD329" s="202"/>
      <c r="HE329" s="202"/>
      <c r="HF329" s="202"/>
      <c r="HG329" s="202"/>
      <c r="HH329" s="202"/>
      <c r="HI329" s="202"/>
      <c r="HJ329" s="202"/>
      <c r="HK329" s="202"/>
      <c r="HL329" s="202"/>
      <c r="HM329" s="202"/>
      <c r="HN329" s="202"/>
      <c r="HO329" s="202"/>
      <c r="HP329" s="202"/>
      <c r="HQ329" s="202"/>
      <c r="HR329" s="202"/>
      <c r="HS329" s="202"/>
    </row>
    <row r="330" spans="6:227" ht="10" customHeight="1" x14ac:dyDescent="0.35">
      <c r="F330" s="184"/>
      <c r="G330" s="184"/>
      <c r="H330" s="184"/>
      <c r="I330" s="184"/>
      <c r="J330" s="184"/>
      <c r="K330" s="184"/>
      <c r="Z330" s="263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  <c r="DK330" s="202"/>
      <c r="DL330" s="202"/>
      <c r="DM330" s="202"/>
      <c r="DN330" s="202"/>
      <c r="DO330" s="202"/>
      <c r="DP330" s="202"/>
      <c r="DQ330" s="202"/>
      <c r="DR330" s="202"/>
      <c r="DS330" s="202"/>
      <c r="DT330" s="202"/>
      <c r="DU330" s="202"/>
      <c r="DV330" s="202"/>
      <c r="DW330" s="202"/>
      <c r="DX330" s="202"/>
      <c r="DY330" s="202"/>
      <c r="DZ330" s="202"/>
      <c r="EA330" s="202"/>
      <c r="EB330" s="202"/>
      <c r="EC330" s="202"/>
      <c r="ED330" s="202"/>
      <c r="EE330" s="202"/>
      <c r="EF330" s="202"/>
      <c r="EG330" s="202"/>
      <c r="EH330" s="202"/>
      <c r="EI330" s="202"/>
      <c r="EJ330" s="202"/>
      <c r="EK330" s="202"/>
      <c r="EL330" s="202"/>
      <c r="EM330" s="202"/>
      <c r="EN330" s="202"/>
      <c r="EO330" s="202"/>
      <c r="EP330" s="202"/>
      <c r="EQ330" s="202"/>
      <c r="ER330" s="202"/>
      <c r="ES330" s="202"/>
      <c r="ET330" s="202"/>
      <c r="EU330" s="202"/>
      <c r="EV330" s="202"/>
      <c r="EW330" s="202"/>
      <c r="EX330" s="202"/>
      <c r="EY330" s="202"/>
      <c r="EZ330" s="202"/>
      <c r="FA330" s="202"/>
      <c r="FB330" s="202"/>
      <c r="FC330" s="202"/>
      <c r="FD330" s="202"/>
      <c r="FE330" s="202"/>
      <c r="FF330" s="202"/>
      <c r="FG330" s="202"/>
      <c r="FH330" s="202"/>
      <c r="FI330" s="202"/>
      <c r="FJ330" s="202"/>
      <c r="FK330" s="202"/>
      <c r="FL330" s="202"/>
      <c r="FM330" s="202"/>
      <c r="FN330" s="202"/>
      <c r="FO330" s="202"/>
      <c r="FP330" s="202"/>
      <c r="FQ330" s="202"/>
      <c r="FR330" s="202"/>
      <c r="FS330" s="202"/>
      <c r="FT330" s="202"/>
      <c r="FU330" s="202"/>
      <c r="FV330" s="202"/>
      <c r="FW330" s="202"/>
      <c r="FX330" s="202"/>
      <c r="FY330" s="202"/>
      <c r="FZ330" s="202"/>
      <c r="GA330" s="202"/>
      <c r="GB330" s="202"/>
      <c r="GC330" s="202"/>
      <c r="GD330" s="202"/>
      <c r="GE330" s="202"/>
      <c r="GF330" s="202"/>
      <c r="GG330" s="202"/>
      <c r="GH330" s="202"/>
      <c r="GI330" s="202"/>
      <c r="GJ330" s="202"/>
      <c r="GK330" s="202"/>
      <c r="GL330" s="202"/>
      <c r="GM330" s="202"/>
      <c r="GN330" s="202"/>
      <c r="GO330" s="202"/>
      <c r="GP330" s="202"/>
      <c r="GQ330" s="202"/>
      <c r="GR330" s="202"/>
      <c r="GS330" s="202"/>
      <c r="GT330" s="202"/>
      <c r="GU330" s="202"/>
      <c r="GV330" s="202"/>
      <c r="GW330" s="202"/>
      <c r="GX330" s="202"/>
      <c r="GY330" s="202"/>
      <c r="GZ330" s="202"/>
      <c r="HA330" s="202"/>
      <c r="HB330" s="202"/>
      <c r="HC330" s="202"/>
      <c r="HD330" s="202"/>
      <c r="HE330" s="202"/>
      <c r="HF330" s="202"/>
      <c r="HG330" s="202"/>
      <c r="HH330" s="202"/>
      <c r="HI330" s="202"/>
      <c r="HJ330" s="202"/>
      <c r="HK330" s="202"/>
      <c r="HL330" s="202"/>
      <c r="HM330" s="202"/>
      <c r="HN330" s="202"/>
      <c r="HO330" s="202"/>
      <c r="HP330" s="202"/>
      <c r="HQ330" s="202"/>
      <c r="HR330" s="202"/>
      <c r="HS330" s="202"/>
    </row>
    <row r="331" spans="6:227" ht="10" customHeight="1" x14ac:dyDescent="0.35">
      <c r="F331" s="184"/>
      <c r="G331" s="184"/>
      <c r="H331" s="184"/>
      <c r="I331" s="184"/>
      <c r="J331" s="184"/>
      <c r="K331" s="184"/>
      <c r="Z331" s="263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  <c r="DI331" s="202"/>
      <c r="DJ331" s="202"/>
      <c r="DK331" s="202"/>
      <c r="DL331" s="202"/>
      <c r="DM331" s="202"/>
      <c r="DN331" s="202"/>
      <c r="DO331" s="202"/>
      <c r="DP331" s="202"/>
      <c r="DQ331" s="202"/>
      <c r="DR331" s="202"/>
      <c r="DS331" s="202"/>
      <c r="DT331" s="202"/>
      <c r="DU331" s="202"/>
      <c r="DV331" s="202"/>
      <c r="DW331" s="202"/>
      <c r="DX331" s="202"/>
      <c r="DY331" s="202"/>
      <c r="DZ331" s="202"/>
      <c r="EA331" s="202"/>
      <c r="EB331" s="202"/>
      <c r="EC331" s="202"/>
      <c r="ED331" s="202"/>
      <c r="EE331" s="202"/>
      <c r="EF331" s="202"/>
      <c r="EG331" s="202"/>
      <c r="EH331" s="202"/>
      <c r="EI331" s="202"/>
      <c r="EJ331" s="202"/>
      <c r="EK331" s="202"/>
      <c r="EL331" s="202"/>
      <c r="EM331" s="202"/>
      <c r="EN331" s="202"/>
      <c r="EO331" s="202"/>
      <c r="EP331" s="202"/>
      <c r="EQ331" s="202"/>
      <c r="ER331" s="202"/>
      <c r="ES331" s="202"/>
      <c r="ET331" s="202"/>
      <c r="EU331" s="202"/>
      <c r="EV331" s="202"/>
      <c r="EW331" s="202"/>
      <c r="EX331" s="202"/>
      <c r="EY331" s="202"/>
      <c r="EZ331" s="202"/>
      <c r="FA331" s="202"/>
      <c r="FB331" s="202"/>
      <c r="FC331" s="202"/>
      <c r="FD331" s="202"/>
      <c r="FE331" s="202"/>
      <c r="FF331" s="202"/>
      <c r="FG331" s="202"/>
      <c r="FH331" s="202"/>
      <c r="FI331" s="202"/>
      <c r="FJ331" s="202"/>
      <c r="FK331" s="202"/>
      <c r="FL331" s="202"/>
      <c r="FM331" s="202"/>
      <c r="FN331" s="202"/>
      <c r="FO331" s="202"/>
      <c r="FP331" s="202"/>
      <c r="FQ331" s="202"/>
      <c r="FR331" s="202"/>
      <c r="FS331" s="202"/>
      <c r="FT331" s="202"/>
      <c r="FU331" s="202"/>
      <c r="FV331" s="202"/>
      <c r="FW331" s="202"/>
      <c r="FX331" s="202"/>
      <c r="FY331" s="202"/>
      <c r="FZ331" s="202"/>
      <c r="GA331" s="202"/>
      <c r="GB331" s="202"/>
      <c r="GC331" s="202"/>
      <c r="GD331" s="202"/>
      <c r="GE331" s="202"/>
      <c r="GF331" s="202"/>
      <c r="GG331" s="202"/>
      <c r="GH331" s="202"/>
      <c r="GI331" s="202"/>
      <c r="GJ331" s="202"/>
      <c r="GK331" s="202"/>
      <c r="GL331" s="202"/>
      <c r="GM331" s="202"/>
      <c r="GN331" s="202"/>
      <c r="GO331" s="202"/>
      <c r="GP331" s="202"/>
      <c r="GQ331" s="202"/>
      <c r="GR331" s="202"/>
      <c r="GS331" s="202"/>
      <c r="GT331" s="202"/>
      <c r="GU331" s="202"/>
      <c r="GV331" s="202"/>
      <c r="GW331" s="202"/>
      <c r="GX331" s="202"/>
      <c r="GY331" s="202"/>
      <c r="GZ331" s="202"/>
      <c r="HA331" s="202"/>
      <c r="HB331" s="202"/>
      <c r="HC331" s="202"/>
      <c r="HD331" s="202"/>
      <c r="HE331" s="202"/>
      <c r="HF331" s="202"/>
      <c r="HG331" s="202"/>
      <c r="HH331" s="202"/>
      <c r="HI331" s="202"/>
      <c r="HJ331" s="202"/>
      <c r="HK331" s="202"/>
      <c r="HL331" s="202"/>
      <c r="HM331" s="202"/>
      <c r="HN331" s="202"/>
      <c r="HO331" s="202"/>
      <c r="HP331" s="202"/>
      <c r="HQ331" s="202"/>
      <c r="HR331" s="202"/>
      <c r="HS331" s="202"/>
    </row>
    <row r="332" spans="6:227" ht="10" customHeight="1" x14ac:dyDescent="0.35">
      <c r="F332" s="184"/>
      <c r="G332" s="184"/>
      <c r="H332" s="184"/>
      <c r="I332" s="184"/>
      <c r="J332" s="184"/>
      <c r="K332" s="184"/>
      <c r="Z332" s="263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  <c r="DI332" s="202"/>
      <c r="DJ332" s="202"/>
      <c r="DK332" s="202"/>
      <c r="DL332" s="202"/>
      <c r="DM332" s="202"/>
      <c r="DN332" s="202"/>
      <c r="DO332" s="202"/>
      <c r="DP332" s="202"/>
      <c r="DQ332" s="202"/>
      <c r="DR332" s="202"/>
      <c r="DS332" s="202"/>
      <c r="DT332" s="202"/>
      <c r="DU332" s="202"/>
      <c r="DV332" s="202"/>
      <c r="DW332" s="202"/>
      <c r="DX332" s="202"/>
      <c r="DY332" s="202"/>
      <c r="DZ332" s="202"/>
      <c r="EA332" s="202"/>
      <c r="EB332" s="202"/>
      <c r="EC332" s="202"/>
      <c r="ED332" s="202"/>
      <c r="EE332" s="202"/>
      <c r="EF332" s="202"/>
      <c r="EG332" s="202"/>
      <c r="EH332" s="202"/>
      <c r="EI332" s="202"/>
      <c r="EJ332" s="202"/>
      <c r="EK332" s="202"/>
      <c r="EL332" s="202"/>
      <c r="EM332" s="202"/>
      <c r="EN332" s="202"/>
      <c r="EO332" s="202"/>
      <c r="EP332" s="202"/>
      <c r="EQ332" s="202"/>
      <c r="ER332" s="202"/>
      <c r="ES332" s="202"/>
      <c r="ET332" s="202"/>
      <c r="EU332" s="202"/>
      <c r="EV332" s="202"/>
      <c r="EW332" s="202"/>
      <c r="EX332" s="202"/>
      <c r="EY332" s="202"/>
      <c r="EZ332" s="202"/>
      <c r="FA332" s="202"/>
      <c r="FB332" s="202"/>
      <c r="FC332" s="202"/>
      <c r="FD332" s="202"/>
      <c r="FE332" s="202"/>
      <c r="FF332" s="202"/>
      <c r="FG332" s="202"/>
      <c r="FH332" s="202"/>
      <c r="FI332" s="202"/>
      <c r="FJ332" s="202"/>
      <c r="FK332" s="202"/>
      <c r="FL332" s="202"/>
      <c r="FM332" s="202"/>
      <c r="FN332" s="202"/>
      <c r="FO332" s="202"/>
      <c r="FP332" s="202"/>
      <c r="FQ332" s="202"/>
      <c r="FR332" s="202"/>
      <c r="FS332" s="202"/>
      <c r="FT332" s="202"/>
      <c r="FU332" s="202"/>
      <c r="FV332" s="202"/>
      <c r="FW332" s="202"/>
      <c r="FX332" s="202"/>
      <c r="FY332" s="202"/>
      <c r="FZ332" s="202"/>
      <c r="GA332" s="202"/>
      <c r="GB332" s="202"/>
      <c r="GC332" s="202"/>
      <c r="GD332" s="202"/>
      <c r="GE332" s="202"/>
      <c r="GF332" s="202"/>
      <c r="GG332" s="202"/>
      <c r="GH332" s="202"/>
      <c r="GI332" s="202"/>
      <c r="GJ332" s="202"/>
      <c r="GK332" s="202"/>
      <c r="GL332" s="202"/>
      <c r="GM332" s="202"/>
      <c r="GN332" s="202"/>
      <c r="GO332" s="202"/>
      <c r="GP332" s="202"/>
      <c r="GQ332" s="202"/>
      <c r="GR332" s="202"/>
      <c r="GS332" s="202"/>
      <c r="GT332" s="202"/>
      <c r="GU332" s="202"/>
      <c r="GV332" s="202"/>
      <c r="GW332" s="202"/>
      <c r="GX332" s="202"/>
      <c r="GY332" s="202"/>
      <c r="GZ332" s="202"/>
      <c r="HA332" s="202"/>
      <c r="HB332" s="202"/>
      <c r="HC332" s="202"/>
      <c r="HD332" s="202"/>
      <c r="HE332" s="202"/>
      <c r="HF332" s="202"/>
      <c r="HG332" s="202"/>
      <c r="HH332" s="202"/>
      <c r="HI332" s="202"/>
      <c r="HJ332" s="202"/>
      <c r="HK332" s="202"/>
      <c r="HL332" s="202"/>
      <c r="HM332" s="202"/>
      <c r="HN332" s="202"/>
      <c r="HO332" s="202"/>
      <c r="HP332" s="202"/>
      <c r="HQ332" s="202"/>
      <c r="HR332" s="202"/>
      <c r="HS332" s="202"/>
    </row>
    <row r="333" spans="6:227" ht="10" customHeight="1" x14ac:dyDescent="0.35">
      <c r="F333" s="184"/>
      <c r="G333" s="184"/>
      <c r="H333" s="184"/>
      <c r="I333" s="184"/>
      <c r="J333" s="184"/>
      <c r="K333" s="184"/>
      <c r="Z333" s="263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  <c r="EO333" s="202"/>
      <c r="EP333" s="202"/>
      <c r="EQ333" s="202"/>
      <c r="ER333" s="202"/>
      <c r="ES333" s="202"/>
      <c r="ET333" s="202"/>
      <c r="EU333" s="202"/>
      <c r="EV333" s="202"/>
      <c r="EW333" s="202"/>
      <c r="EX333" s="202"/>
      <c r="EY333" s="202"/>
      <c r="EZ333" s="202"/>
      <c r="FA333" s="202"/>
      <c r="FB333" s="202"/>
      <c r="FC333" s="202"/>
      <c r="FD333" s="202"/>
      <c r="FE333" s="202"/>
      <c r="FF333" s="202"/>
      <c r="FG333" s="202"/>
      <c r="FH333" s="202"/>
      <c r="FI333" s="202"/>
      <c r="FJ333" s="202"/>
      <c r="FK333" s="202"/>
      <c r="FL333" s="202"/>
      <c r="FM333" s="202"/>
      <c r="FN333" s="202"/>
      <c r="FO333" s="202"/>
      <c r="FP333" s="202"/>
      <c r="FQ333" s="202"/>
      <c r="FR333" s="202"/>
      <c r="FS333" s="202"/>
      <c r="FT333" s="202"/>
      <c r="FU333" s="202"/>
      <c r="FV333" s="202"/>
      <c r="FW333" s="202"/>
      <c r="FX333" s="202"/>
      <c r="FY333" s="202"/>
      <c r="FZ333" s="202"/>
      <c r="GA333" s="202"/>
      <c r="GB333" s="202"/>
      <c r="GC333" s="202"/>
      <c r="GD333" s="202"/>
      <c r="GE333" s="202"/>
      <c r="GF333" s="202"/>
      <c r="GG333" s="202"/>
      <c r="GH333" s="202"/>
      <c r="GI333" s="202"/>
      <c r="GJ333" s="202"/>
      <c r="GK333" s="202"/>
      <c r="GL333" s="202"/>
      <c r="GM333" s="202"/>
      <c r="GN333" s="202"/>
      <c r="GO333" s="202"/>
      <c r="GP333" s="202"/>
      <c r="GQ333" s="202"/>
      <c r="GR333" s="202"/>
      <c r="GS333" s="202"/>
      <c r="GT333" s="202"/>
      <c r="GU333" s="202"/>
      <c r="GV333" s="202"/>
      <c r="GW333" s="202"/>
      <c r="GX333" s="202"/>
      <c r="GY333" s="202"/>
      <c r="GZ333" s="202"/>
      <c r="HA333" s="202"/>
      <c r="HB333" s="202"/>
      <c r="HC333" s="202"/>
      <c r="HD333" s="202"/>
      <c r="HE333" s="202"/>
      <c r="HF333" s="202"/>
      <c r="HG333" s="202"/>
      <c r="HH333" s="202"/>
      <c r="HI333" s="202"/>
      <c r="HJ333" s="202"/>
      <c r="HK333" s="202"/>
      <c r="HL333" s="202"/>
      <c r="HM333" s="202"/>
      <c r="HN333" s="202"/>
      <c r="HO333" s="202"/>
      <c r="HP333" s="202"/>
      <c r="HQ333" s="202"/>
      <c r="HR333" s="202"/>
      <c r="HS333" s="202"/>
    </row>
    <row r="334" spans="6:227" ht="10" customHeight="1" x14ac:dyDescent="0.35">
      <c r="F334" s="184"/>
      <c r="G334" s="184"/>
      <c r="H334" s="184"/>
      <c r="I334" s="184"/>
      <c r="J334" s="184"/>
      <c r="K334" s="184"/>
      <c r="Z334" s="263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  <c r="DK334" s="202"/>
      <c r="DL334" s="202"/>
      <c r="DM334" s="202"/>
      <c r="DN334" s="202"/>
      <c r="DO334" s="202"/>
      <c r="DP334" s="202"/>
      <c r="DQ334" s="202"/>
      <c r="DR334" s="202"/>
      <c r="DS334" s="202"/>
      <c r="DT334" s="202"/>
      <c r="DU334" s="202"/>
      <c r="DV334" s="202"/>
      <c r="DW334" s="202"/>
      <c r="DX334" s="202"/>
      <c r="DY334" s="202"/>
      <c r="DZ334" s="202"/>
      <c r="EA334" s="202"/>
      <c r="EB334" s="202"/>
      <c r="EC334" s="202"/>
      <c r="ED334" s="202"/>
      <c r="EE334" s="202"/>
      <c r="EF334" s="202"/>
      <c r="EG334" s="202"/>
      <c r="EH334" s="202"/>
      <c r="EI334" s="202"/>
      <c r="EJ334" s="202"/>
      <c r="EK334" s="202"/>
      <c r="EL334" s="202"/>
      <c r="EM334" s="202"/>
      <c r="EN334" s="202"/>
      <c r="EO334" s="202"/>
      <c r="EP334" s="202"/>
      <c r="EQ334" s="202"/>
      <c r="ER334" s="202"/>
      <c r="ES334" s="202"/>
      <c r="ET334" s="202"/>
      <c r="EU334" s="202"/>
      <c r="EV334" s="202"/>
      <c r="EW334" s="202"/>
      <c r="EX334" s="202"/>
      <c r="EY334" s="202"/>
      <c r="EZ334" s="202"/>
      <c r="FA334" s="202"/>
      <c r="FB334" s="202"/>
      <c r="FC334" s="202"/>
      <c r="FD334" s="202"/>
      <c r="FE334" s="202"/>
      <c r="FF334" s="202"/>
      <c r="FG334" s="202"/>
      <c r="FH334" s="202"/>
      <c r="FI334" s="202"/>
      <c r="FJ334" s="202"/>
      <c r="FK334" s="202"/>
      <c r="FL334" s="202"/>
      <c r="FM334" s="202"/>
      <c r="FN334" s="202"/>
      <c r="FO334" s="202"/>
      <c r="FP334" s="202"/>
      <c r="FQ334" s="202"/>
      <c r="FR334" s="202"/>
      <c r="FS334" s="202"/>
      <c r="FT334" s="202"/>
      <c r="FU334" s="202"/>
      <c r="FV334" s="202"/>
      <c r="FW334" s="202"/>
      <c r="FX334" s="202"/>
      <c r="FY334" s="202"/>
      <c r="FZ334" s="202"/>
      <c r="GA334" s="202"/>
      <c r="GB334" s="202"/>
      <c r="GC334" s="202"/>
      <c r="GD334" s="202"/>
      <c r="GE334" s="202"/>
      <c r="GF334" s="202"/>
      <c r="GG334" s="202"/>
      <c r="GH334" s="202"/>
      <c r="GI334" s="202"/>
      <c r="GJ334" s="202"/>
      <c r="GK334" s="202"/>
      <c r="GL334" s="202"/>
      <c r="GM334" s="202"/>
      <c r="GN334" s="202"/>
      <c r="GO334" s="202"/>
      <c r="GP334" s="202"/>
      <c r="GQ334" s="202"/>
      <c r="GR334" s="202"/>
      <c r="GS334" s="202"/>
      <c r="GT334" s="202"/>
      <c r="GU334" s="202"/>
      <c r="GV334" s="202"/>
      <c r="GW334" s="202"/>
      <c r="GX334" s="202"/>
      <c r="GY334" s="202"/>
      <c r="GZ334" s="202"/>
      <c r="HA334" s="202"/>
      <c r="HB334" s="202"/>
      <c r="HC334" s="202"/>
      <c r="HD334" s="202"/>
      <c r="HE334" s="202"/>
      <c r="HF334" s="202"/>
      <c r="HG334" s="202"/>
      <c r="HH334" s="202"/>
      <c r="HI334" s="202"/>
      <c r="HJ334" s="202"/>
      <c r="HK334" s="202"/>
      <c r="HL334" s="202"/>
      <c r="HM334" s="202"/>
      <c r="HN334" s="202"/>
      <c r="HO334" s="202"/>
      <c r="HP334" s="202"/>
      <c r="HQ334" s="202"/>
      <c r="HR334" s="202"/>
      <c r="HS334" s="202"/>
    </row>
    <row r="335" spans="6:227" ht="10" customHeight="1" x14ac:dyDescent="0.35">
      <c r="F335" s="184"/>
      <c r="G335" s="184"/>
      <c r="H335" s="184"/>
      <c r="I335" s="184"/>
      <c r="J335" s="184"/>
      <c r="K335" s="184"/>
      <c r="Z335" s="263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  <c r="DI335" s="202"/>
      <c r="DJ335" s="202"/>
      <c r="DK335" s="202"/>
      <c r="DL335" s="202"/>
      <c r="DM335" s="202"/>
      <c r="DN335" s="202"/>
      <c r="DO335" s="202"/>
      <c r="DP335" s="202"/>
      <c r="DQ335" s="202"/>
      <c r="DR335" s="202"/>
      <c r="DS335" s="202"/>
      <c r="DT335" s="202"/>
      <c r="DU335" s="202"/>
      <c r="DV335" s="202"/>
      <c r="DW335" s="202"/>
      <c r="DX335" s="202"/>
      <c r="DY335" s="202"/>
      <c r="DZ335" s="202"/>
      <c r="EA335" s="202"/>
      <c r="EB335" s="202"/>
      <c r="EC335" s="202"/>
      <c r="ED335" s="202"/>
      <c r="EE335" s="202"/>
      <c r="EF335" s="202"/>
      <c r="EG335" s="202"/>
      <c r="EH335" s="202"/>
      <c r="EI335" s="202"/>
      <c r="EJ335" s="202"/>
      <c r="EK335" s="202"/>
      <c r="EL335" s="202"/>
      <c r="EM335" s="202"/>
      <c r="EN335" s="202"/>
      <c r="EO335" s="202"/>
      <c r="EP335" s="202"/>
      <c r="EQ335" s="202"/>
      <c r="ER335" s="202"/>
      <c r="ES335" s="202"/>
      <c r="ET335" s="202"/>
      <c r="EU335" s="202"/>
      <c r="EV335" s="202"/>
      <c r="EW335" s="202"/>
      <c r="EX335" s="202"/>
      <c r="EY335" s="202"/>
      <c r="EZ335" s="202"/>
      <c r="FA335" s="202"/>
      <c r="FB335" s="202"/>
      <c r="FC335" s="202"/>
      <c r="FD335" s="202"/>
      <c r="FE335" s="202"/>
      <c r="FF335" s="202"/>
      <c r="FG335" s="202"/>
      <c r="FH335" s="202"/>
      <c r="FI335" s="202"/>
      <c r="FJ335" s="202"/>
      <c r="FK335" s="202"/>
      <c r="FL335" s="202"/>
      <c r="FM335" s="202"/>
      <c r="FN335" s="202"/>
      <c r="FO335" s="202"/>
      <c r="FP335" s="202"/>
      <c r="FQ335" s="202"/>
      <c r="FR335" s="202"/>
      <c r="FS335" s="202"/>
      <c r="FT335" s="202"/>
      <c r="FU335" s="202"/>
      <c r="FV335" s="202"/>
      <c r="FW335" s="202"/>
      <c r="FX335" s="202"/>
      <c r="FY335" s="202"/>
      <c r="FZ335" s="202"/>
      <c r="GA335" s="202"/>
      <c r="GB335" s="202"/>
      <c r="GC335" s="202"/>
      <c r="GD335" s="202"/>
      <c r="GE335" s="202"/>
      <c r="GF335" s="202"/>
      <c r="GG335" s="202"/>
      <c r="GH335" s="202"/>
      <c r="GI335" s="202"/>
      <c r="GJ335" s="202"/>
      <c r="GK335" s="202"/>
      <c r="GL335" s="202"/>
      <c r="GM335" s="202"/>
      <c r="GN335" s="202"/>
      <c r="GO335" s="202"/>
      <c r="GP335" s="202"/>
      <c r="GQ335" s="202"/>
      <c r="GR335" s="202"/>
      <c r="GS335" s="202"/>
      <c r="GT335" s="202"/>
      <c r="GU335" s="202"/>
      <c r="GV335" s="202"/>
      <c r="GW335" s="202"/>
      <c r="GX335" s="202"/>
      <c r="GY335" s="202"/>
      <c r="GZ335" s="202"/>
      <c r="HA335" s="202"/>
      <c r="HB335" s="202"/>
      <c r="HC335" s="202"/>
      <c r="HD335" s="202"/>
      <c r="HE335" s="202"/>
      <c r="HF335" s="202"/>
      <c r="HG335" s="202"/>
      <c r="HH335" s="202"/>
      <c r="HI335" s="202"/>
      <c r="HJ335" s="202"/>
      <c r="HK335" s="202"/>
      <c r="HL335" s="202"/>
      <c r="HM335" s="202"/>
      <c r="HN335" s="202"/>
      <c r="HO335" s="202"/>
      <c r="HP335" s="202"/>
      <c r="HQ335" s="202"/>
      <c r="HR335" s="202"/>
      <c r="HS335" s="202"/>
    </row>
    <row r="336" spans="6:227" ht="10" customHeight="1" x14ac:dyDescent="0.35">
      <c r="F336" s="184"/>
      <c r="G336" s="184"/>
      <c r="H336" s="184"/>
      <c r="I336" s="184"/>
      <c r="J336" s="184"/>
      <c r="K336" s="184"/>
      <c r="Z336" s="263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  <c r="DK336" s="202"/>
      <c r="DL336" s="202"/>
      <c r="DM336" s="202"/>
      <c r="DN336" s="202"/>
      <c r="DO336" s="202"/>
      <c r="DP336" s="202"/>
      <c r="DQ336" s="202"/>
      <c r="DR336" s="202"/>
      <c r="DS336" s="202"/>
      <c r="DT336" s="202"/>
      <c r="DU336" s="202"/>
      <c r="DV336" s="202"/>
      <c r="DW336" s="202"/>
      <c r="DX336" s="202"/>
      <c r="DY336" s="202"/>
      <c r="DZ336" s="202"/>
      <c r="EA336" s="202"/>
      <c r="EB336" s="202"/>
      <c r="EC336" s="202"/>
      <c r="ED336" s="202"/>
      <c r="EE336" s="202"/>
      <c r="EF336" s="202"/>
      <c r="EG336" s="202"/>
      <c r="EH336" s="202"/>
      <c r="EI336" s="202"/>
      <c r="EJ336" s="202"/>
      <c r="EK336" s="202"/>
      <c r="EL336" s="202"/>
      <c r="EM336" s="202"/>
      <c r="EN336" s="202"/>
      <c r="EO336" s="202"/>
      <c r="EP336" s="202"/>
      <c r="EQ336" s="202"/>
      <c r="ER336" s="202"/>
      <c r="ES336" s="202"/>
      <c r="ET336" s="202"/>
      <c r="EU336" s="202"/>
      <c r="EV336" s="202"/>
      <c r="EW336" s="202"/>
      <c r="EX336" s="202"/>
      <c r="EY336" s="202"/>
      <c r="EZ336" s="202"/>
      <c r="FA336" s="202"/>
      <c r="FB336" s="202"/>
      <c r="FC336" s="202"/>
      <c r="FD336" s="202"/>
      <c r="FE336" s="202"/>
      <c r="FF336" s="202"/>
      <c r="FG336" s="202"/>
      <c r="FH336" s="202"/>
      <c r="FI336" s="202"/>
      <c r="FJ336" s="202"/>
      <c r="FK336" s="202"/>
      <c r="FL336" s="202"/>
      <c r="FM336" s="202"/>
      <c r="FN336" s="202"/>
      <c r="FO336" s="202"/>
      <c r="FP336" s="202"/>
      <c r="FQ336" s="202"/>
      <c r="FR336" s="202"/>
      <c r="FS336" s="202"/>
      <c r="FT336" s="202"/>
      <c r="FU336" s="202"/>
      <c r="FV336" s="202"/>
      <c r="FW336" s="202"/>
      <c r="FX336" s="202"/>
      <c r="FY336" s="202"/>
      <c r="FZ336" s="202"/>
      <c r="GA336" s="202"/>
      <c r="GB336" s="202"/>
      <c r="GC336" s="202"/>
      <c r="GD336" s="202"/>
      <c r="GE336" s="202"/>
      <c r="GF336" s="202"/>
      <c r="GG336" s="202"/>
      <c r="GH336" s="202"/>
      <c r="GI336" s="202"/>
      <c r="GJ336" s="202"/>
      <c r="GK336" s="202"/>
      <c r="GL336" s="202"/>
      <c r="GM336" s="202"/>
      <c r="GN336" s="202"/>
      <c r="GO336" s="202"/>
      <c r="GP336" s="202"/>
      <c r="GQ336" s="202"/>
      <c r="GR336" s="202"/>
      <c r="GS336" s="202"/>
      <c r="GT336" s="202"/>
      <c r="GU336" s="202"/>
      <c r="GV336" s="202"/>
      <c r="GW336" s="202"/>
      <c r="GX336" s="202"/>
      <c r="GY336" s="202"/>
      <c r="GZ336" s="202"/>
      <c r="HA336" s="202"/>
      <c r="HB336" s="202"/>
      <c r="HC336" s="202"/>
      <c r="HD336" s="202"/>
      <c r="HE336" s="202"/>
      <c r="HF336" s="202"/>
      <c r="HG336" s="202"/>
      <c r="HH336" s="202"/>
      <c r="HI336" s="202"/>
      <c r="HJ336" s="202"/>
      <c r="HK336" s="202"/>
      <c r="HL336" s="202"/>
      <c r="HM336" s="202"/>
      <c r="HN336" s="202"/>
      <c r="HO336" s="202"/>
      <c r="HP336" s="202"/>
      <c r="HQ336" s="202"/>
      <c r="HR336" s="202"/>
      <c r="HS336" s="202"/>
    </row>
    <row r="337" spans="6:227" ht="10" customHeight="1" x14ac:dyDescent="0.35">
      <c r="F337" s="184"/>
      <c r="G337" s="184"/>
      <c r="H337" s="184"/>
      <c r="I337" s="184"/>
      <c r="J337" s="184"/>
      <c r="K337" s="184"/>
      <c r="Z337" s="263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  <c r="DK337" s="202"/>
      <c r="DL337" s="202"/>
      <c r="DM337" s="202"/>
      <c r="DN337" s="202"/>
      <c r="DO337" s="202"/>
      <c r="DP337" s="202"/>
      <c r="DQ337" s="202"/>
      <c r="DR337" s="202"/>
      <c r="DS337" s="202"/>
      <c r="DT337" s="202"/>
      <c r="DU337" s="202"/>
      <c r="DV337" s="202"/>
      <c r="DW337" s="202"/>
      <c r="DX337" s="202"/>
      <c r="DY337" s="202"/>
      <c r="DZ337" s="202"/>
      <c r="EA337" s="202"/>
      <c r="EB337" s="202"/>
      <c r="EC337" s="202"/>
      <c r="ED337" s="202"/>
      <c r="EE337" s="202"/>
      <c r="EF337" s="202"/>
      <c r="EG337" s="202"/>
      <c r="EH337" s="202"/>
      <c r="EI337" s="202"/>
      <c r="EJ337" s="202"/>
      <c r="EK337" s="202"/>
      <c r="EL337" s="202"/>
      <c r="EM337" s="202"/>
      <c r="EN337" s="202"/>
      <c r="EO337" s="202"/>
      <c r="EP337" s="202"/>
      <c r="EQ337" s="202"/>
      <c r="ER337" s="202"/>
      <c r="ES337" s="202"/>
      <c r="ET337" s="202"/>
      <c r="EU337" s="202"/>
      <c r="EV337" s="202"/>
      <c r="EW337" s="202"/>
      <c r="EX337" s="202"/>
      <c r="EY337" s="202"/>
      <c r="EZ337" s="202"/>
      <c r="FA337" s="202"/>
      <c r="FB337" s="202"/>
      <c r="FC337" s="202"/>
      <c r="FD337" s="202"/>
      <c r="FE337" s="202"/>
      <c r="FF337" s="202"/>
      <c r="FG337" s="202"/>
      <c r="FH337" s="202"/>
      <c r="FI337" s="202"/>
      <c r="FJ337" s="202"/>
      <c r="FK337" s="202"/>
      <c r="FL337" s="202"/>
      <c r="FM337" s="202"/>
      <c r="FN337" s="202"/>
      <c r="FO337" s="202"/>
      <c r="FP337" s="202"/>
      <c r="FQ337" s="202"/>
      <c r="FR337" s="202"/>
      <c r="FS337" s="202"/>
      <c r="FT337" s="202"/>
      <c r="FU337" s="202"/>
      <c r="FV337" s="202"/>
      <c r="FW337" s="202"/>
      <c r="FX337" s="202"/>
      <c r="FY337" s="202"/>
      <c r="FZ337" s="202"/>
      <c r="GA337" s="202"/>
      <c r="GB337" s="202"/>
      <c r="GC337" s="202"/>
      <c r="GD337" s="202"/>
      <c r="GE337" s="202"/>
      <c r="GF337" s="202"/>
      <c r="GG337" s="202"/>
      <c r="GH337" s="202"/>
      <c r="GI337" s="202"/>
      <c r="GJ337" s="202"/>
      <c r="GK337" s="202"/>
      <c r="GL337" s="202"/>
      <c r="GM337" s="202"/>
      <c r="GN337" s="202"/>
      <c r="GO337" s="202"/>
      <c r="GP337" s="202"/>
      <c r="GQ337" s="202"/>
      <c r="GR337" s="202"/>
      <c r="GS337" s="202"/>
      <c r="GT337" s="202"/>
      <c r="GU337" s="202"/>
      <c r="GV337" s="202"/>
      <c r="GW337" s="202"/>
      <c r="GX337" s="202"/>
      <c r="GY337" s="202"/>
      <c r="GZ337" s="202"/>
      <c r="HA337" s="202"/>
      <c r="HB337" s="202"/>
      <c r="HC337" s="202"/>
      <c r="HD337" s="202"/>
      <c r="HE337" s="202"/>
      <c r="HF337" s="202"/>
      <c r="HG337" s="202"/>
      <c r="HH337" s="202"/>
      <c r="HI337" s="202"/>
      <c r="HJ337" s="202"/>
      <c r="HK337" s="202"/>
      <c r="HL337" s="202"/>
      <c r="HM337" s="202"/>
      <c r="HN337" s="202"/>
      <c r="HO337" s="202"/>
      <c r="HP337" s="202"/>
      <c r="HQ337" s="202"/>
      <c r="HR337" s="202"/>
      <c r="HS337" s="202"/>
    </row>
    <row r="338" spans="6:227" ht="10" customHeight="1" x14ac:dyDescent="0.35">
      <c r="F338" s="184"/>
      <c r="G338" s="184"/>
      <c r="H338" s="184"/>
      <c r="I338" s="184"/>
      <c r="J338" s="184"/>
      <c r="K338" s="184"/>
      <c r="Z338" s="263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  <c r="DK338" s="202"/>
      <c r="DL338" s="202"/>
      <c r="DM338" s="202"/>
      <c r="DN338" s="202"/>
      <c r="DO338" s="202"/>
      <c r="DP338" s="202"/>
      <c r="DQ338" s="202"/>
      <c r="DR338" s="202"/>
      <c r="DS338" s="202"/>
      <c r="DT338" s="202"/>
      <c r="DU338" s="202"/>
      <c r="DV338" s="202"/>
      <c r="DW338" s="202"/>
      <c r="DX338" s="202"/>
      <c r="DY338" s="202"/>
      <c r="DZ338" s="202"/>
      <c r="EA338" s="202"/>
      <c r="EB338" s="202"/>
      <c r="EC338" s="202"/>
      <c r="ED338" s="202"/>
      <c r="EE338" s="202"/>
      <c r="EF338" s="202"/>
      <c r="EG338" s="202"/>
      <c r="EH338" s="202"/>
      <c r="EI338" s="202"/>
      <c r="EJ338" s="202"/>
      <c r="EK338" s="202"/>
      <c r="EL338" s="202"/>
      <c r="EM338" s="202"/>
      <c r="EN338" s="202"/>
      <c r="EO338" s="202"/>
      <c r="EP338" s="202"/>
      <c r="EQ338" s="202"/>
      <c r="ER338" s="202"/>
      <c r="ES338" s="202"/>
      <c r="ET338" s="202"/>
      <c r="EU338" s="202"/>
      <c r="EV338" s="202"/>
      <c r="EW338" s="202"/>
      <c r="EX338" s="202"/>
      <c r="EY338" s="202"/>
      <c r="EZ338" s="202"/>
      <c r="FA338" s="202"/>
      <c r="FB338" s="202"/>
      <c r="FC338" s="202"/>
      <c r="FD338" s="202"/>
      <c r="FE338" s="202"/>
      <c r="FF338" s="202"/>
      <c r="FG338" s="202"/>
      <c r="FH338" s="202"/>
      <c r="FI338" s="202"/>
      <c r="FJ338" s="202"/>
      <c r="FK338" s="202"/>
      <c r="FL338" s="202"/>
      <c r="FM338" s="202"/>
      <c r="FN338" s="202"/>
      <c r="FO338" s="202"/>
      <c r="FP338" s="202"/>
      <c r="FQ338" s="202"/>
      <c r="FR338" s="202"/>
      <c r="FS338" s="202"/>
      <c r="FT338" s="202"/>
      <c r="FU338" s="202"/>
      <c r="FV338" s="202"/>
      <c r="FW338" s="202"/>
      <c r="FX338" s="202"/>
      <c r="FY338" s="202"/>
      <c r="FZ338" s="202"/>
      <c r="GA338" s="202"/>
      <c r="GB338" s="202"/>
      <c r="GC338" s="202"/>
      <c r="GD338" s="202"/>
      <c r="GE338" s="202"/>
      <c r="GF338" s="202"/>
      <c r="GG338" s="202"/>
      <c r="GH338" s="202"/>
      <c r="GI338" s="202"/>
      <c r="GJ338" s="202"/>
      <c r="GK338" s="202"/>
      <c r="GL338" s="202"/>
      <c r="GM338" s="202"/>
      <c r="GN338" s="202"/>
      <c r="GO338" s="202"/>
      <c r="GP338" s="202"/>
      <c r="GQ338" s="202"/>
      <c r="GR338" s="202"/>
      <c r="GS338" s="202"/>
      <c r="GT338" s="202"/>
      <c r="GU338" s="202"/>
      <c r="GV338" s="202"/>
      <c r="GW338" s="202"/>
      <c r="GX338" s="202"/>
      <c r="GY338" s="202"/>
      <c r="GZ338" s="202"/>
      <c r="HA338" s="202"/>
      <c r="HB338" s="202"/>
      <c r="HC338" s="202"/>
      <c r="HD338" s="202"/>
      <c r="HE338" s="202"/>
      <c r="HF338" s="202"/>
      <c r="HG338" s="202"/>
      <c r="HH338" s="202"/>
      <c r="HI338" s="202"/>
      <c r="HJ338" s="202"/>
      <c r="HK338" s="202"/>
      <c r="HL338" s="202"/>
      <c r="HM338" s="202"/>
      <c r="HN338" s="202"/>
      <c r="HO338" s="202"/>
      <c r="HP338" s="202"/>
      <c r="HQ338" s="202"/>
      <c r="HR338" s="202"/>
      <c r="HS338" s="202"/>
    </row>
    <row r="339" spans="6:227" ht="10" customHeight="1" x14ac:dyDescent="0.35">
      <c r="F339" s="184"/>
      <c r="G339" s="184"/>
      <c r="H339" s="184"/>
      <c r="I339" s="184"/>
      <c r="J339" s="184"/>
      <c r="K339" s="184"/>
      <c r="Z339" s="263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  <c r="DL339" s="202"/>
      <c r="DM339" s="202"/>
      <c r="DN339" s="202"/>
      <c r="DO339" s="202"/>
      <c r="DP339" s="202"/>
      <c r="DQ339" s="202"/>
      <c r="DR339" s="202"/>
      <c r="DS339" s="202"/>
      <c r="DT339" s="202"/>
      <c r="DU339" s="202"/>
      <c r="DV339" s="202"/>
      <c r="DW339" s="202"/>
      <c r="DX339" s="202"/>
      <c r="DY339" s="202"/>
      <c r="DZ339" s="202"/>
      <c r="EA339" s="202"/>
      <c r="EB339" s="202"/>
      <c r="EC339" s="202"/>
      <c r="ED339" s="202"/>
      <c r="EE339" s="202"/>
      <c r="EF339" s="202"/>
      <c r="EG339" s="202"/>
      <c r="EH339" s="202"/>
      <c r="EI339" s="202"/>
      <c r="EJ339" s="202"/>
      <c r="EK339" s="202"/>
      <c r="EL339" s="202"/>
      <c r="EM339" s="202"/>
      <c r="EN339" s="202"/>
      <c r="EO339" s="202"/>
      <c r="EP339" s="202"/>
      <c r="EQ339" s="202"/>
      <c r="ER339" s="202"/>
      <c r="ES339" s="202"/>
      <c r="ET339" s="202"/>
      <c r="EU339" s="202"/>
      <c r="EV339" s="202"/>
      <c r="EW339" s="202"/>
      <c r="EX339" s="202"/>
      <c r="EY339" s="202"/>
      <c r="EZ339" s="202"/>
      <c r="FA339" s="202"/>
      <c r="FB339" s="202"/>
      <c r="FC339" s="202"/>
      <c r="FD339" s="202"/>
      <c r="FE339" s="202"/>
      <c r="FF339" s="202"/>
      <c r="FG339" s="202"/>
      <c r="FH339" s="202"/>
      <c r="FI339" s="202"/>
      <c r="FJ339" s="202"/>
      <c r="FK339" s="202"/>
      <c r="FL339" s="202"/>
      <c r="FM339" s="202"/>
      <c r="FN339" s="202"/>
      <c r="FO339" s="202"/>
      <c r="FP339" s="202"/>
      <c r="FQ339" s="202"/>
      <c r="FR339" s="202"/>
      <c r="FS339" s="202"/>
      <c r="FT339" s="202"/>
      <c r="FU339" s="202"/>
      <c r="FV339" s="202"/>
      <c r="FW339" s="202"/>
      <c r="FX339" s="202"/>
      <c r="FY339" s="202"/>
      <c r="FZ339" s="202"/>
      <c r="GA339" s="202"/>
      <c r="GB339" s="202"/>
      <c r="GC339" s="202"/>
      <c r="GD339" s="202"/>
      <c r="GE339" s="202"/>
      <c r="GF339" s="202"/>
      <c r="GG339" s="202"/>
      <c r="GH339" s="202"/>
      <c r="GI339" s="202"/>
      <c r="GJ339" s="202"/>
      <c r="GK339" s="202"/>
      <c r="GL339" s="202"/>
      <c r="GM339" s="202"/>
      <c r="GN339" s="202"/>
      <c r="GO339" s="202"/>
      <c r="GP339" s="202"/>
      <c r="GQ339" s="202"/>
      <c r="GR339" s="202"/>
      <c r="GS339" s="202"/>
      <c r="GT339" s="202"/>
      <c r="GU339" s="202"/>
      <c r="GV339" s="202"/>
      <c r="GW339" s="202"/>
      <c r="GX339" s="202"/>
      <c r="GY339" s="202"/>
      <c r="GZ339" s="202"/>
      <c r="HA339" s="202"/>
      <c r="HB339" s="202"/>
      <c r="HC339" s="202"/>
      <c r="HD339" s="202"/>
      <c r="HE339" s="202"/>
      <c r="HF339" s="202"/>
      <c r="HG339" s="202"/>
      <c r="HH339" s="202"/>
      <c r="HI339" s="202"/>
      <c r="HJ339" s="202"/>
      <c r="HK339" s="202"/>
      <c r="HL339" s="202"/>
      <c r="HM339" s="202"/>
      <c r="HN339" s="202"/>
      <c r="HO339" s="202"/>
      <c r="HP339" s="202"/>
      <c r="HQ339" s="202"/>
      <c r="HR339" s="202"/>
      <c r="HS339" s="202"/>
    </row>
    <row r="340" spans="6:227" ht="10" customHeight="1" x14ac:dyDescent="0.35">
      <c r="F340" s="184"/>
      <c r="G340" s="184"/>
      <c r="H340" s="184"/>
      <c r="I340" s="184"/>
      <c r="J340" s="184"/>
      <c r="K340" s="184"/>
      <c r="Z340" s="263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  <c r="DK340" s="202"/>
      <c r="DL340" s="202"/>
      <c r="DM340" s="202"/>
      <c r="DN340" s="202"/>
      <c r="DO340" s="202"/>
      <c r="DP340" s="202"/>
      <c r="DQ340" s="202"/>
      <c r="DR340" s="202"/>
      <c r="DS340" s="202"/>
      <c r="DT340" s="202"/>
      <c r="DU340" s="202"/>
      <c r="DV340" s="202"/>
      <c r="DW340" s="202"/>
      <c r="DX340" s="202"/>
      <c r="DY340" s="202"/>
      <c r="DZ340" s="202"/>
      <c r="EA340" s="202"/>
      <c r="EB340" s="202"/>
      <c r="EC340" s="202"/>
      <c r="ED340" s="202"/>
      <c r="EE340" s="202"/>
      <c r="EF340" s="202"/>
      <c r="EG340" s="202"/>
      <c r="EH340" s="202"/>
      <c r="EI340" s="202"/>
      <c r="EJ340" s="202"/>
      <c r="EK340" s="202"/>
      <c r="EL340" s="202"/>
      <c r="EM340" s="202"/>
      <c r="EN340" s="202"/>
      <c r="EO340" s="202"/>
      <c r="EP340" s="202"/>
      <c r="EQ340" s="202"/>
      <c r="ER340" s="202"/>
      <c r="ES340" s="202"/>
      <c r="ET340" s="202"/>
      <c r="EU340" s="202"/>
      <c r="EV340" s="202"/>
      <c r="EW340" s="202"/>
      <c r="EX340" s="202"/>
      <c r="EY340" s="202"/>
      <c r="EZ340" s="202"/>
      <c r="FA340" s="202"/>
      <c r="FB340" s="202"/>
      <c r="FC340" s="202"/>
      <c r="FD340" s="202"/>
      <c r="FE340" s="202"/>
      <c r="FF340" s="202"/>
      <c r="FG340" s="202"/>
      <c r="FH340" s="202"/>
      <c r="FI340" s="202"/>
      <c r="FJ340" s="202"/>
      <c r="FK340" s="202"/>
      <c r="FL340" s="202"/>
      <c r="FM340" s="202"/>
      <c r="FN340" s="202"/>
      <c r="FO340" s="202"/>
      <c r="FP340" s="202"/>
      <c r="FQ340" s="202"/>
      <c r="FR340" s="202"/>
      <c r="FS340" s="202"/>
      <c r="FT340" s="202"/>
      <c r="FU340" s="202"/>
      <c r="FV340" s="202"/>
      <c r="FW340" s="202"/>
      <c r="FX340" s="202"/>
      <c r="FY340" s="202"/>
      <c r="FZ340" s="202"/>
      <c r="GA340" s="202"/>
      <c r="GB340" s="202"/>
      <c r="GC340" s="202"/>
      <c r="GD340" s="202"/>
      <c r="GE340" s="202"/>
      <c r="GF340" s="202"/>
      <c r="GG340" s="202"/>
      <c r="GH340" s="202"/>
      <c r="GI340" s="202"/>
      <c r="GJ340" s="202"/>
      <c r="GK340" s="202"/>
      <c r="GL340" s="202"/>
      <c r="GM340" s="202"/>
      <c r="GN340" s="202"/>
      <c r="GO340" s="202"/>
      <c r="GP340" s="202"/>
      <c r="GQ340" s="202"/>
      <c r="GR340" s="202"/>
      <c r="GS340" s="202"/>
      <c r="GT340" s="202"/>
      <c r="GU340" s="202"/>
      <c r="GV340" s="202"/>
      <c r="GW340" s="202"/>
      <c r="GX340" s="202"/>
      <c r="GY340" s="202"/>
      <c r="GZ340" s="202"/>
      <c r="HA340" s="202"/>
      <c r="HB340" s="202"/>
      <c r="HC340" s="202"/>
      <c r="HD340" s="202"/>
      <c r="HE340" s="202"/>
      <c r="HF340" s="202"/>
      <c r="HG340" s="202"/>
      <c r="HH340" s="202"/>
      <c r="HI340" s="202"/>
      <c r="HJ340" s="202"/>
      <c r="HK340" s="202"/>
      <c r="HL340" s="202"/>
      <c r="HM340" s="202"/>
      <c r="HN340" s="202"/>
      <c r="HO340" s="202"/>
      <c r="HP340" s="202"/>
      <c r="HQ340" s="202"/>
      <c r="HR340" s="202"/>
      <c r="HS340" s="202"/>
    </row>
    <row r="341" spans="6:227" ht="10" customHeight="1" x14ac:dyDescent="0.35">
      <c r="F341" s="184"/>
      <c r="G341" s="184"/>
      <c r="H341" s="184"/>
      <c r="I341" s="184"/>
      <c r="J341" s="184"/>
      <c r="K341" s="184"/>
      <c r="Z341" s="263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  <c r="DK341" s="202"/>
      <c r="DL341" s="202"/>
      <c r="DM341" s="202"/>
      <c r="DN341" s="202"/>
      <c r="DO341" s="202"/>
      <c r="DP341" s="202"/>
      <c r="DQ341" s="202"/>
      <c r="DR341" s="202"/>
      <c r="DS341" s="202"/>
      <c r="DT341" s="202"/>
      <c r="DU341" s="202"/>
      <c r="DV341" s="202"/>
      <c r="DW341" s="202"/>
      <c r="DX341" s="202"/>
      <c r="DY341" s="202"/>
      <c r="DZ341" s="202"/>
      <c r="EA341" s="202"/>
      <c r="EB341" s="202"/>
      <c r="EC341" s="202"/>
      <c r="ED341" s="202"/>
      <c r="EE341" s="202"/>
      <c r="EF341" s="202"/>
      <c r="EG341" s="202"/>
      <c r="EH341" s="202"/>
      <c r="EI341" s="202"/>
      <c r="EJ341" s="202"/>
      <c r="EK341" s="202"/>
      <c r="EL341" s="202"/>
      <c r="EM341" s="202"/>
      <c r="EN341" s="202"/>
      <c r="EO341" s="202"/>
      <c r="EP341" s="202"/>
      <c r="EQ341" s="202"/>
      <c r="ER341" s="202"/>
      <c r="ES341" s="202"/>
      <c r="ET341" s="202"/>
      <c r="EU341" s="202"/>
      <c r="EV341" s="202"/>
      <c r="EW341" s="202"/>
      <c r="EX341" s="202"/>
      <c r="EY341" s="202"/>
      <c r="EZ341" s="202"/>
      <c r="FA341" s="202"/>
      <c r="FB341" s="202"/>
      <c r="FC341" s="202"/>
      <c r="FD341" s="202"/>
      <c r="FE341" s="202"/>
      <c r="FF341" s="202"/>
      <c r="FG341" s="202"/>
      <c r="FH341" s="202"/>
      <c r="FI341" s="202"/>
      <c r="FJ341" s="202"/>
      <c r="FK341" s="202"/>
      <c r="FL341" s="202"/>
      <c r="FM341" s="202"/>
      <c r="FN341" s="202"/>
      <c r="FO341" s="202"/>
      <c r="FP341" s="202"/>
      <c r="FQ341" s="202"/>
      <c r="FR341" s="202"/>
      <c r="FS341" s="202"/>
      <c r="FT341" s="202"/>
      <c r="FU341" s="202"/>
      <c r="FV341" s="202"/>
      <c r="FW341" s="202"/>
      <c r="FX341" s="202"/>
      <c r="FY341" s="202"/>
      <c r="FZ341" s="202"/>
      <c r="GA341" s="202"/>
      <c r="GB341" s="202"/>
      <c r="GC341" s="202"/>
      <c r="GD341" s="202"/>
      <c r="GE341" s="202"/>
      <c r="GF341" s="202"/>
      <c r="GG341" s="202"/>
      <c r="GH341" s="202"/>
      <c r="GI341" s="202"/>
      <c r="GJ341" s="202"/>
      <c r="GK341" s="202"/>
      <c r="GL341" s="202"/>
      <c r="GM341" s="202"/>
      <c r="GN341" s="202"/>
      <c r="GO341" s="202"/>
      <c r="GP341" s="202"/>
      <c r="GQ341" s="202"/>
      <c r="GR341" s="202"/>
      <c r="GS341" s="202"/>
      <c r="GT341" s="202"/>
      <c r="GU341" s="202"/>
      <c r="GV341" s="202"/>
      <c r="GW341" s="202"/>
      <c r="GX341" s="202"/>
      <c r="GY341" s="202"/>
      <c r="GZ341" s="202"/>
      <c r="HA341" s="202"/>
      <c r="HB341" s="202"/>
      <c r="HC341" s="202"/>
      <c r="HD341" s="202"/>
      <c r="HE341" s="202"/>
      <c r="HF341" s="202"/>
      <c r="HG341" s="202"/>
      <c r="HH341" s="202"/>
      <c r="HI341" s="202"/>
      <c r="HJ341" s="202"/>
      <c r="HK341" s="202"/>
      <c r="HL341" s="202"/>
      <c r="HM341" s="202"/>
      <c r="HN341" s="202"/>
      <c r="HO341" s="202"/>
      <c r="HP341" s="202"/>
      <c r="HQ341" s="202"/>
      <c r="HR341" s="202"/>
      <c r="HS341" s="202"/>
    </row>
    <row r="342" spans="6:227" ht="10" customHeight="1" x14ac:dyDescent="0.35">
      <c r="F342" s="184"/>
      <c r="G342" s="184"/>
      <c r="H342" s="184"/>
      <c r="I342" s="184"/>
      <c r="J342" s="184"/>
      <c r="K342" s="184"/>
      <c r="Z342" s="263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  <c r="DK342" s="202"/>
      <c r="DL342" s="202"/>
      <c r="DM342" s="202"/>
      <c r="DN342" s="202"/>
      <c r="DO342" s="202"/>
      <c r="DP342" s="202"/>
      <c r="DQ342" s="202"/>
      <c r="DR342" s="202"/>
      <c r="DS342" s="202"/>
      <c r="DT342" s="202"/>
      <c r="DU342" s="202"/>
      <c r="DV342" s="202"/>
      <c r="DW342" s="202"/>
      <c r="DX342" s="202"/>
      <c r="DY342" s="202"/>
      <c r="DZ342" s="202"/>
      <c r="EA342" s="202"/>
      <c r="EB342" s="202"/>
      <c r="EC342" s="202"/>
      <c r="ED342" s="202"/>
      <c r="EE342" s="202"/>
      <c r="EF342" s="202"/>
      <c r="EG342" s="202"/>
      <c r="EH342" s="202"/>
      <c r="EI342" s="202"/>
      <c r="EJ342" s="202"/>
      <c r="EK342" s="202"/>
      <c r="EL342" s="202"/>
      <c r="EM342" s="202"/>
      <c r="EN342" s="202"/>
      <c r="EO342" s="202"/>
      <c r="EP342" s="202"/>
      <c r="EQ342" s="202"/>
      <c r="ER342" s="202"/>
      <c r="ES342" s="202"/>
      <c r="ET342" s="202"/>
      <c r="EU342" s="202"/>
      <c r="EV342" s="202"/>
      <c r="EW342" s="202"/>
      <c r="EX342" s="202"/>
      <c r="EY342" s="202"/>
      <c r="EZ342" s="202"/>
      <c r="FA342" s="202"/>
      <c r="FB342" s="202"/>
      <c r="FC342" s="202"/>
      <c r="FD342" s="202"/>
      <c r="FE342" s="202"/>
      <c r="FF342" s="202"/>
      <c r="FG342" s="202"/>
      <c r="FH342" s="202"/>
      <c r="FI342" s="202"/>
      <c r="FJ342" s="202"/>
      <c r="FK342" s="202"/>
      <c r="FL342" s="202"/>
      <c r="FM342" s="202"/>
      <c r="FN342" s="202"/>
      <c r="FO342" s="202"/>
      <c r="FP342" s="202"/>
      <c r="FQ342" s="202"/>
      <c r="FR342" s="202"/>
      <c r="FS342" s="202"/>
      <c r="FT342" s="202"/>
      <c r="FU342" s="202"/>
      <c r="FV342" s="202"/>
      <c r="FW342" s="202"/>
      <c r="FX342" s="202"/>
      <c r="FY342" s="202"/>
      <c r="FZ342" s="202"/>
      <c r="GA342" s="202"/>
      <c r="GB342" s="202"/>
      <c r="GC342" s="202"/>
      <c r="GD342" s="202"/>
      <c r="GE342" s="202"/>
      <c r="GF342" s="202"/>
      <c r="GG342" s="202"/>
      <c r="GH342" s="202"/>
      <c r="GI342" s="202"/>
      <c r="GJ342" s="202"/>
      <c r="GK342" s="202"/>
      <c r="GL342" s="202"/>
      <c r="GM342" s="202"/>
      <c r="GN342" s="202"/>
      <c r="GO342" s="202"/>
      <c r="GP342" s="202"/>
      <c r="GQ342" s="202"/>
      <c r="GR342" s="202"/>
      <c r="GS342" s="202"/>
      <c r="GT342" s="202"/>
      <c r="GU342" s="202"/>
      <c r="GV342" s="202"/>
      <c r="GW342" s="202"/>
      <c r="GX342" s="202"/>
      <c r="GY342" s="202"/>
      <c r="GZ342" s="202"/>
      <c r="HA342" s="202"/>
      <c r="HB342" s="202"/>
      <c r="HC342" s="202"/>
      <c r="HD342" s="202"/>
      <c r="HE342" s="202"/>
      <c r="HF342" s="202"/>
      <c r="HG342" s="202"/>
      <c r="HH342" s="202"/>
      <c r="HI342" s="202"/>
      <c r="HJ342" s="202"/>
      <c r="HK342" s="202"/>
      <c r="HL342" s="202"/>
      <c r="HM342" s="202"/>
      <c r="HN342" s="202"/>
      <c r="HO342" s="202"/>
      <c r="HP342" s="202"/>
      <c r="HQ342" s="202"/>
      <c r="HR342" s="202"/>
      <c r="HS342" s="202"/>
    </row>
    <row r="343" spans="6:227" ht="10" customHeight="1" x14ac:dyDescent="0.35">
      <c r="F343" s="184"/>
      <c r="G343" s="184"/>
      <c r="H343" s="184"/>
      <c r="I343" s="184"/>
      <c r="J343" s="184"/>
      <c r="K343" s="184"/>
      <c r="Z343" s="263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  <c r="DK343" s="202"/>
      <c r="DL343" s="202"/>
      <c r="DM343" s="202"/>
      <c r="DN343" s="202"/>
      <c r="DO343" s="202"/>
      <c r="DP343" s="202"/>
      <c r="DQ343" s="202"/>
      <c r="DR343" s="202"/>
      <c r="DS343" s="202"/>
      <c r="DT343" s="202"/>
      <c r="DU343" s="202"/>
      <c r="DV343" s="202"/>
      <c r="DW343" s="202"/>
      <c r="DX343" s="202"/>
      <c r="DY343" s="202"/>
      <c r="DZ343" s="202"/>
      <c r="EA343" s="202"/>
      <c r="EB343" s="202"/>
      <c r="EC343" s="202"/>
      <c r="ED343" s="202"/>
      <c r="EE343" s="202"/>
      <c r="EF343" s="202"/>
      <c r="EG343" s="202"/>
      <c r="EH343" s="202"/>
      <c r="EI343" s="202"/>
      <c r="EJ343" s="202"/>
      <c r="EK343" s="202"/>
      <c r="EL343" s="202"/>
      <c r="EM343" s="202"/>
      <c r="EN343" s="202"/>
      <c r="EO343" s="202"/>
      <c r="EP343" s="202"/>
      <c r="EQ343" s="202"/>
      <c r="ER343" s="202"/>
      <c r="ES343" s="202"/>
      <c r="ET343" s="202"/>
      <c r="EU343" s="202"/>
      <c r="EV343" s="202"/>
      <c r="EW343" s="202"/>
      <c r="EX343" s="202"/>
      <c r="EY343" s="202"/>
      <c r="EZ343" s="202"/>
      <c r="FA343" s="202"/>
      <c r="FB343" s="202"/>
      <c r="FC343" s="202"/>
      <c r="FD343" s="202"/>
      <c r="FE343" s="202"/>
      <c r="FF343" s="202"/>
      <c r="FG343" s="202"/>
      <c r="FH343" s="202"/>
      <c r="FI343" s="202"/>
      <c r="FJ343" s="202"/>
      <c r="FK343" s="202"/>
      <c r="FL343" s="202"/>
      <c r="FM343" s="202"/>
      <c r="FN343" s="202"/>
      <c r="FO343" s="202"/>
      <c r="FP343" s="202"/>
      <c r="FQ343" s="202"/>
      <c r="FR343" s="202"/>
      <c r="FS343" s="202"/>
      <c r="FT343" s="202"/>
      <c r="FU343" s="202"/>
      <c r="FV343" s="202"/>
      <c r="FW343" s="202"/>
      <c r="FX343" s="202"/>
      <c r="FY343" s="202"/>
      <c r="FZ343" s="202"/>
      <c r="GA343" s="202"/>
      <c r="GB343" s="202"/>
      <c r="GC343" s="202"/>
      <c r="GD343" s="202"/>
      <c r="GE343" s="202"/>
      <c r="GF343" s="202"/>
      <c r="GG343" s="202"/>
      <c r="GH343" s="202"/>
      <c r="GI343" s="202"/>
      <c r="GJ343" s="202"/>
      <c r="GK343" s="202"/>
      <c r="GL343" s="202"/>
      <c r="GM343" s="202"/>
      <c r="GN343" s="202"/>
      <c r="GO343" s="202"/>
      <c r="GP343" s="202"/>
      <c r="GQ343" s="202"/>
      <c r="GR343" s="202"/>
      <c r="GS343" s="202"/>
      <c r="GT343" s="202"/>
      <c r="GU343" s="202"/>
      <c r="GV343" s="202"/>
      <c r="GW343" s="202"/>
      <c r="GX343" s="202"/>
      <c r="GY343" s="202"/>
      <c r="GZ343" s="202"/>
      <c r="HA343" s="202"/>
      <c r="HB343" s="202"/>
      <c r="HC343" s="202"/>
      <c r="HD343" s="202"/>
      <c r="HE343" s="202"/>
      <c r="HF343" s="202"/>
      <c r="HG343" s="202"/>
      <c r="HH343" s="202"/>
      <c r="HI343" s="202"/>
      <c r="HJ343" s="202"/>
      <c r="HK343" s="202"/>
      <c r="HL343" s="202"/>
      <c r="HM343" s="202"/>
      <c r="HN343" s="202"/>
      <c r="HO343" s="202"/>
      <c r="HP343" s="202"/>
      <c r="HQ343" s="202"/>
      <c r="HR343" s="202"/>
      <c r="HS343" s="202"/>
    </row>
    <row r="344" spans="6:227" ht="10" customHeight="1" x14ac:dyDescent="0.35">
      <c r="F344" s="184"/>
      <c r="G344" s="184"/>
      <c r="H344" s="184"/>
      <c r="I344" s="184"/>
      <c r="J344" s="184"/>
      <c r="K344" s="184"/>
      <c r="Z344" s="263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  <c r="DK344" s="202"/>
      <c r="DL344" s="202"/>
      <c r="DM344" s="202"/>
      <c r="DN344" s="202"/>
      <c r="DO344" s="202"/>
      <c r="DP344" s="202"/>
      <c r="DQ344" s="202"/>
      <c r="DR344" s="202"/>
      <c r="DS344" s="202"/>
      <c r="DT344" s="202"/>
      <c r="DU344" s="202"/>
      <c r="DV344" s="202"/>
      <c r="DW344" s="202"/>
      <c r="DX344" s="202"/>
      <c r="DY344" s="202"/>
      <c r="DZ344" s="202"/>
      <c r="EA344" s="202"/>
      <c r="EB344" s="202"/>
      <c r="EC344" s="202"/>
      <c r="ED344" s="202"/>
      <c r="EE344" s="202"/>
      <c r="EF344" s="202"/>
      <c r="EG344" s="202"/>
      <c r="EH344" s="202"/>
      <c r="EI344" s="202"/>
      <c r="EJ344" s="202"/>
      <c r="EK344" s="202"/>
      <c r="EL344" s="202"/>
      <c r="EM344" s="202"/>
      <c r="EN344" s="202"/>
      <c r="EO344" s="202"/>
      <c r="EP344" s="202"/>
      <c r="EQ344" s="202"/>
      <c r="ER344" s="202"/>
      <c r="ES344" s="202"/>
      <c r="ET344" s="202"/>
      <c r="EU344" s="202"/>
      <c r="EV344" s="202"/>
      <c r="EW344" s="202"/>
      <c r="EX344" s="202"/>
      <c r="EY344" s="202"/>
      <c r="EZ344" s="202"/>
      <c r="FA344" s="202"/>
      <c r="FB344" s="202"/>
      <c r="FC344" s="202"/>
      <c r="FD344" s="202"/>
      <c r="FE344" s="202"/>
      <c r="FF344" s="202"/>
      <c r="FG344" s="202"/>
      <c r="FH344" s="202"/>
      <c r="FI344" s="202"/>
      <c r="FJ344" s="202"/>
      <c r="FK344" s="202"/>
      <c r="FL344" s="202"/>
      <c r="FM344" s="202"/>
      <c r="FN344" s="202"/>
      <c r="FO344" s="202"/>
      <c r="FP344" s="202"/>
      <c r="FQ344" s="202"/>
      <c r="FR344" s="202"/>
      <c r="FS344" s="202"/>
      <c r="FT344" s="202"/>
      <c r="FU344" s="202"/>
      <c r="FV344" s="202"/>
      <c r="FW344" s="202"/>
      <c r="FX344" s="202"/>
      <c r="FY344" s="202"/>
      <c r="FZ344" s="202"/>
      <c r="GA344" s="202"/>
      <c r="GB344" s="202"/>
      <c r="GC344" s="202"/>
      <c r="GD344" s="202"/>
      <c r="GE344" s="202"/>
      <c r="GF344" s="202"/>
      <c r="GG344" s="202"/>
      <c r="GH344" s="202"/>
      <c r="GI344" s="202"/>
      <c r="GJ344" s="202"/>
      <c r="GK344" s="202"/>
      <c r="GL344" s="202"/>
      <c r="GM344" s="202"/>
      <c r="GN344" s="202"/>
      <c r="GO344" s="202"/>
      <c r="GP344" s="202"/>
      <c r="GQ344" s="202"/>
      <c r="GR344" s="202"/>
      <c r="GS344" s="202"/>
      <c r="GT344" s="202"/>
      <c r="GU344" s="202"/>
      <c r="GV344" s="202"/>
      <c r="GW344" s="202"/>
      <c r="GX344" s="202"/>
      <c r="GY344" s="202"/>
      <c r="GZ344" s="202"/>
      <c r="HA344" s="202"/>
      <c r="HB344" s="202"/>
      <c r="HC344" s="202"/>
      <c r="HD344" s="202"/>
      <c r="HE344" s="202"/>
      <c r="HF344" s="202"/>
      <c r="HG344" s="202"/>
      <c r="HH344" s="202"/>
      <c r="HI344" s="202"/>
      <c r="HJ344" s="202"/>
      <c r="HK344" s="202"/>
      <c r="HL344" s="202"/>
      <c r="HM344" s="202"/>
      <c r="HN344" s="202"/>
      <c r="HO344" s="202"/>
      <c r="HP344" s="202"/>
      <c r="HQ344" s="202"/>
      <c r="HR344" s="202"/>
      <c r="HS344" s="202"/>
    </row>
    <row r="345" spans="6:227" ht="10" customHeight="1" x14ac:dyDescent="0.35">
      <c r="F345" s="184"/>
      <c r="G345" s="184"/>
      <c r="H345" s="184"/>
      <c r="I345" s="184"/>
      <c r="J345" s="184"/>
      <c r="K345" s="184"/>
      <c r="Z345" s="263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  <c r="DL345" s="202"/>
      <c r="DM345" s="202"/>
      <c r="DN345" s="202"/>
      <c r="DO345" s="202"/>
      <c r="DP345" s="202"/>
      <c r="DQ345" s="202"/>
      <c r="DR345" s="202"/>
      <c r="DS345" s="202"/>
      <c r="DT345" s="202"/>
      <c r="DU345" s="202"/>
      <c r="DV345" s="202"/>
      <c r="DW345" s="202"/>
      <c r="DX345" s="202"/>
      <c r="DY345" s="202"/>
      <c r="DZ345" s="202"/>
      <c r="EA345" s="202"/>
      <c r="EB345" s="202"/>
      <c r="EC345" s="202"/>
      <c r="ED345" s="202"/>
      <c r="EE345" s="202"/>
      <c r="EF345" s="202"/>
      <c r="EG345" s="202"/>
      <c r="EH345" s="202"/>
      <c r="EI345" s="202"/>
      <c r="EJ345" s="202"/>
      <c r="EK345" s="202"/>
      <c r="EL345" s="202"/>
      <c r="EM345" s="202"/>
      <c r="EN345" s="202"/>
      <c r="EO345" s="202"/>
      <c r="EP345" s="202"/>
      <c r="EQ345" s="202"/>
      <c r="ER345" s="202"/>
      <c r="ES345" s="202"/>
      <c r="ET345" s="202"/>
      <c r="EU345" s="202"/>
      <c r="EV345" s="202"/>
      <c r="EW345" s="202"/>
      <c r="EX345" s="202"/>
      <c r="EY345" s="202"/>
      <c r="EZ345" s="202"/>
      <c r="FA345" s="202"/>
      <c r="FB345" s="202"/>
      <c r="FC345" s="202"/>
      <c r="FD345" s="202"/>
      <c r="FE345" s="202"/>
      <c r="FF345" s="202"/>
      <c r="FG345" s="202"/>
      <c r="FH345" s="202"/>
      <c r="FI345" s="202"/>
      <c r="FJ345" s="202"/>
      <c r="FK345" s="202"/>
      <c r="FL345" s="202"/>
      <c r="FM345" s="202"/>
      <c r="FN345" s="202"/>
      <c r="FO345" s="202"/>
      <c r="FP345" s="202"/>
      <c r="FQ345" s="202"/>
      <c r="FR345" s="202"/>
      <c r="FS345" s="202"/>
      <c r="FT345" s="202"/>
      <c r="FU345" s="202"/>
      <c r="FV345" s="202"/>
      <c r="FW345" s="202"/>
      <c r="FX345" s="202"/>
      <c r="FY345" s="202"/>
      <c r="FZ345" s="202"/>
      <c r="GA345" s="202"/>
      <c r="GB345" s="202"/>
      <c r="GC345" s="202"/>
      <c r="GD345" s="202"/>
      <c r="GE345" s="202"/>
      <c r="GF345" s="202"/>
      <c r="GG345" s="202"/>
      <c r="GH345" s="202"/>
      <c r="GI345" s="202"/>
      <c r="GJ345" s="202"/>
      <c r="GK345" s="202"/>
      <c r="GL345" s="202"/>
      <c r="GM345" s="202"/>
      <c r="GN345" s="202"/>
      <c r="GO345" s="202"/>
      <c r="GP345" s="202"/>
      <c r="GQ345" s="202"/>
      <c r="GR345" s="202"/>
      <c r="GS345" s="202"/>
      <c r="GT345" s="202"/>
      <c r="GU345" s="202"/>
      <c r="GV345" s="202"/>
      <c r="GW345" s="202"/>
      <c r="GX345" s="202"/>
      <c r="GY345" s="202"/>
      <c r="GZ345" s="202"/>
      <c r="HA345" s="202"/>
      <c r="HB345" s="202"/>
      <c r="HC345" s="202"/>
      <c r="HD345" s="202"/>
      <c r="HE345" s="202"/>
      <c r="HF345" s="202"/>
      <c r="HG345" s="202"/>
      <c r="HH345" s="202"/>
      <c r="HI345" s="202"/>
      <c r="HJ345" s="202"/>
      <c r="HK345" s="202"/>
      <c r="HL345" s="202"/>
      <c r="HM345" s="202"/>
      <c r="HN345" s="202"/>
      <c r="HO345" s="202"/>
      <c r="HP345" s="202"/>
      <c r="HQ345" s="202"/>
      <c r="HR345" s="202"/>
      <c r="HS345" s="202"/>
    </row>
    <row r="346" spans="6:227" ht="10" customHeight="1" x14ac:dyDescent="0.35">
      <c r="F346" s="184"/>
      <c r="G346" s="184"/>
      <c r="H346" s="184"/>
      <c r="I346" s="184"/>
      <c r="J346" s="184"/>
      <c r="K346" s="184"/>
      <c r="Z346" s="263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  <c r="DI346" s="202"/>
      <c r="DJ346" s="202"/>
      <c r="DK346" s="202"/>
      <c r="DL346" s="202"/>
      <c r="DM346" s="202"/>
      <c r="DN346" s="202"/>
      <c r="DO346" s="202"/>
      <c r="DP346" s="202"/>
      <c r="DQ346" s="202"/>
      <c r="DR346" s="202"/>
      <c r="DS346" s="202"/>
      <c r="DT346" s="202"/>
      <c r="DU346" s="202"/>
      <c r="DV346" s="202"/>
      <c r="DW346" s="202"/>
      <c r="DX346" s="202"/>
      <c r="DY346" s="202"/>
      <c r="DZ346" s="202"/>
      <c r="EA346" s="202"/>
      <c r="EB346" s="202"/>
      <c r="EC346" s="202"/>
      <c r="ED346" s="202"/>
      <c r="EE346" s="202"/>
      <c r="EF346" s="202"/>
      <c r="EG346" s="202"/>
      <c r="EH346" s="202"/>
      <c r="EI346" s="202"/>
      <c r="EJ346" s="202"/>
      <c r="EK346" s="202"/>
      <c r="EL346" s="202"/>
      <c r="EM346" s="202"/>
      <c r="EN346" s="202"/>
      <c r="EO346" s="202"/>
      <c r="EP346" s="202"/>
      <c r="EQ346" s="202"/>
      <c r="ER346" s="202"/>
      <c r="ES346" s="202"/>
      <c r="ET346" s="202"/>
      <c r="EU346" s="202"/>
      <c r="EV346" s="202"/>
      <c r="EW346" s="202"/>
      <c r="EX346" s="202"/>
      <c r="EY346" s="202"/>
      <c r="EZ346" s="202"/>
      <c r="FA346" s="202"/>
      <c r="FB346" s="202"/>
      <c r="FC346" s="202"/>
      <c r="FD346" s="202"/>
      <c r="FE346" s="202"/>
      <c r="FF346" s="202"/>
      <c r="FG346" s="202"/>
      <c r="FH346" s="202"/>
      <c r="FI346" s="202"/>
      <c r="FJ346" s="202"/>
      <c r="FK346" s="202"/>
      <c r="FL346" s="202"/>
      <c r="FM346" s="202"/>
      <c r="FN346" s="202"/>
      <c r="FO346" s="202"/>
      <c r="FP346" s="202"/>
      <c r="FQ346" s="202"/>
      <c r="FR346" s="202"/>
      <c r="FS346" s="202"/>
      <c r="FT346" s="202"/>
      <c r="FU346" s="202"/>
      <c r="FV346" s="202"/>
      <c r="FW346" s="202"/>
      <c r="FX346" s="202"/>
      <c r="FY346" s="202"/>
      <c r="FZ346" s="202"/>
      <c r="GA346" s="202"/>
      <c r="GB346" s="202"/>
      <c r="GC346" s="202"/>
      <c r="GD346" s="202"/>
      <c r="GE346" s="202"/>
      <c r="GF346" s="202"/>
      <c r="GG346" s="202"/>
      <c r="GH346" s="202"/>
      <c r="GI346" s="202"/>
      <c r="GJ346" s="202"/>
      <c r="GK346" s="202"/>
      <c r="GL346" s="202"/>
      <c r="GM346" s="202"/>
      <c r="GN346" s="202"/>
      <c r="GO346" s="202"/>
      <c r="GP346" s="202"/>
      <c r="GQ346" s="202"/>
      <c r="GR346" s="202"/>
      <c r="GS346" s="202"/>
      <c r="GT346" s="202"/>
      <c r="GU346" s="202"/>
      <c r="GV346" s="202"/>
      <c r="GW346" s="202"/>
      <c r="GX346" s="202"/>
      <c r="GY346" s="202"/>
      <c r="GZ346" s="202"/>
      <c r="HA346" s="202"/>
      <c r="HB346" s="202"/>
      <c r="HC346" s="202"/>
      <c r="HD346" s="202"/>
      <c r="HE346" s="202"/>
      <c r="HF346" s="202"/>
      <c r="HG346" s="202"/>
      <c r="HH346" s="202"/>
      <c r="HI346" s="202"/>
      <c r="HJ346" s="202"/>
      <c r="HK346" s="202"/>
      <c r="HL346" s="202"/>
      <c r="HM346" s="202"/>
      <c r="HN346" s="202"/>
      <c r="HO346" s="202"/>
      <c r="HP346" s="202"/>
      <c r="HQ346" s="202"/>
      <c r="HR346" s="202"/>
      <c r="HS346" s="202"/>
    </row>
    <row r="347" spans="6:227" ht="10" customHeight="1" x14ac:dyDescent="0.35">
      <c r="F347" s="184"/>
      <c r="G347" s="184"/>
      <c r="H347" s="184"/>
      <c r="I347" s="184"/>
      <c r="J347" s="184"/>
      <c r="K347" s="184"/>
      <c r="Z347" s="263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  <c r="DI347" s="202"/>
      <c r="DJ347" s="202"/>
      <c r="DK347" s="202"/>
      <c r="DL347" s="202"/>
      <c r="DM347" s="202"/>
      <c r="DN347" s="202"/>
      <c r="DO347" s="202"/>
      <c r="DP347" s="202"/>
      <c r="DQ347" s="202"/>
      <c r="DR347" s="202"/>
      <c r="DS347" s="202"/>
      <c r="DT347" s="202"/>
      <c r="DU347" s="202"/>
      <c r="DV347" s="202"/>
      <c r="DW347" s="202"/>
      <c r="DX347" s="202"/>
      <c r="DY347" s="202"/>
      <c r="DZ347" s="202"/>
      <c r="EA347" s="202"/>
      <c r="EB347" s="202"/>
      <c r="EC347" s="202"/>
      <c r="ED347" s="202"/>
      <c r="EE347" s="202"/>
      <c r="EF347" s="202"/>
      <c r="EG347" s="202"/>
      <c r="EH347" s="202"/>
      <c r="EI347" s="202"/>
      <c r="EJ347" s="202"/>
      <c r="EK347" s="202"/>
      <c r="EL347" s="202"/>
      <c r="EM347" s="202"/>
      <c r="EN347" s="202"/>
      <c r="EO347" s="202"/>
      <c r="EP347" s="202"/>
      <c r="EQ347" s="202"/>
      <c r="ER347" s="202"/>
      <c r="ES347" s="202"/>
      <c r="ET347" s="202"/>
      <c r="EU347" s="202"/>
      <c r="EV347" s="202"/>
      <c r="EW347" s="202"/>
      <c r="EX347" s="202"/>
      <c r="EY347" s="202"/>
      <c r="EZ347" s="202"/>
      <c r="FA347" s="202"/>
      <c r="FB347" s="202"/>
      <c r="FC347" s="202"/>
      <c r="FD347" s="202"/>
      <c r="FE347" s="202"/>
      <c r="FF347" s="202"/>
      <c r="FG347" s="202"/>
      <c r="FH347" s="202"/>
      <c r="FI347" s="202"/>
      <c r="FJ347" s="202"/>
      <c r="FK347" s="202"/>
      <c r="FL347" s="202"/>
      <c r="FM347" s="202"/>
      <c r="FN347" s="202"/>
      <c r="FO347" s="202"/>
      <c r="FP347" s="202"/>
      <c r="FQ347" s="202"/>
      <c r="FR347" s="202"/>
      <c r="FS347" s="202"/>
      <c r="FT347" s="202"/>
      <c r="FU347" s="202"/>
      <c r="FV347" s="202"/>
      <c r="FW347" s="202"/>
      <c r="FX347" s="202"/>
      <c r="FY347" s="202"/>
      <c r="FZ347" s="202"/>
      <c r="GA347" s="202"/>
      <c r="GB347" s="202"/>
      <c r="GC347" s="202"/>
      <c r="GD347" s="202"/>
      <c r="GE347" s="202"/>
      <c r="GF347" s="202"/>
      <c r="GG347" s="202"/>
      <c r="GH347" s="202"/>
      <c r="GI347" s="202"/>
      <c r="GJ347" s="202"/>
      <c r="GK347" s="202"/>
      <c r="GL347" s="202"/>
      <c r="GM347" s="202"/>
      <c r="GN347" s="202"/>
      <c r="GO347" s="202"/>
      <c r="GP347" s="202"/>
      <c r="GQ347" s="202"/>
      <c r="GR347" s="202"/>
      <c r="GS347" s="202"/>
      <c r="GT347" s="202"/>
      <c r="GU347" s="202"/>
      <c r="GV347" s="202"/>
      <c r="GW347" s="202"/>
      <c r="GX347" s="202"/>
      <c r="GY347" s="202"/>
      <c r="GZ347" s="202"/>
      <c r="HA347" s="202"/>
      <c r="HB347" s="202"/>
      <c r="HC347" s="202"/>
      <c r="HD347" s="202"/>
      <c r="HE347" s="202"/>
      <c r="HF347" s="202"/>
      <c r="HG347" s="202"/>
      <c r="HH347" s="202"/>
      <c r="HI347" s="202"/>
      <c r="HJ347" s="202"/>
      <c r="HK347" s="202"/>
      <c r="HL347" s="202"/>
      <c r="HM347" s="202"/>
      <c r="HN347" s="202"/>
      <c r="HO347" s="202"/>
      <c r="HP347" s="202"/>
      <c r="HQ347" s="202"/>
      <c r="HR347" s="202"/>
      <c r="HS347" s="202"/>
    </row>
    <row r="348" spans="6:227" ht="10" customHeight="1" x14ac:dyDescent="0.35">
      <c r="F348" s="184"/>
      <c r="G348" s="184"/>
      <c r="H348" s="184"/>
      <c r="I348" s="184"/>
      <c r="J348" s="184"/>
      <c r="K348" s="184"/>
      <c r="Z348" s="263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  <c r="DI348" s="202"/>
      <c r="DJ348" s="202"/>
      <c r="DK348" s="202"/>
      <c r="DL348" s="202"/>
      <c r="DM348" s="202"/>
      <c r="DN348" s="202"/>
      <c r="DO348" s="202"/>
      <c r="DP348" s="202"/>
      <c r="DQ348" s="202"/>
      <c r="DR348" s="202"/>
      <c r="DS348" s="202"/>
      <c r="DT348" s="202"/>
      <c r="DU348" s="202"/>
      <c r="DV348" s="202"/>
      <c r="DW348" s="202"/>
      <c r="DX348" s="202"/>
      <c r="DY348" s="202"/>
      <c r="DZ348" s="202"/>
      <c r="EA348" s="202"/>
      <c r="EB348" s="202"/>
      <c r="EC348" s="202"/>
      <c r="ED348" s="202"/>
      <c r="EE348" s="202"/>
      <c r="EF348" s="202"/>
      <c r="EG348" s="202"/>
      <c r="EH348" s="202"/>
      <c r="EI348" s="202"/>
      <c r="EJ348" s="202"/>
      <c r="EK348" s="202"/>
      <c r="EL348" s="202"/>
      <c r="EM348" s="202"/>
      <c r="EN348" s="202"/>
      <c r="EO348" s="202"/>
      <c r="EP348" s="202"/>
      <c r="EQ348" s="202"/>
      <c r="ER348" s="202"/>
      <c r="ES348" s="202"/>
      <c r="ET348" s="202"/>
      <c r="EU348" s="202"/>
      <c r="EV348" s="202"/>
      <c r="EW348" s="202"/>
      <c r="EX348" s="202"/>
      <c r="EY348" s="202"/>
      <c r="EZ348" s="202"/>
      <c r="FA348" s="202"/>
      <c r="FB348" s="202"/>
      <c r="FC348" s="202"/>
      <c r="FD348" s="202"/>
      <c r="FE348" s="202"/>
      <c r="FF348" s="202"/>
      <c r="FG348" s="202"/>
      <c r="FH348" s="202"/>
      <c r="FI348" s="202"/>
      <c r="FJ348" s="202"/>
      <c r="FK348" s="202"/>
      <c r="FL348" s="202"/>
      <c r="FM348" s="202"/>
      <c r="FN348" s="202"/>
      <c r="FO348" s="202"/>
      <c r="FP348" s="202"/>
      <c r="FQ348" s="202"/>
      <c r="FR348" s="202"/>
      <c r="FS348" s="202"/>
      <c r="FT348" s="202"/>
      <c r="FU348" s="202"/>
      <c r="FV348" s="202"/>
      <c r="FW348" s="202"/>
      <c r="FX348" s="202"/>
      <c r="FY348" s="202"/>
      <c r="FZ348" s="202"/>
      <c r="GA348" s="202"/>
      <c r="GB348" s="202"/>
      <c r="GC348" s="202"/>
      <c r="GD348" s="202"/>
      <c r="GE348" s="202"/>
      <c r="GF348" s="202"/>
      <c r="GG348" s="202"/>
      <c r="GH348" s="202"/>
      <c r="GI348" s="202"/>
      <c r="GJ348" s="202"/>
      <c r="GK348" s="202"/>
      <c r="GL348" s="202"/>
      <c r="GM348" s="202"/>
      <c r="GN348" s="202"/>
      <c r="GO348" s="202"/>
      <c r="GP348" s="202"/>
      <c r="GQ348" s="202"/>
      <c r="GR348" s="202"/>
      <c r="GS348" s="202"/>
      <c r="GT348" s="202"/>
      <c r="GU348" s="202"/>
      <c r="GV348" s="202"/>
      <c r="GW348" s="202"/>
      <c r="GX348" s="202"/>
      <c r="GY348" s="202"/>
      <c r="GZ348" s="202"/>
      <c r="HA348" s="202"/>
      <c r="HB348" s="202"/>
      <c r="HC348" s="202"/>
      <c r="HD348" s="202"/>
      <c r="HE348" s="202"/>
      <c r="HF348" s="202"/>
      <c r="HG348" s="202"/>
      <c r="HH348" s="202"/>
      <c r="HI348" s="202"/>
      <c r="HJ348" s="202"/>
      <c r="HK348" s="202"/>
      <c r="HL348" s="202"/>
      <c r="HM348" s="202"/>
      <c r="HN348" s="202"/>
      <c r="HO348" s="202"/>
      <c r="HP348" s="202"/>
      <c r="HQ348" s="202"/>
      <c r="HR348" s="202"/>
      <c r="HS348" s="202"/>
    </row>
    <row r="349" spans="6:227" ht="10" customHeight="1" x14ac:dyDescent="0.35">
      <c r="F349" s="184"/>
      <c r="G349" s="184"/>
      <c r="H349" s="184"/>
      <c r="I349" s="184"/>
      <c r="J349" s="184"/>
      <c r="K349" s="184"/>
      <c r="Z349" s="263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  <c r="DI349" s="202"/>
      <c r="DJ349" s="202"/>
      <c r="DK349" s="202"/>
      <c r="DL349" s="202"/>
      <c r="DM349" s="202"/>
      <c r="DN349" s="202"/>
      <c r="DO349" s="202"/>
      <c r="DP349" s="202"/>
      <c r="DQ349" s="202"/>
      <c r="DR349" s="202"/>
      <c r="DS349" s="202"/>
      <c r="DT349" s="202"/>
      <c r="DU349" s="202"/>
      <c r="DV349" s="202"/>
      <c r="DW349" s="202"/>
      <c r="DX349" s="202"/>
      <c r="DY349" s="202"/>
      <c r="DZ349" s="202"/>
      <c r="EA349" s="202"/>
      <c r="EB349" s="202"/>
      <c r="EC349" s="202"/>
      <c r="ED349" s="202"/>
      <c r="EE349" s="202"/>
      <c r="EF349" s="202"/>
      <c r="EG349" s="202"/>
      <c r="EH349" s="202"/>
      <c r="EI349" s="202"/>
      <c r="EJ349" s="202"/>
      <c r="EK349" s="202"/>
      <c r="EL349" s="202"/>
      <c r="EM349" s="202"/>
      <c r="EN349" s="202"/>
      <c r="EO349" s="202"/>
      <c r="EP349" s="202"/>
      <c r="EQ349" s="202"/>
      <c r="ER349" s="202"/>
      <c r="ES349" s="202"/>
      <c r="ET349" s="202"/>
      <c r="EU349" s="202"/>
      <c r="EV349" s="202"/>
      <c r="EW349" s="202"/>
      <c r="EX349" s="202"/>
      <c r="EY349" s="202"/>
      <c r="EZ349" s="202"/>
      <c r="FA349" s="202"/>
      <c r="FB349" s="202"/>
      <c r="FC349" s="202"/>
      <c r="FD349" s="202"/>
      <c r="FE349" s="202"/>
      <c r="FF349" s="202"/>
      <c r="FG349" s="202"/>
      <c r="FH349" s="202"/>
      <c r="FI349" s="202"/>
      <c r="FJ349" s="202"/>
      <c r="FK349" s="202"/>
      <c r="FL349" s="202"/>
      <c r="FM349" s="202"/>
      <c r="FN349" s="202"/>
      <c r="FO349" s="202"/>
      <c r="FP349" s="202"/>
      <c r="FQ349" s="202"/>
      <c r="FR349" s="202"/>
      <c r="FS349" s="202"/>
      <c r="FT349" s="202"/>
      <c r="FU349" s="202"/>
      <c r="FV349" s="202"/>
      <c r="FW349" s="202"/>
      <c r="FX349" s="202"/>
      <c r="FY349" s="202"/>
      <c r="FZ349" s="202"/>
      <c r="GA349" s="202"/>
      <c r="GB349" s="202"/>
      <c r="GC349" s="202"/>
      <c r="GD349" s="202"/>
      <c r="GE349" s="202"/>
      <c r="GF349" s="202"/>
      <c r="GG349" s="202"/>
      <c r="GH349" s="202"/>
      <c r="GI349" s="202"/>
      <c r="GJ349" s="202"/>
      <c r="GK349" s="202"/>
      <c r="GL349" s="202"/>
      <c r="GM349" s="202"/>
      <c r="GN349" s="202"/>
      <c r="GO349" s="202"/>
      <c r="GP349" s="202"/>
      <c r="GQ349" s="202"/>
      <c r="GR349" s="202"/>
      <c r="GS349" s="202"/>
      <c r="GT349" s="202"/>
      <c r="GU349" s="202"/>
      <c r="GV349" s="202"/>
      <c r="GW349" s="202"/>
      <c r="GX349" s="202"/>
      <c r="GY349" s="202"/>
      <c r="GZ349" s="202"/>
      <c r="HA349" s="202"/>
      <c r="HB349" s="202"/>
      <c r="HC349" s="202"/>
      <c r="HD349" s="202"/>
      <c r="HE349" s="202"/>
      <c r="HF349" s="202"/>
      <c r="HG349" s="202"/>
      <c r="HH349" s="202"/>
      <c r="HI349" s="202"/>
      <c r="HJ349" s="202"/>
      <c r="HK349" s="202"/>
      <c r="HL349" s="202"/>
      <c r="HM349" s="202"/>
      <c r="HN349" s="202"/>
      <c r="HO349" s="202"/>
      <c r="HP349" s="202"/>
      <c r="HQ349" s="202"/>
      <c r="HR349" s="202"/>
      <c r="HS349" s="202"/>
    </row>
    <row r="350" spans="6:227" ht="10" customHeight="1" x14ac:dyDescent="0.35">
      <c r="F350" s="184"/>
      <c r="G350" s="184"/>
      <c r="H350" s="184"/>
      <c r="I350" s="184"/>
      <c r="J350" s="184"/>
      <c r="K350" s="184"/>
      <c r="Z350" s="263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  <c r="DI350" s="202"/>
      <c r="DJ350" s="202"/>
      <c r="DK350" s="202"/>
      <c r="DL350" s="202"/>
      <c r="DM350" s="202"/>
      <c r="DN350" s="202"/>
      <c r="DO350" s="202"/>
      <c r="DP350" s="202"/>
      <c r="DQ350" s="202"/>
      <c r="DR350" s="202"/>
      <c r="DS350" s="202"/>
      <c r="DT350" s="202"/>
      <c r="DU350" s="202"/>
      <c r="DV350" s="202"/>
      <c r="DW350" s="202"/>
      <c r="DX350" s="202"/>
      <c r="DY350" s="202"/>
      <c r="DZ350" s="202"/>
      <c r="EA350" s="202"/>
      <c r="EB350" s="202"/>
      <c r="EC350" s="202"/>
      <c r="ED350" s="202"/>
      <c r="EE350" s="202"/>
      <c r="EF350" s="202"/>
      <c r="EG350" s="202"/>
      <c r="EH350" s="202"/>
      <c r="EI350" s="202"/>
      <c r="EJ350" s="202"/>
      <c r="EK350" s="202"/>
      <c r="EL350" s="202"/>
      <c r="EM350" s="202"/>
      <c r="EN350" s="202"/>
      <c r="EO350" s="202"/>
      <c r="EP350" s="202"/>
      <c r="EQ350" s="202"/>
      <c r="ER350" s="202"/>
      <c r="ES350" s="202"/>
      <c r="ET350" s="202"/>
      <c r="EU350" s="202"/>
      <c r="EV350" s="202"/>
      <c r="EW350" s="202"/>
      <c r="EX350" s="202"/>
      <c r="EY350" s="202"/>
      <c r="EZ350" s="202"/>
      <c r="FA350" s="202"/>
      <c r="FB350" s="202"/>
      <c r="FC350" s="202"/>
      <c r="FD350" s="202"/>
      <c r="FE350" s="202"/>
      <c r="FF350" s="202"/>
      <c r="FG350" s="202"/>
      <c r="FH350" s="202"/>
      <c r="FI350" s="202"/>
      <c r="FJ350" s="202"/>
      <c r="FK350" s="202"/>
      <c r="FL350" s="202"/>
      <c r="FM350" s="202"/>
      <c r="FN350" s="202"/>
      <c r="FO350" s="202"/>
      <c r="FP350" s="202"/>
      <c r="FQ350" s="202"/>
      <c r="FR350" s="202"/>
      <c r="FS350" s="202"/>
      <c r="FT350" s="202"/>
      <c r="FU350" s="202"/>
      <c r="FV350" s="202"/>
      <c r="FW350" s="202"/>
      <c r="FX350" s="202"/>
      <c r="FY350" s="202"/>
      <c r="FZ350" s="202"/>
      <c r="GA350" s="202"/>
      <c r="GB350" s="202"/>
      <c r="GC350" s="202"/>
      <c r="GD350" s="202"/>
      <c r="GE350" s="202"/>
      <c r="GF350" s="202"/>
      <c r="GG350" s="202"/>
      <c r="GH350" s="202"/>
      <c r="GI350" s="202"/>
      <c r="GJ350" s="202"/>
      <c r="GK350" s="202"/>
      <c r="GL350" s="202"/>
      <c r="GM350" s="202"/>
      <c r="GN350" s="202"/>
      <c r="GO350" s="202"/>
      <c r="GP350" s="202"/>
      <c r="GQ350" s="202"/>
      <c r="GR350" s="202"/>
      <c r="GS350" s="202"/>
      <c r="GT350" s="202"/>
      <c r="GU350" s="202"/>
      <c r="GV350" s="202"/>
      <c r="GW350" s="202"/>
      <c r="GX350" s="202"/>
      <c r="GY350" s="202"/>
      <c r="GZ350" s="202"/>
      <c r="HA350" s="202"/>
      <c r="HB350" s="202"/>
      <c r="HC350" s="202"/>
      <c r="HD350" s="202"/>
      <c r="HE350" s="202"/>
      <c r="HF350" s="202"/>
      <c r="HG350" s="202"/>
      <c r="HH350" s="202"/>
      <c r="HI350" s="202"/>
      <c r="HJ350" s="202"/>
      <c r="HK350" s="202"/>
      <c r="HL350" s="202"/>
      <c r="HM350" s="202"/>
      <c r="HN350" s="202"/>
      <c r="HO350" s="202"/>
      <c r="HP350" s="202"/>
      <c r="HQ350" s="202"/>
      <c r="HR350" s="202"/>
      <c r="HS350" s="202"/>
    </row>
    <row r="351" spans="6:227" ht="10" customHeight="1" x14ac:dyDescent="0.35">
      <c r="F351" s="184"/>
      <c r="G351" s="184"/>
      <c r="H351" s="184"/>
      <c r="I351" s="184"/>
      <c r="J351" s="184"/>
      <c r="K351" s="184"/>
      <c r="Z351" s="263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  <c r="DJ351" s="202"/>
      <c r="DK351" s="202"/>
      <c r="DL351" s="202"/>
      <c r="DM351" s="202"/>
      <c r="DN351" s="202"/>
      <c r="DO351" s="202"/>
      <c r="DP351" s="202"/>
      <c r="DQ351" s="202"/>
      <c r="DR351" s="202"/>
      <c r="DS351" s="202"/>
      <c r="DT351" s="202"/>
      <c r="DU351" s="202"/>
      <c r="DV351" s="202"/>
      <c r="DW351" s="202"/>
      <c r="DX351" s="202"/>
      <c r="DY351" s="202"/>
      <c r="DZ351" s="202"/>
      <c r="EA351" s="202"/>
      <c r="EB351" s="202"/>
      <c r="EC351" s="202"/>
      <c r="ED351" s="202"/>
      <c r="EE351" s="202"/>
      <c r="EF351" s="202"/>
      <c r="EG351" s="202"/>
      <c r="EH351" s="202"/>
      <c r="EI351" s="202"/>
      <c r="EJ351" s="202"/>
      <c r="EK351" s="202"/>
      <c r="EL351" s="202"/>
      <c r="EM351" s="202"/>
      <c r="EN351" s="202"/>
      <c r="EO351" s="202"/>
      <c r="EP351" s="202"/>
      <c r="EQ351" s="202"/>
      <c r="ER351" s="202"/>
      <c r="ES351" s="202"/>
      <c r="ET351" s="202"/>
      <c r="EU351" s="202"/>
      <c r="EV351" s="202"/>
      <c r="EW351" s="202"/>
      <c r="EX351" s="202"/>
      <c r="EY351" s="202"/>
      <c r="EZ351" s="202"/>
      <c r="FA351" s="202"/>
      <c r="FB351" s="202"/>
      <c r="FC351" s="202"/>
      <c r="FD351" s="202"/>
      <c r="FE351" s="202"/>
      <c r="FF351" s="202"/>
      <c r="FG351" s="202"/>
      <c r="FH351" s="202"/>
      <c r="FI351" s="202"/>
      <c r="FJ351" s="202"/>
      <c r="FK351" s="202"/>
      <c r="FL351" s="202"/>
      <c r="FM351" s="202"/>
      <c r="FN351" s="202"/>
      <c r="FO351" s="202"/>
      <c r="FP351" s="202"/>
      <c r="FQ351" s="202"/>
      <c r="FR351" s="202"/>
      <c r="FS351" s="202"/>
      <c r="FT351" s="202"/>
      <c r="FU351" s="202"/>
      <c r="FV351" s="202"/>
      <c r="FW351" s="202"/>
      <c r="FX351" s="202"/>
      <c r="FY351" s="202"/>
      <c r="FZ351" s="202"/>
      <c r="GA351" s="202"/>
      <c r="GB351" s="202"/>
      <c r="GC351" s="202"/>
      <c r="GD351" s="202"/>
      <c r="GE351" s="202"/>
      <c r="GF351" s="202"/>
      <c r="GG351" s="202"/>
      <c r="GH351" s="202"/>
      <c r="GI351" s="202"/>
      <c r="GJ351" s="202"/>
      <c r="GK351" s="202"/>
      <c r="GL351" s="202"/>
      <c r="GM351" s="202"/>
      <c r="GN351" s="202"/>
      <c r="GO351" s="202"/>
      <c r="GP351" s="202"/>
      <c r="GQ351" s="202"/>
      <c r="GR351" s="202"/>
      <c r="GS351" s="202"/>
      <c r="GT351" s="202"/>
      <c r="GU351" s="202"/>
      <c r="GV351" s="202"/>
      <c r="GW351" s="202"/>
      <c r="GX351" s="202"/>
      <c r="GY351" s="202"/>
      <c r="GZ351" s="202"/>
      <c r="HA351" s="202"/>
      <c r="HB351" s="202"/>
      <c r="HC351" s="202"/>
      <c r="HD351" s="202"/>
      <c r="HE351" s="202"/>
      <c r="HF351" s="202"/>
      <c r="HG351" s="202"/>
      <c r="HH351" s="202"/>
      <c r="HI351" s="202"/>
      <c r="HJ351" s="202"/>
      <c r="HK351" s="202"/>
      <c r="HL351" s="202"/>
      <c r="HM351" s="202"/>
      <c r="HN351" s="202"/>
      <c r="HO351" s="202"/>
      <c r="HP351" s="202"/>
      <c r="HQ351" s="202"/>
      <c r="HR351" s="202"/>
      <c r="HS351" s="202"/>
    </row>
    <row r="352" spans="6:227" ht="10" customHeight="1" x14ac:dyDescent="0.35">
      <c r="F352" s="184"/>
      <c r="G352" s="184"/>
      <c r="H352" s="184"/>
      <c r="I352" s="184"/>
      <c r="J352" s="184"/>
      <c r="K352" s="184"/>
      <c r="Z352" s="263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  <c r="DI352" s="202"/>
      <c r="DJ352" s="202"/>
      <c r="DK352" s="202"/>
      <c r="DL352" s="202"/>
      <c r="DM352" s="202"/>
      <c r="DN352" s="202"/>
      <c r="DO352" s="202"/>
      <c r="DP352" s="202"/>
      <c r="DQ352" s="202"/>
      <c r="DR352" s="202"/>
      <c r="DS352" s="202"/>
      <c r="DT352" s="202"/>
      <c r="DU352" s="202"/>
      <c r="DV352" s="202"/>
      <c r="DW352" s="202"/>
      <c r="DX352" s="202"/>
      <c r="DY352" s="202"/>
      <c r="DZ352" s="202"/>
      <c r="EA352" s="202"/>
      <c r="EB352" s="202"/>
      <c r="EC352" s="202"/>
      <c r="ED352" s="202"/>
      <c r="EE352" s="202"/>
      <c r="EF352" s="202"/>
      <c r="EG352" s="202"/>
      <c r="EH352" s="202"/>
      <c r="EI352" s="202"/>
      <c r="EJ352" s="202"/>
      <c r="EK352" s="202"/>
      <c r="EL352" s="202"/>
      <c r="EM352" s="202"/>
      <c r="EN352" s="202"/>
      <c r="EO352" s="202"/>
      <c r="EP352" s="202"/>
      <c r="EQ352" s="202"/>
      <c r="ER352" s="202"/>
      <c r="ES352" s="202"/>
      <c r="ET352" s="202"/>
      <c r="EU352" s="202"/>
      <c r="EV352" s="202"/>
      <c r="EW352" s="202"/>
      <c r="EX352" s="202"/>
      <c r="EY352" s="202"/>
      <c r="EZ352" s="202"/>
      <c r="FA352" s="202"/>
      <c r="FB352" s="202"/>
      <c r="FC352" s="202"/>
      <c r="FD352" s="202"/>
      <c r="FE352" s="202"/>
      <c r="FF352" s="202"/>
      <c r="FG352" s="202"/>
      <c r="FH352" s="202"/>
      <c r="FI352" s="202"/>
      <c r="FJ352" s="202"/>
      <c r="FK352" s="202"/>
      <c r="FL352" s="202"/>
      <c r="FM352" s="202"/>
      <c r="FN352" s="202"/>
      <c r="FO352" s="202"/>
      <c r="FP352" s="202"/>
      <c r="FQ352" s="202"/>
      <c r="FR352" s="202"/>
      <c r="FS352" s="202"/>
      <c r="FT352" s="202"/>
      <c r="FU352" s="202"/>
      <c r="FV352" s="202"/>
      <c r="FW352" s="202"/>
      <c r="FX352" s="202"/>
      <c r="FY352" s="202"/>
      <c r="FZ352" s="202"/>
      <c r="GA352" s="202"/>
      <c r="GB352" s="202"/>
      <c r="GC352" s="202"/>
      <c r="GD352" s="202"/>
      <c r="GE352" s="202"/>
      <c r="GF352" s="202"/>
      <c r="GG352" s="202"/>
      <c r="GH352" s="202"/>
      <c r="GI352" s="202"/>
      <c r="GJ352" s="202"/>
      <c r="GK352" s="202"/>
      <c r="GL352" s="202"/>
      <c r="GM352" s="202"/>
      <c r="GN352" s="202"/>
      <c r="GO352" s="202"/>
      <c r="GP352" s="202"/>
      <c r="GQ352" s="202"/>
      <c r="GR352" s="202"/>
      <c r="GS352" s="202"/>
      <c r="GT352" s="202"/>
      <c r="GU352" s="202"/>
      <c r="GV352" s="202"/>
      <c r="GW352" s="202"/>
      <c r="GX352" s="202"/>
      <c r="GY352" s="202"/>
      <c r="GZ352" s="202"/>
      <c r="HA352" s="202"/>
      <c r="HB352" s="202"/>
      <c r="HC352" s="202"/>
      <c r="HD352" s="202"/>
      <c r="HE352" s="202"/>
      <c r="HF352" s="202"/>
      <c r="HG352" s="202"/>
      <c r="HH352" s="202"/>
      <c r="HI352" s="202"/>
      <c r="HJ352" s="202"/>
      <c r="HK352" s="202"/>
      <c r="HL352" s="202"/>
      <c r="HM352" s="202"/>
      <c r="HN352" s="202"/>
      <c r="HO352" s="202"/>
      <c r="HP352" s="202"/>
      <c r="HQ352" s="202"/>
      <c r="HR352" s="202"/>
      <c r="HS352" s="202"/>
    </row>
    <row r="353" spans="6:227" ht="10" customHeight="1" x14ac:dyDescent="0.35">
      <c r="F353" s="184"/>
      <c r="G353" s="184"/>
      <c r="H353" s="184"/>
      <c r="I353" s="184"/>
      <c r="J353" s="184"/>
      <c r="K353" s="184"/>
      <c r="Z353" s="263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  <c r="DJ353" s="202"/>
      <c r="DK353" s="202"/>
      <c r="DL353" s="202"/>
      <c r="DM353" s="202"/>
      <c r="DN353" s="202"/>
      <c r="DO353" s="202"/>
      <c r="DP353" s="202"/>
      <c r="DQ353" s="202"/>
      <c r="DR353" s="202"/>
      <c r="DS353" s="202"/>
      <c r="DT353" s="202"/>
      <c r="DU353" s="202"/>
      <c r="DV353" s="202"/>
      <c r="DW353" s="202"/>
      <c r="DX353" s="202"/>
      <c r="DY353" s="202"/>
      <c r="DZ353" s="202"/>
      <c r="EA353" s="202"/>
      <c r="EB353" s="202"/>
      <c r="EC353" s="202"/>
      <c r="ED353" s="202"/>
      <c r="EE353" s="202"/>
      <c r="EF353" s="202"/>
      <c r="EG353" s="202"/>
      <c r="EH353" s="202"/>
      <c r="EI353" s="202"/>
      <c r="EJ353" s="202"/>
      <c r="EK353" s="202"/>
      <c r="EL353" s="202"/>
      <c r="EM353" s="202"/>
      <c r="EN353" s="202"/>
      <c r="EO353" s="202"/>
      <c r="EP353" s="202"/>
      <c r="EQ353" s="202"/>
      <c r="ER353" s="202"/>
      <c r="ES353" s="202"/>
      <c r="ET353" s="202"/>
      <c r="EU353" s="202"/>
      <c r="EV353" s="202"/>
      <c r="EW353" s="202"/>
      <c r="EX353" s="202"/>
      <c r="EY353" s="202"/>
      <c r="EZ353" s="202"/>
      <c r="FA353" s="202"/>
      <c r="FB353" s="202"/>
      <c r="FC353" s="202"/>
      <c r="FD353" s="202"/>
      <c r="FE353" s="202"/>
      <c r="FF353" s="202"/>
      <c r="FG353" s="202"/>
      <c r="FH353" s="202"/>
      <c r="FI353" s="202"/>
      <c r="FJ353" s="202"/>
      <c r="FK353" s="202"/>
      <c r="FL353" s="202"/>
      <c r="FM353" s="202"/>
      <c r="FN353" s="202"/>
      <c r="FO353" s="202"/>
      <c r="FP353" s="202"/>
      <c r="FQ353" s="202"/>
      <c r="FR353" s="202"/>
      <c r="FS353" s="202"/>
      <c r="FT353" s="202"/>
      <c r="FU353" s="202"/>
      <c r="FV353" s="202"/>
      <c r="FW353" s="202"/>
      <c r="FX353" s="202"/>
      <c r="FY353" s="202"/>
      <c r="FZ353" s="202"/>
      <c r="GA353" s="202"/>
      <c r="GB353" s="202"/>
      <c r="GC353" s="202"/>
      <c r="GD353" s="202"/>
      <c r="GE353" s="202"/>
      <c r="GF353" s="202"/>
      <c r="GG353" s="202"/>
      <c r="GH353" s="202"/>
      <c r="GI353" s="202"/>
      <c r="GJ353" s="202"/>
      <c r="GK353" s="202"/>
      <c r="GL353" s="202"/>
      <c r="GM353" s="202"/>
      <c r="GN353" s="202"/>
      <c r="GO353" s="202"/>
      <c r="GP353" s="202"/>
      <c r="GQ353" s="202"/>
      <c r="GR353" s="202"/>
      <c r="GS353" s="202"/>
      <c r="GT353" s="202"/>
      <c r="GU353" s="202"/>
      <c r="GV353" s="202"/>
      <c r="GW353" s="202"/>
      <c r="GX353" s="202"/>
      <c r="GY353" s="202"/>
      <c r="GZ353" s="202"/>
      <c r="HA353" s="202"/>
      <c r="HB353" s="202"/>
      <c r="HC353" s="202"/>
      <c r="HD353" s="202"/>
      <c r="HE353" s="202"/>
      <c r="HF353" s="202"/>
      <c r="HG353" s="202"/>
      <c r="HH353" s="202"/>
      <c r="HI353" s="202"/>
      <c r="HJ353" s="202"/>
      <c r="HK353" s="202"/>
      <c r="HL353" s="202"/>
      <c r="HM353" s="202"/>
      <c r="HN353" s="202"/>
      <c r="HO353" s="202"/>
      <c r="HP353" s="202"/>
      <c r="HQ353" s="202"/>
      <c r="HR353" s="202"/>
      <c r="HS353" s="202"/>
    </row>
    <row r="354" spans="6:227" ht="10" customHeight="1" x14ac:dyDescent="0.35">
      <c r="F354" s="184"/>
      <c r="G354" s="184"/>
      <c r="H354" s="184"/>
      <c r="I354" s="184"/>
      <c r="J354" s="184"/>
      <c r="K354" s="184"/>
      <c r="Z354" s="263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  <c r="DJ354" s="202"/>
      <c r="DK354" s="202"/>
      <c r="DL354" s="202"/>
      <c r="DM354" s="202"/>
      <c r="DN354" s="202"/>
      <c r="DO354" s="202"/>
      <c r="DP354" s="202"/>
      <c r="DQ354" s="202"/>
      <c r="DR354" s="202"/>
      <c r="DS354" s="202"/>
      <c r="DT354" s="202"/>
      <c r="DU354" s="202"/>
      <c r="DV354" s="202"/>
      <c r="DW354" s="202"/>
      <c r="DX354" s="202"/>
      <c r="DY354" s="202"/>
      <c r="DZ354" s="202"/>
      <c r="EA354" s="202"/>
      <c r="EB354" s="202"/>
      <c r="EC354" s="202"/>
      <c r="ED354" s="202"/>
      <c r="EE354" s="202"/>
      <c r="EF354" s="202"/>
      <c r="EG354" s="202"/>
      <c r="EH354" s="202"/>
      <c r="EI354" s="202"/>
      <c r="EJ354" s="202"/>
      <c r="EK354" s="202"/>
      <c r="EL354" s="202"/>
      <c r="EM354" s="202"/>
      <c r="EN354" s="202"/>
      <c r="EO354" s="202"/>
      <c r="EP354" s="202"/>
      <c r="EQ354" s="202"/>
      <c r="ER354" s="202"/>
      <c r="ES354" s="202"/>
      <c r="ET354" s="202"/>
      <c r="EU354" s="202"/>
      <c r="EV354" s="202"/>
      <c r="EW354" s="202"/>
      <c r="EX354" s="202"/>
      <c r="EY354" s="202"/>
      <c r="EZ354" s="202"/>
      <c r="FA354" s="202"/>
      <c r="FB354" s="202"/>
      <c r="FC354" s="202"/>
      <c r="FD354" s="202"/>
      <c r="FE354" s="202"/>
      <c r="FF354" s="202"/>
      <c r="FG354" s="202"/>
      <c r="FH354" s="202"/>
      <c r="FI354" s="202"/>
      <c r="FJ354" s="202"/>
      <c r="FK354" s="202"/>
      <c r="FL354" s="202"/>
      <c r="FM354" s="202"/>
      <c r="FN354" s="202"/>
      <c r="FO354" s="202"/>
      <c r="FP354" s="202"/>
      <c r="FQ354" s="202"/>
      <c r="FR354" s="202"/>
      <c r="FS354" s="202"/>
      <c r="FT354" s="202"/>
      <c r="FU354" s="202"/>
      <c r="FV354" s="202"/>
      <c r="FW354" s="202"/>
      <c r="FX354" s="202"/>
      <c r="FY354" s="202"/>
      <c r="FZ354" s="202"/>
      <c r="GA354" s="202"/>
      <c r="GB354" s="202"/>
      <c r="GC354" s="202"/>
      <c r="GD354" s="202"/>
      <c r="GE354" s="202"/>
      <c r="GF354" s="202"/>
      <c r="GG354" s="202"/>
      <c r="GH354" s="202"/>
      <c r="GI354" s="202"/>
      <c r="GJ354" s="202"/>
      <c r="GK354" s="202"/>
      <c r="GL354" s="202"/>
      <c r="GM354" s="202"/>
      <c r="GN354" s="202"/>
      <c r="GO354" s="202"/>
      <c r="GP354" s="202"/>
      <c r="GQ354" s="202"/>
      <c r="GR354" s="202"/>
      <c r="GS354" s="202"/>
      <c r="GT354" s="202"/>
      <c r="GU354" s="202"/>
      <c r="GV354" s="202"/>
      <c r="GW354" s="202"/>
      <c r="GX354" s="202"/>
      <c r="GY354" s="202"/>
      <c r="GZ354" s="202"/>
      <c r="HA354" s="202"/>
      <c r="HB354" s="202"/>
      <c r="HC354" s="202"/>
      <c r="HD354" s="202"/>
      <c r="HE354" s="202"/>
      <c r="HF354" s="202"/>
      <c r="HG354" s="202"/>
      <c r="HH354" s="202"/>
      <c r="HI354" s="202"/>
      <c r="HJ354" s="202"/>
      <c r="HK354" s="202"/>
      <c r="HL354" s="202"/>
      <c r="HM354" s="202"/>
      <c r="HN354" s="202"/>
      <c r="HO354" s="202"/>
      <c r="HP354" s="202"/>
      <c r="HQ354" s="202"/>
      <c r="HR354" s="202"/>
      <c r="HS354" s="202"/>
    </row>
    <row r="355" spans="6:227" ht="10" customHeight="1" x14ac:dyDescent="0.35">
      <c r="F355" s="184"/>
      <c r="G355" s="184"/>
      <c r="H355" s="184"/>
      <c r="I355" s="184"/>
      <c r="J355" s="184"/>
      <c r="K355" s="184"/>
      <c r="Z355" s="263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  <c r="DJ355" s="202"/>
      <c r="DK355" s="202"/>
      <c r="DL355" s="202"/>
      <c r="DM355" s="202"/>
      <c r="DN355" s="202"/>
      <c r="DO355" s="202"/>
      <c r="DP355" s="202"/>
      <c r="DQ355" s="202"/>
      <c r="DR355" s="202"/>
      <c r="DS355" s="202"/>
      <c r="DT355" s="202"/>
      <c r="DU355" s="202"/>
      <c r="DV355" s="202"/>
      <c r="DW355" s="202"/>
      <c r="DX355" s="202"/>
      <c r="DY355" s="202"/>
      <c r="DZ355" s="202"/>
      <c r="EA355" s="202"/>
      <c r="EB355" s="202"/>
      <c r="EC355" s="202"/>
      <c r="ED355" s="202"/>
      <c r="EE355" s="202"/>
      <c r="EF355" s="202"/>
      <c r="EG355" s="202"/>
      <c r="EH355" s="202"/>
      <c r="EI355" s="202"/>
      <c r="EJ355" s="202"/>
      <c r="EK355" s="202"/>
      <c r="EL355" s="202"/>
      <c r="EM355" s="202"/>
      <c r="EN355" s="202"/>
      <c r="EO355" s="202"/>
      <c r="EP355" s="202"/>
      <c r="EQ355" s="202"/>
      <c r="ER355" s="202"/>
      <c r="ES355" s="202"/>
      <c r="ET355" s="202"/>
      <c r="EU355" s="202"/>
      <c r="EV355" s="202"/>
      <c r="EW355" s="202"/>
      <c r="EX355" s="202"/>
      <c r="EY355" s="202"/>
      <c r="EZ355" s="202"/>
      <c r="FA355" s="202"/>
      <c r="FB355" s="202"/>
      <c r="FC355" s="202"/>
      <c r="FD355" s="202"/>
      <c r="FE355" s="202"/>
      <c r="FF355" s="202"/>
      <c r="FG355" s="202"/>
      <c r="FH355" s="202"/>
      <c r="FI355" s="202"/>
      <c r="FJ355" s="202"/>
      <c r="FK355" s="202"/>
      <c r="FL355" s="202"/>
      <c r="FM355" s="202"/>
      <c r="FN355" s="202"/>
      <c r="FO355" s="202"/>
      <c r="FP355" s="202"/>
      <c r="FQ355" s="202"/>
      <c r="FR355" s="202"/>
      <c r="FS355" s="202"/>
      <c r="FT355" s="202"/>
      <c r="FU355" s="202"/>
      <c r="FV355" s="202"/>
      <c r="FW355" s="202"/>
      <c r="FX355" s="202"/>
      <c r="FY355" s="202"/>
      <c r="FZ355" s="202"/>
      <c r="GA355" s="202"/>
      <c r="GB355" s="202"/>
      <c r="GC355" s="202"/>
      <c r="GD355" s="202"/>
      <c r="GE355" s="202"/>
      <c r="GF355" s="202"/>
      <c r="GG355" s="202"/>
      <c r="GH355" s="202"/>
      <c r="GI355" s="202"/>
      <c r="GJ355" s="202"/>
      <c r="GK355" s="202"/>
      <c r="GL355" s="202"/>
      <c r="GM355" s="202"/>
      <c r="GN355" s="202"/>
      <c r="GO355" s="202"/>
      <c r="GP355" s="202"/>
      <c r="GQ355" s="202"/>
      <c r="GR355" s="202"/>
      <c r="GS355" s="202"/>
      <c r="GT355" s="202"/>
      <c r="GU355" s="202"/>
      <c r="GV355" s="202"/>
      <c r="GW355" s="202"/>
      <c r="GX355" s="202"/>
      <c r="GY355" s="202"/>
      <c r="GZ355" s="202"/>
      <c r="HA355" s="202"/>
      <c r="HB355" s="202"/>
      <c r="HC355" s="202"/>
      <c r="HD355" s="202"/>
      <c r="HE355" s="202"/>
      <c r="HF355" s="202"/>
      <c r="HG355" s="202"/>
      <c r="HH355" s="202"/>
      <c r="HI355" s="202"/>
      <c r="HJ355" s="202"/>
      <c r="HK355" s="202"/>
      <c r="HL355" s="202"/>
      <c r="HM355" s="202"/>
      <c r="HN355" s="202"/>
      <c r="HO355" s="202"/>
      <c r="HP355" s="202"/>
      <c r="HQ355" s="202"/>
      <c r="HR355" s="202"/>
      <c r="HS355" s="202"/>
    </row>
    <row r="356" spans="6:227" ht="10" customHeight="1" x14ac:dyDescent="0.35">
      <c r="F356" s="184"/>
      <c r="G356" s="184"/>
      <c r="H356" s="184"/>
      <c r="I356" s="184"/>
      <c r="J356" s="184"/>
      <c r="K356" s="184"/>
      <c r="Z356" s="263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  <c r="DI356" s="202"/>
      <c r="DJ356" s="202"/>
      <c r="DK356" s="202"/>
      <c r="DL356" s="202"/>
      <c r="DM356" s="202"/>
      <c r="DN356" s="202"/>
      <c r="DO356" s="202"/>
      <c r="DP356" s="202"/>
      <c r="DQ356" s="202"/>
      <c r="DR356" s="202"/>
      <c r="DS356" s="202"/>
      <c r="DT356" s="202"/>
      <c r="DU356" s="202"/>
      <c r="DV356" s="202"/>
      <c r="DW356" s="202"/>
      <c r="DX356" s="202"/>
      <c r="DY356" s="202"/>
      <c r="DZ356" s="202"/>
      <c r="EA356" s="202"/>
      <c r="EB356" s="202"/>
      <c r="EC356" s="202"/>
      <c r="ED356" s="202"/>
      <c r="EE356" s="202"/>
      <c r="EF356" s="202"/>
      <c r="EG356" s="202"/>
      <c r="EH356" s="202"/>
      <c r="EI356" s="202"/>
      <c r="EJ356" s="202"/>
      <c r="EK356" s="202"/>
      <c r="EL356" s="202"/>
      <c r="EM356" s="202"/>
      <c r="EN356" s="202"/>
      <c r="EO356" s="202"/>
      <c r="EP356" s="202"/>
      <c r="EQ356" s="202"/>
      <c r="ER356" s="202"/>
      <c r="ES356" s="202"/>
      <c r="ET356" s="202"/>
      <c r="EU356" s="202"/>
      <c r="EV356" s="202"/>
      <c r="EW356" s="202"/>
      <c r="EX356" s="202"/>
      <c r="EY356" s="202"/>
      <c r="EZ356" s="202"/>
      <c r="FA356" s="202"/>
      <c r="FB356" s="202"/>
      <c r="FC356" s="202"/>
      <c r="FD356" s="202"/>
      <c r="FE356" s="202"/>
      <c r="FF356" s="202"/>
      <c r="FG356" s="202"/>
      <c r="FH356" s="202"/>
      <c r="FI356" s="202"/>
      <c r="FJ356" s="202"/>
      <c r="FK356" s="202"/>
      <c r="FL356" s="202"/>
      <c r="FM356" s="202"/>
      <c r="FN356" s="202"/>
      <c r="FO356" s="202"/>
      <c r="FP356" s="202"/>
      <c r="FQ356" s="202"/>
      <c r="FR356" s="202"/>
      <c r="FS356" s="202"/>
      <c r="FT356" s="202"/>
      <c r="FU356" s="202"/>
      <c r="FV356" s="202"/>
      <c r="FW356" s="202"/>
      <c r="FX356" s="202"/>
      <c r="FY356" s="202"/>
      <c r="FZ356" s="202"/>
      <c r="GA356" s="202"/>
      <c r="GB356" s="202"/>
      <c r="GC356" s="202"/>
      <c r="GD356" s="202"/>
      <c r="GE356" s="202"/>
      <c r="GF356" s="202"/>
      <c r="GG356" s="202"/>
      <c r="GH356" s="202"/>
      <c r="GI356" s="202"/>
      <c r="GJ356" s="202"/>
      <c r="GK356" s="202"/>
      <c r="GL356" s="202"/>
      <c r="GM356" s="202"/>
      <c r="GN356" s="202"/>
      <c r="GO356" s="202"/>
      <c r="GP356" s="202"/>
      <c r="GQ356" s="202"/>
      <c r="GR356" s="202"/>
      <c r="GS356" s="202"/>
      <c r="GT356" s="202"/>
      <c r="GU356" s="202"/>
      <c r="GV356" s="202"/>
      <c r="GW356" s="202"/>
      <c r="GX356" s="202"/>
      <c r="GY356" s="202"/>
      <c r="GZ356" s="202"/>
      <c r="HA356" s="202"/>
      <c r="HB356" s="202"/>
      <c r="HC356" s="202"/>
      <c r="HD356" s="202"/>
      <c r="HE356" s="202"/>
      <c r="HF356" s="202"/>
      <c r="HG356" s="202"/>
      <c r="HH356" s="202"/>
      <c r="HI356" s="202"/>
      <c r="HJ356" s="202"/>
      <c r="HK356" s="202"/>
      <c r="HL356" s="202"/>
      <c r="HM356" s="202"/>
      <c r="HN356" s="202"/>
      <c r="HO356" s="202"/>
      <c r="HP356" s="202"/>
      <c r="HQ356" s="202"/>
      <c r="HR356" s="202"/>
      <c r="HS356" s="202"/>
    </row>
    <row r="357" spans="6:227" ht="10" customHeight="1" x14ac:dyDescent="0.35">
      <c r="F357" s="184"/>
      <c r="G357" s="184"/>
      <c r="H357" s="184"/>
      <c r="I357" s="184"/>
      <c r="J357" s="184"/>
      <c r="K357" s="184"/>
      <c r="Z357" s="263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  <c r="DI357" s="202"/>
      <c r="DJ357" s="202"/>
      <c r="DK357" s="202"/>
      <c r="DL357" s="202"/>
      <c r="DM357" s="202"/>
      <c r="DN357" s="202"/>
      <c r="DO357" s="202"/>
      <c r="DP357" s="202"/>
      <c r="DQ357" s="202"/>
      <c r="DR357" s="202"/>
      <c r="DS357" s="202"/>
      <c r="DT357" s="202"/>
      <c r="DU357" s="202"/>
      <c r="DV357" s="202"/>
      <c r="DW357" s="202"/>
      <c r="DX357" s="202"/>
      <c r="DY357" s="202"/>
      <c r="DZ357" s="202"/>
      <c r="EA357" s="202"/>
      <c r="EB357" s="202"/>
      <c r="EC357" s="202"/>
      <c r="ED357" s="202"/>
      <c r="EE357" s="202"/>
      <c r="EF357" s="202"/>
      <c r="EG357" s="202"/>
      <c r="EH357" s="202"/>
      <c r="EI357" s="202"/>
      <c r="EJ357" s="202"/>
      <c r="EK357" s="202"/>
      <c r="EL357" s="202"/>
      <c r="EM357" s="202"/>
      <c r="EN357" s="202"/>
      <c r="EO357" s="202"/>
      <c r="EP357" s="202"/>
      <c r="EQ357" s="202"/>
      <c r="ER357" s="202"/>
      <c r="ES357" s="202"/>
      <c r="ET357" s="202"/>
      <c r="EU357" s="202"/>
      <c r="EV357" s="202"/>
      <c r="EW357" s="202"/>
      <c r="EX357" s="202"/>
      <c r="EY357" s="202"/>
      <c r="EZ357" s="202"/>
      <c r="FA357" s="202"/>
      <c r="FB357" s="202"/>
      <c r="FC357" s="202"/>
      <c r="FD357" s="202"/>
      <c r="FE357" s="202"/>
      <c r="FF357" s="202"/>
      <c r="FG357" s="202"/>
      <c r="FH357" s="202"/>
      <c r="FI357" s="202"/>
      <c r="FJ357" s="202"/>
      <c r="FK357" s="202"/>
      <c r="FL357" s="202"/>
      <c r="FM357" s="202"/>
      <c r="FN357" s="202"/>
      <c r="FO357" s="202"/>
      <c r="FP357" s="202"/>
      <c r="FQ357" s="202"/>
      <c r="FR357" s="202"/>
      <c r="FS357" s="202"/>
      <c r="FT357" s="202"/>
      <c r="FU357" s="202"/>
      <c r="FV357" s="202"/>
      <c r="FW357" s="202"/>
      <c r="FX357" s="202"/>
      <c r="FY357" s="202"/>
      <c r="FZ357" s="202"/>
      <c r="GA357" s="202"/>
      <c r="GB357" s="202"/>
      <c r="GC357" s="202"/>
      <c r="GD357" s="202"/>
      <c r="GE357" s="202"/>
      <c r="GF357" s="202"/>
      <c r="GG357" s="202"/>
      <c r="GH357" s="202"/>
      <c r="GI357" s="202"/>
      <c r="GJ357" s="202"/>
      <c r="GK357" s="202"/>
      <c r="GL357" s="202"/>
      <c r="GM357" s="202"/>
      <c r="GN357" s="202"/>
      <c r="GO357" s="202"/>
      <c r="GP357" s="202"/>
      <c r="GQ357" s="202"/>
      <c r="GR357" s="202"/>
      <c r="GS357" s="202"/>
      <c r="GT357" s="202"/>
      <c r="GU357" s="202"/>
      <c r="GV357" s="202"/>
      <c r="GW357" s="202"/>
      <c r="GX357" s="202"/>
      <c r="GY357" s="202"/>
      <c r="GZ357" s="202"/>
      <c r="HA357" s="202"/>
      <c r="HB357" s="202"/>
      <c r="HC357" s="202"/>
      <c r="HD357" s="202"/>
      <c r="HE357" s="202"/>
      <c r="HF357" s="202"/>
      <c r="HG357" s="202"/>
      <c r="HH357" s="202"/>
      <c r="HI357" s="202"/>
      <c r="HJ357" s="202"/>
      <c r="HK357" s="202"/>
      <c r="HL357" s="202"/>
      <c r="HM357" s="202"/>
      <c r="HN357" s="202"/>
      <c r="HO357" s="202"/>
      <c r="HP357" s="202"/>
      <c r="HQ357" s="202"/>
      <c r="HR357" s="202"/>
      <c r="HS357" s="202"/>
    </row>
    <row r="358" spans="6:227" ht="10" customHeight="1" x14ac:dyDescent="0.35">
      <c r="F358" s="184"/>
      <c r="G358" s="184"/>
      <c r="H358" s="184"/>
      <c r="I358" s="184"/>
      <c r="J358" s="184"/>
      <c r="K358" s="184"/>
      <c r="Z358" s="263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  <c r="DI358" s="202"/>
      <c r="DJ358" s="202"/>
      <c r="DK358" s="202"/>
      <c r="DL358" s="202"/>
      <c r="DM358" s="202"/>
      <c r="DN358" s="202"/>
      <c r="DO358" s="202"/>
      <c r="DP358" s="202"/>
      <c r="DQ358" s="202"/>
      <c r="DR358" s="202"/>
      <c r="DS358" s="202"/>
      <c r="DT358" s="202"/>
      <c r="DU358" s="202"/>
      <c r="DV358" s="202"/>
      <c r="DW358" s="202"/>
      <c r="DX358" s="202"/>
      <c r="DY358" s="202"/>
      <c r="DZ358" s="202"/>
      <c r="EA358" s="202"/>
      <c r="EB358" s="202"/>
      <c r="EC358" s="202"/>
      <c r="ED358" s="202"/>
      <c r="EE358" s="202"/>
      <c r="EF358" s="202"/>
      <c r="EG358" s="202"/>
      <c r="EH358" s="202"/>
      <c r="EI358" s="202"/>
      <c r="EJ358" s="202"/>
      <c r="EK358" s="202"/>
      <c r="EL358" s="202"/>
      <c r="EM358" s="202"/>
      <c r="EN358" s="202"/>
      <c r="EO358" s="202"/>
      <c r="EP358" s="202"/>
      <c r="EQ358" s="202"/>
      <c r="ER358" s="202"/>
      <c r="ES358" s="202"/>
      <c r="ET358" s="202"/>
      <c r="EU358" s="202"/>
      <c r="EV358" s="202"/>
      <c r="EW358" s="202"/>
      <c r="EX358" s="202"/>
      <c r="EY358" s="202"/>
      <c r="EZ358" s="202"/>
      <c r="FA358" s="202"/>
      <c r="FB358" s="202"/>
      <c r="FC358" s="202"/>
      <c r="FD358" s="202"/>
      <c r="FE358" s="202"/>
      <c r="FF358" s="202"/>
      <c r="FG358" s="202"/>
      <c r="FH358" s="202"/>
      <c r="FI358" s="202"/>
      <c r="FJ358" s="202"/>
      <c r="FK358" s="202"/>
      <c r="FL358" s="202"/>
      <c r="FM358" s="202"/>
      <c r="FN358" s="202"/>
      <c r="FO358" s="202"/>
      <c r="FP358" s="202"/>
      <c r="FQ358" s="202"/>
      <c r="FR358" s="202"/>
      <c r="FS358" s="202"/>
      <c r="FT358" s="202"/>
      <c r="FU358" s="202"/>
      <c r="FV358" s="202"/>
      <c r="FW358" s="202"/>
      <c r="FX358" s="202"/>
      <c r="FY358" s="202"/>
      <c r="FZ358" s="202"/>
      <c r="GA358" s="202"/>
      <c r="GB358" s="202"/>
      <c r="GC358" s="202"/>
      <c r="GD358" s="202"/>
      <c r="GE358" s="202"/>
      <c r="GF358" s="202"/>
      <c r="GG358" s="202"/>
      <c r="GH358" s="202"/>
      <c r="GI358" s="202"/>
      <c r="GJ358" s="202"/>
      <c r="GK358" s="202"/>
      <c r="GL358" s="202"/>
      <c r="GM358" s="202"/>
      <c r="GN358" s="202"/>
      <c r="GO358" s="202"/>
      <c r="GP358" s="202"/>
      <c r="GQ358" s="202"/>
      <c r="GR358" s="202"/>
      <c r="GS358" s="202"/>
      <c r="GT358" s="202"/>
      <c r="GU358" s="202"/>
      <c r="GV358" s="202"/>
      <c r="GW358" s="202"/>
      <c r="GX358" s="202"/>
      <c r="GY358" s="202"/>
      <c r="GZ358" s="202"/>
      <c r="HA358" s="202"/>
      <c r="HB358" s="202"/>
      <c r="HC358" s="202"/>
      <c r="HD358" s="202"/>
      <c r="HE358" s="202"/>
      <c r="HF358" s="202"/>
      <c r="HG358" s="202"/>
      <c r="HH358" s="202"/>
      <c r="HI358" s="202"/>
      <c r="HJ358" s="202"/>
      <c r="HK358" s="202"/>
      <c r="HL358" s="202"/>
      <c r="HM358" s="202"/>
      <c r="HN358" s="202"/>
      <c r="HO358" s="202"/>
      <c r="HP358" s="202"/>
      <c r="HQ358" s="202"/>
      <c r="HR358" s="202"/>
      <c r="HS358" s="202"/>
    </row>
    <row r="359" spans="6:227" ht="10" customHeight="1" x14ac:dyDescent="0.35">
      <c r="F359" s="184"/>
      <c r="G359" s="184"/>
      <c r="H359" s="184"/>
      <c r="I359" s="184"/>
      <c r="J359" s="184"/>
      <c r="K359" s="184"/>
      <c r="Z359" s="263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  <c r="DJ359" s="202"/>
      <c r="DK359" s="202"/>
      <c r="DL359" s="202"/>
      <c r="DM359" s="202"/>
      <c r="DN359" s="202"/>
      <c r="DO359" s="202"/>
      <c r="DP359" s="202"/>
      <c r="DQ359" s="202"/>
      <c r="DR359" s="202"/>
      <c r="DS359" s="202"/>
      <c r="DT359" s="202"/>
      <c r="DU359" s="202"/>
      <c r="DV359" s="202"/>
      <c r="DW359" s="202"/>
      <c r="DX359" s="202"/>
      <c r="DY359" s="202"/>
      <c r="DZ359" s="202"/>
      <c r="EA359" s="202"/>
      <c r="EB359" s="202"/>
      <c r="EC359" s="202"/>
      <c r="ED359" s="202"/>
      <c r="EE359" s="202"/>
      <c r="EF359" s="202"/>
      <c r="EG359" s="202"/>
      <c r="EH359" s="202"/>
      <c r="EI359" s="202"/>
      <c r="EJ359" s="202"/>
      <c r="EK359" s="202"/>
      <c r="EL359" s="202"/>
      <c r="EM359" s="202"/>
      <c r="EN359" s="202"/>
      <c r="EO359" s="202"/>
      <c r="EP359" s="202"/>
      <c r="EQ359" s="202"/>
      <c r="ER359" s="202"/>
      <c r="ES359" s="202"/>
      <c r="ET359" s="202"/>
      <c r="EU359" s="202"/>
      <c r="EV359" s="202"/>
      <c r="EW359" s="202"/>
      <c r="EX359" s="202"/>
      <c r="EY359" s="202"/>
      <c r="EZ359" s="202"/>
      <c r="FA359" s="202"/>
      <c r="FB359" s="202"/>
      <c r="FC359" s="202"/>
      <c r="FD359" s="202"/>
      <c r="FE359" s="202"/>
      <c r="FF359" s="202"/>
      <c r="FG359" s="202"/>
      <c r="FH359" s="202"/>
      <c r="FI359" s="202"/>
      <c r="FJ359" s="202"/>
      <c r="FK359" s="202"/>
      <c r="FL359" s="202"/>
      <c r="FM359" s="202"/>
      <c r="FN359" s="202"/>
      <c r="FO359" s="202"/>
      <c r="FP359" s="202"/>
      <c r="FQ359" s="202"/>
      <c r="FR359" s="202"/>
      <c r="FS359" s="202"/>
      <c r="FT359" s="202"/>
      <c r="FU359" s="202"/>
      <c r="FV359" s="202"/>
      <c r="FW359" s="202"/>
      <c r="FX359" s="202"/>
      <c r="FY359" s="202"/>
      <c r="FZ359" s="202"/>
      <c r="GA359" s="202"/>
      <c r="GB359" s="202"/>
      <c r="GC359" s="202"/>
      <c r="GD359" s="202"/>
      <c r="GE359" s="202"/>
      <c r="GF359" s="202"/>
      <c r="GG359" s="202"/>
      <c r="GH359" s="202"/>
      <c r="GI359" s="202"/>
      <c r="GJ359" s="202"/>
      <c r="GK359" s="202"/>
      <c r="GL359" s="202"/>
      <c r="GM359" s="202"/>
      <c r="GN359" s="202"/>
      <c r="GO359" s="202"/>
      <c r="GP359" s="202"/>
      <c r="GQ359" s="202"/>
      <c r="GR359" s="202"/>
      <c r="GS359" s="202"/>
      <c r="GT359" s="202"/>
      <c r="GU359" s="202"/>
      <c r="GV359" s="202"/>
      <c r="GW359" s="202"/>
      <c r="GX359" s="202"/>
      <c r="GY359" s="202"/>
      <c r="GZ359" s="202"/>
      <c r="HA359" s="202"/>
      <c r="HB359" s="202"/>
      <c r="HC359" s="202"/>
      <c r="HD359" s="202"/>
      <c r="HE359" s="202"/>
      <c r="HF359" s="202"/>
      <c r="HG359" s="202"/>
      <c r="HH359" s="202"/>
      <c r="HI359" s="202"/>
      <c r="HJ359" s="202"/>
      <c r="HK359" s="202"/>
      <c r="HL359" s="202"/>
      <c r="HM359" s="202"/>
      <c r="HN359" s="202"/>
      <c r="HO359" s="202"/>
      <c r="HP359" s="202"/>
      <c r="HQ359" s="202"/>
      <c r="HR359" s="202"/>
      <c r="HS359" s="202"/>
    </row>
    <row r="360" spans="6:227" ht="10" customHeight="1" x14ac:dyDescent="0.35">
      <c r="F360" s="184"/>
      <c r="G360" s="184"/>
      <c r="H360" s="184"/>
      <c r="I360" s="184"/>
      <c r="J360" s="184"/>
      <c r="K360" s="184"/>
      <c r="Z360" s="263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  <c r="DI360" s="202"/>
      <c r="DJ360" s="202"/>
      <c r="DK360" s="202"/>
      <c r="DL360" s="202"/>
      <c r="DM360" s="202"/>
      <c r="DN360" s="202"/>
      <c r="DO360" s="202"/>
      <c r="DP360" s="202"/>
      <c r="DQ360" s="202"/>
      <c r="DR360" s="202"/>
      <c r="DS360" s="202"/>
      <c r="DT360" s="202"/>
      <c r="DU360" s="202"/>
      <c r="DV360" s="202"/>
      <c r="DW360" s="202"/>
      <c r="DX360" s="202"/>
      <c r="DY360" s="202"/>
      <c r="DZ360" s="202"/>
      <c r="EA360" s="202"/>
      <c r="EB360" s="202"/>
      <c r="EC360" s="202"/>
      <c r="ED360" s="202"/>
      <c r="EE360" s="202"/>
      <c r="EF360" s="202"/>
      <c r="EG360" s="202"/>
      <c r="EH360" s="202"/>
      <c r="EI360" s="202"/>
      <c r="EJ360" s="202"/>
      <c r="EK360" s="202"/>
      <c r="EL360" s="202"/>
      <c r="EM360" s="202"/>
      <c r="EN360" s="202"/>
      <c r="EO360" s="202"/>
      <c r="EP360" s="202"/>
      <c r="EQ360" s="202"/>
      <c r="ER360" s="202"/>
      <c r="ES360" s="202"/>
      <c r="ET360" s="202"/>
      <c r="EU360" s="202"/>
      <c r="EV360" s="202"/>
      <c r="EW360" s="202"/>
      <c r="EX360" s="202"/>
      <c r="EY360" s="202"/>
      <c r="EZ360" s="202"/>
      <c r="FA360" s="202"/>
      <c r="FB360" s="202"/>
      <c r="FC360" s="202"/>
      <c r="FD360" s="202"/>
      <c r="FE360" s="202"/>
      <c r="FF360" s="202"/>
      <c r="FG360" s="202"/>
      <c r="FH360" s="202"/>
      <c r="FI360" s="202"/>
      <c r="FJ360" s="202"/>
      <c r="FK360" s="202"/>
      <c r="FL360" s="202"/>
      <c r="FM360" s="202"/>
      <c r="FN360" s="202"/>
      <c r="FO360" s="202"/>
      <c r="FP360" s="202"/>
      <c r="FQ360" s="202"/>
      <c r="FR360" s="202"/>
      <c r="FS360" s="202"/>
      <c r="FT360" s="202"/>
      <c r="FU360" s="202"/>
      <c r="FV360" s="202"/>
      <c r="FW360" s="202"/>
      <c r="FX360" s="202"/>
      <c r="FY360" s="202"/>
      <c r="FZ360" s="202"/>
      <c r="GA360" s="202"/>
      <c r="GB360" s="202"/>
      <c r="GC360" s="202"/>
      <c r="GD360" s="202"/>
      <c r="GE360" s="202"/>
      <c r="GF360" s="202"/>
      <c r="GG360" s="202"/>
      <c r="GH360" s="202"/>
      <c r="GI360" s="202"/>
      <c r="GJ360" s="202"/>
      <c r="GK360" s="202"/>
      <c r="GL360" s="202"/>
      <c r="GM360" s="202"/>
      <c r="GN360" s="202"/>
      <c r="GO360" s="202"/>
      <c r="GP360" s="202"/>
      <c r="GQ360" s="202"/>
      <c r="GR360" s="202"/>
      <c r="GS360" s="202"/>
      <c r="GT360" s="202"/>
      <c r="GU360" s="202"/>
      <c r="GV360" s="202"/>
      <c r="GW360" s="202"/>
      <c r="GX360" s="202"/>
      <c r="GY360" s="202"/>
      <c r="GZ360" s="202"/>
      <c r="HA360" s="202"/>
      <c r="HB360" s="202"/>
      <c r="HC360" s="202"/>
      <c r="HD360" s="202"/>
      <c r="HE360" s="202"/>
      <c r="HF360" s="202"/>
      <c r="HG360" s="202"/>
      <c r="HH360" s="202"/>
      <c r="HI360" s="202"/>
      <c r="HJ360" s="202"/>
      <c r="HK360" s="202"/>
      <c r="HL360" s="202"/>
      <c r="HM360" s="202"/>
      <c r="HN360" s="202"/>
      <c r="HO360" s="202"/>
      <c r="HP360" s="202"/>
      <c r="HQ360" s="202"/>
      <c r="HR360" s="202"/>
      <c r="HS360" s="202"/>
    </row>
    <row r="361" spans="6:227" ht="10" customHeight="1" x14ac:dyDescent="0.35">
      <c r="F361" s="184"/>
      <c r="G361" s="184"/>
      <c r="H361" s="184"/>
      <c r="I361" s="184"/>
      <c r="J361" s="184"/>
      <c r="K361" s="184"/>
      <c r="Z361" s="263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  <c r="DI361" s="202"/>
      <c r="DJ361" s="202"/>
      <c r="DK361" s="202"/>
      <c r="DL361" s="202"/>
      <c r="DM361" s="202"/>
      <c r="DN361" s="202"/>
      <c r="DO361" s="202"/>
      <c r="DP361" s="202"/>
      <c r="DQ361" s="202"/>
      <c r="DR361" s="202"/>
      <c r="DS361" s="202"/>
      <c r="DT361" s="202"/>
      <c r="DU361" s="202"/>
      <c r="DV361" s="202"/>
      <c r="DW361" s="202"/>
      <c r="DX361" s="202"/>
      <c r="DY361" s="202"/>
      <c r="DZ361" s="202"/>
      <c r="EA361" s="202"/>
      <c r="EB361" s="202"/>
      <c r="EC361" s="202"/>
      <c r="ED361" s="202"/>
      <c r="EE361" s="202"/>
      <c r="EF361" s="202"/>
      <c r="EG361" s="202"/>
      <c r="EH361" s="202"/>
      <c r="EI361" s="202"/>
      <c r="EJ361" s="202"/>
      <c r="EK361" s="202"/>
      <c r="EL361" s="202"/>
      <c r="EM361" s="202"/>
      <c r="EN361" s="202"/>
      <c r="EO361" s="202"/>
      <c r="EP361" s="202"/>
      <c r="EQ361" s="202"/>
      <c r="ER361" s="202"/>
      <c r="ES361" s="202"/>
      <c r="ET361" s="202"/>
      <c r="EU361" s="202"/>
      <c r="EV361" s="202"/>
      <c r="EW361" s="202"/>
      <c r="EX361" s="202"/>
      <c r="EY361" s="202"/>
      <c r="EZ361" s="202"/>
      <c r="FA361" s="202"/>
      <c r="FB361" s="202"/>
      <c r="FC361" s="202"/>
      <c r="FD361" s="202"/>
      <c r="FE361" s="202"/>
      <c r="FF361" s="202"/>
      <c r="FG361" s="202"/>
      <c r="FH361" s="202"/>
      <c r="FI361" s="202"/>
      <c r="FJ361" s="202"/>
      <c r="FK361" s="202"/>
      <c r="FL361" s="202"/>
      <c r="FM361" s="202"/>
      <c r="FN361" s="202"/>
      <c r="FO361" s="202"/>
      <c r="FP361" s="202"/>
      <c r="FQ361" s="202"/>
      <c r="FR361" s="202"/>
      <c r="FS361" s="202"/>
      <c r="FT361" s="202"/>
      <c r="FU361" s="202"/>
      <c r="FV361" s="202"/>
      <c r="FW361" s="202"/>
      <c r="FX361" s="202"/>
      <c r="FY361" s="202"/>
      <c r="FZ361" s="202"/>
      <c r="GA361" s="202"/>
      <c r="GB361" s="202"/>
      <c r="GC361" s="202"/>
      <c r="GD361" s="202"/>
      <c r="GE361" s="202"/>
      <c r="GF361" s="202"/>
      <c r="GG361" s="202"/>
      <c r="GH361" s="202"/>
      <c r="GI361" s="202"/>
      <c r="GJ361" s="202"/>
      <c r="GK361" s="202"/>
      <c r="GL361" s="202"/>
      <c r="GM361" s="202"/>
      <c r="GN361" s="202"/>
      <c r="GO361" s="202"/>
      <c r="GP361" s="202"/>
      <c r="GQ361" s="202"/>
      <c r="GR361" s="202"/>
      <c r="GS361" s="202"/>
      <c r="GT361" s="202"/>
      <c r="GU361" s="202"/>
      <c r="GV361" s="202"/>
      <c r="GW361" s="202"/>
      <c r="GX361" s="202"/>
      <c r="GY361" s="202"/>
      <c r="GZ361" s="202"/>
      <c r="HA361" s="202"/>
      <c r="HB361" s="202"/>
      <c r="HC361" s="202"/>
      <c r="HD361" s="202"/>
      <c r="HE361" s="202"/>
      <c r="HF361" s="202"/>
      <c r="HG361" s="202"/>
      <c r="HH361" s="202"/>
      <c r="HI361" s="202"/>
      <c r="HJ361" s="202"/>
      <c r="HK361" s="202"/>
      <c r="HL361" s="202"/>
      <c r="HM361" s="202"/>
      <c r="HN361" s="202"/>
      <c r="HO361" s="202"/>
      <c r="HP361" s="202"/>
      <c r="HQ361" s="202"/>
      <c r="HR361" s="202"/>
      <c r="HS361" s="202"/>
    </row>
    <row r="362" spans="6:227" ht="10" customHeight="1" x14ac:dyDescent="0.35">
      <c r="F362" s="184"/>
      <c r="G362" s="184"/>
      <c r="H362" s="184"/>
      <c r="I362" s="184"/>
      <c r="J362" s="184"/>
      <c r="K362" s="184"/>
      <c r="Z362" s="263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  <c r="DJ362" s="202"/>
      <c r="DK362" s="202"/>
      <c r="DL362" s="202"/>
      <c r="DM362" s="202"/>
      <c r="DN362" s="202"/>
      <c r="DO362" s="202"/>
      <c r="DP362" s="202"/>
      <c r="DQ362" s="202"/>
      <c r="DR362" s="202"/>
      <c r="DS362" s="202"/>
      <c r="DT362" s="202"/>
      <c r="DU362" s="202"/>
      <c r="DV362" s="202"/>
      <c r="DW362" s="202"/>
      <c r="DX362" s="202"/>
      <c r="DY362" s="202"/>
      <c r="DZ362" s="202"/>
      <c r="EA362" s="202"/>
      <c r="EB362" s="202"/>
      <c r="EC362" s="202"/>
      <c r="ED362" s="202"/>
      <c r="EE362" s="202"/>
      <c r="EF362" s="202"/>
      <c r="EG362" s="202"/>
      <c r="EH362" s="202"/>
      <c r="EI362" s="202"/>
      <c r="EJ362" s="202"/>
      <c r="EK362" s="202"/>
      <c r="EL362" s="202"/>
      <c r="EM362" s="202"/>
      <c r="EN362" s="202"/>
      <c r="EO362" s="202"/>
      <c r="EP362" s="202"/>
      <c r="EQ362" s="202"/>
      <c r="ER362" s="202"/>
      <c r="ES362" s="202"/>
      <c r="ET362" s="202"/>
      <c r="EU362" s="202"/>
      <c r="EV362" s="202"/>
      <c r="EW362" s="202"/>
      <c r="EX362" s="202"/>
      <c r="EY362" s="202"/>
      <c r="EZ362" s="202"/>
      <c r="FA362" s="202"/>
      <c r="FB362" s="202"/>
      <c r="FC362" s="202"/>
      <c r="FD362" s="202"/>
      <c r="FE362" s="202"/>
      <c r="FF362" s="202"/>
      <c r="FG362" s="202"/>
      <c r="FH362" s="202"/>
      <c r="FI362" s="202"/>
      <c r="FJ362" s="202"/>
      <c r="FK362" s="202"/>
      <c r="FL362" s="202"/>
      <c r="FM362" s="202"/>
      <c r="FN362" s="202"/>
      <c r="FO362" s="202"/>
      <c r="FP362" s="202"/>
      <c r="FQ362" s="202"/>
      <c r="FR362" s="202"/>
      <c r="FS362" s="202"/>
      <c r="FT362" s="202"/>
      <c r="FU362" s="202"/>
      <c r="FV362" s="202"/>
      <c r="FW362" s="202"/>
      <c r="FX362" s="202"/>
      <c r="FY362" s="202"/>
      <c r="FZ362" s="202"/>
      <c r="GA362" s="202"/>
      <c r="GB362" s="202"/>
      <c r="GC362" s="202"/>
      <c r="GD362" s="202"/>
      <c r="GE362" s="202"/>
      <c r="GF362" s="202"/>
      <c r="GG362" s="202"/>
      <c r="GH362" s="202"/>
      <c r="GI362" s="202"/>
      <c r="GJ362" s="202"/>
      <c r="GK362" s="202"/>
      <c r="GL362" s="202"/>
      <c r="GM362" s="202"/>
      <c r="GN362" s="202"/>
      <c r="GO362" s="202"/>
      <c r="GP362" s="202"/>
      <c r="GQ362" s="202"/>
      <c r="GR362" s="202"/>
      <c r="GS362" s="202"/>
      <c r="GT362" s="202"/>
      <c r="GU362" s="202"/>
      <c r="GV362" s="202"/>
      <c r="GW362" s="202"/>
      <c r="GX362" s="202"/>
      <c r="GY362" s="202"/>
      <c r="GZ362" s="202"/>
      <c r="HA362" s="202"/>
      <c r="HB362" s="202"/>
      <c r="HC362" s="202"/>
      <c r="HD362" s="202"/>
      <c r="HE362" s="202"/>
      <c r="HF362" s="202"/>
      <c r="HG362" s="202"/>
      <c r="HH362" s="202"/>
      <c r="HI362" s="202"/>
      <c r="HJ362" s="202"/>
      <c r="HK362" s="202"/>
      <c r="HL362" s="202"/>
      <c r="HM362" s="202"/>
      <c r="HN362" s="202"/>
      <c r="HO362" s="202"/>
      <c r="HP362" s="202"/>
      <c r="HQ362" s="202"/>
      <c r="HR362" s="202"/>
      <c r="HS362" s="202"/>
    </row>
    <row r="363" spans="6:227" ht="10" customHeight="1" x14ac:dyDescent="0.35">
      <c r="F363" s="184"/>
      <c r="G363" s="184"/>
      <c r="H363" s="184"/>
      <c r="I363" s="184"/>
      <c r="J363" s="184"/>
      <c r="K363" s="184"/>
      <c r="Z363" s="263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  <c r="DJ363" s="202"/>
      <c r="DK363" s="202"/>
      <c r="DL363" s="202"/>
      <c r="DM363" s="202"/>
      <c r="DN363" s="202"/>
      <c r="DO363" s="202"/>
      <c r="DP363" s="202"/>
      <c r="DQ363" s="202"/>
      <c r="DR363" s="202"/>
      <c r="DS363" s="202"/>
      <c r="DT363" s="202"/>
      <c r="DU363" s="202"/>
      <c r="DV363" s="202"/>
      <c r="DW363" s="202"/>
      <c r="DX363" s="202"/>
      <c r="DY363" s="202"/>
      <c r="DZ363" s="202"/>
      <c r="EA363" s="202"/>
      <c r="EB363" s="202"/>
      <c r="EC363" s="202"/>
      <c r="ED363" s="202"/>
      <c r="EE363" s="202"/>
      <c r="EF363" s="202"/>
      <c r="EG363" s="202"/>
      <c r="EH363" s="202"/>
      <c r="EI363" s="202"/>
      <c r="EJ363" s="202"/>
      <c r="EK363" s="202"/>
      <c r="EL363" s="202"/>
      <c r="EM363" s="202"/>
      <c r="EN363" s="202"/>
      <c r="EO363" s="202"/>
      <c r="EP363" s="202"/>
      <c r="EQ363" s="202"/>
      <c r="ER363" s="202"/>
      <c r="ES363" s="202"/>
      <c r="ET363" s="202"/>
      <c r="EU363" s="202"/>
      <c r="EV363" s="202"/>
      <c r="EW363" s="202"/>
      <c r="EX363" s="202"/>
      <c r="EY363" s="202"/>
      <c r="EZ363" s="202"/>
      <c r="FA363" s="202"/>
      <c r="FB363" s="202"/>
      <c r="FC363" s="202"/>
      <c r="FD363" s="202"/>
      <c r="FE363" s="202"/>
      <c r="FF363" s="202"/>
      <c r="FG363" s="202"/>
      <c r="FH363" s="202"/>
      <c r="FI363" s="202"/>
      <c r="FJ363" s="202"/>
      <c r="FK363" s="202"/>
      <c r="FL363" s="202"/>
      <c r="FM363" s="202"/>
      <c r="FN363" s="202"/>
      <c r="FO363" s="202"/>
      <c r="FP363" s="202"/>
      <c r="FQ363" s="202"/>
      <c r="FR363" s="202"/>
      <c r="FS363" s="202"/>
      <c r="FT363" s="202"/>
      <c r="FU363" s="202"/>
      <c r="FV363" s="202"/>
      <c r="FW363" s="202"/>
      <c r="FX363" s="202"/>
      <c r="FY363" s="202"/>
      <c r="FZ363" s="202"/>
      <c r="GA363" s="202"/>
      <c r="GB363" s="202"/>
      <c r="GC363" s="202"/>
      <c r="GD363" s="202"/>
      <c r="GE363" s="202"/>
      <c r="GF363" s="202"/>
      <c r="GG363" s="202"/>
      <c r="GH363" s="202"/>
      <c r="GI363" s="202"/>
      <c r="GJ363" s="202"/>
      <c r="GK363" s="202"/>
      <c r="GL363" s="202"/>
      <c r="GM363" s="202"/>
      <c r="GN363" s="202"/>
      <c r="GO363" s="202"/>
      <c r="GP363" s="202"/>
      <c r="GQ363" s="202"/>
      <c r="GR363" s="202"/>
      <c r="GS363" s="202"/>
      <c r="GT363" s="202"/>
      <c r="GU363" s="202"/>
      <c r="GV363" s="202"/>
      <c r="GW363" s="202"/>
      <c r="GX363" s="202"/>
      <c r="GY363" s="202"/>
      <c r="GZ363" s="202"/>
      <c r="HA363" s="202"/>
      <c r="HB363" s="202"/>
      <c r="HC363" s="202"/>
      <c r="HD363" s="202"/>
      <c r="HE363" s="202"/>
      <c r="HF363" s="202"/>
      <c r="HG363" s="202"/>
      <c r="HH363" s="202"/>
      <c r="HI363" s="202"/>
      <c r="HJ363" s="202"/>
      <c r="HK363" s="202"/>
      <c r="HL363" s="202"/>
      <c r="HM363" s="202"/>
      <c r="HN363" s="202"/>
      <c r="HO363" s="202"/>
      <c r="HP363" s="202"/>
      <c r="HQ363" s="202"/>
      <c r="HR363" s="202"/>
      <c r="HS363" s="202"/>
    </row>
    <row r="364" spans="6:227" ht="10" customHeight="1" x14ac:dyDescent="0.35">
      <c r="F364" s="184"/>
      <c r="G364" s="184"/>
      <c r="H364" s="184"/>
      <c r="I364" s="184"/>
      <c r="J364" s="184"/>
      <c r="K364" s="184"/>
      <c r="Z364" s="263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  <c r="DJ364" s="202"/>
      <c r="DK364" s="202"/>
      <c r="DL364" s="202"/>
      <c r="DM364" s="202"/>
      <c r="DN364" s="202"/>
      <c r="DO364" s="202"/>
      <c r="DP364" s="202"/>
      <c r="DQ364" s="202"/>
      <c r="DR364" s="202"/>
      <c r="DS364" s="202"/>
      <c r="DT364" s="202"/>
      <c r="DU364" s="202"/>
      <c r="DV364" s="202"/>
      <c r="DW364" s="202"/>
      <c r="DX364" s="202"/>
      <c r="DY364" s="202"/>
      <c r="DZ364" s="202"/>
      <c r="EA364" s="202"/>
      <c r="EB364" s="202"/>
      <c r="EC364" s="202"/>
      <c r="ED364" s="202"/>
      <c r="EE364" s="202"/>
      <c r="EF364" s="202"/>
      <c r="EG364" s="202"/>
      <c r="EH364" s="202"/>
      <c r="EI364" s="202"/>
      <c r="EJ364" s="202"/>
      <c r="EK364" s="202"/>
      <c r="EL364" s="202"/>
      <c r="EM364" s="202"/>
      <c r="EN364" s="202"/>
      <c r="EO364" s="202"/>
      <c r="EP364" s="202"/>
      <c r="EQ364" s="202"/>
      <c r="ER364" s="202"/>
      <c r="ES364" s="202"/>
      <c r="ET364" s="202"/>
      <c r="EU364" s="202"/>
      <c r="EV364" s="202"/>
      <c r="EW364" s="202"/>
      <c r="EX364" s="202"/>
      <c r="EY364" s="202"/>
      <c r="EZ364" s="202"/>
      <c r="FA364" s="202"/>
      <c r="FB364" s="202"/>
      <c r="FC364" s="202"/>
      <c r="FD364" s="202"/>
      <c r="FE364" s="202"/>
      <c r="FF364" s="202"/>
      <c r="FG364" s="202"/>
      <c r="FH364" s="202"/>
      <c r="FI364" s="202"/>
      <c r="FJ364" s="202"/>
      <c r="FK364" s="202"/>
      <c r="FL364" s="202"/>
      <c r="FM364" s="202"/>
      <c r="FN364" s="202"/>
      <c r="FO364" s="202"/>
      <c r="FP364" s="202"/>
      <c r="FQ364" s="202"/>
      <c r="FR364" s="202"/>
      <c r="FS364" s="202"/>
      <c r="FT364" s="202"/>
      <c r="FU364" s="202"/>
      <c r="FV364" s="202"/>
      <c r="FW364" s="202"/>
      <c r="FX364" s="202"/>
      <c r="FY364" s="202"/>
      <c r="FZ364" s="202"/>
      <c r="GA364" s="202"/>
      <c r="GB364" s="202"/>
      <c r="GC364" s="202"/>
      <c r="GD364" s="202"/>
      <c r="GE364" s="202"/>
      <c r="GF364" s="202"/>
      <c r="GG364" s="202"/>
      <c r="GH364" s="202"/>
      <c r="GI364" s="202"/>
      <c r="GJ364" s="202"/>
      <c r="GK364" s="202"/>
      <c r="GL364" s="202"/>
      <c r="GM364" s="202"/>
      <c r="GN364" s="202"/>
      <c r="GO364" s="202"/>
      <c r="GP364" s="202"/>
      <c r="GQ364" s="202"/>
      <c r="GR364" s="202"/>
      <c r="GS364" s="202"/>
      <c r="GT364" s="202"/>
      <c r="GU364" s="202"/>
      <c r="GV364" s="202"/>
      <c r="GW364" s="202"/>
      <c r="GX364" s="202"/>
      <c r="GY364" s="202"/>
      <c r="GZ364" s="202"/>
      <c r="HA364" s="202"/>
      <c r="HB364" s="202"/>
      <c r="HC364" s="202"/>
      <c r="HD364" s="202"/>
      <c r="HE364" s="202"/>
      <c r="HF364" s="202"/>
      <c r="HG364" s="202"/>
      <c r="HH364" s="202"/>
      <c r="HI364" s="202"/>
      <c r="HJ364" s="202"/>
      <c r="HK364" s="202"/>
      <c r="HL364" s="202"/>
      <c r="HM364" s="202"/>
      <c r="HN364" s="202"/>
      <c r="HO364" s="202"/>
      <c r="HP364" s="202"/>
      <c r="HQ364" s="202"/>
      <c r="HR364" s="202"/>
      <c r="HS364" s="202"/>
    </row>
    <row r="365" spans="6:227" ht="10" customHeight="1" x14ac:dyDescent="0.35">
      <c r="F365" s="184"/>
      <c r="G365" s="184"/>
      <c r="H365" s="184"/>
      <c r="I365" s="184"/>
      <c r="J365" s="184"/>
      <c r="K365" s="184"/>
      <c r="Z365" s="263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  <c r="DI365" s="202"/>
      <c r="DJ365" s="202"/>
      <c r="DK365" s="202"/>
      <c r="DL365" s="202"/>
      <c r="DM365" s="202"/>
      <c r="DN365" s="202"/>
      <c r="DO365" s="202"/>
      <c r="DP365" s="202"/>
      <c r="DQ365" s="202"/>
      <c r="DR365" s="202"/>
      <c r="DS365" s="202"/>
      <c r="DT365" s="202"/>
      <c r="DU365" s="202"/>
      <c r="DV365" s="202"/>
      <c r="DW365" s="202"/>
      <c r="DX365" s="202"/>
      <c r="DY365" s="202"/>
      <c r="DZ365" s="202"/>
      <c r="EA365" s="202"/>
      <c r="EB365" s="202"/>
      <c r="EC365" s="202"/>
      <c r="ED365" s="202"/>
      <c r="EE365" s="202"/>
      <c r="EF365" s="202"/>
      <c r="EG365" s="202"/>
      <c r="EH365" s="202"/>
      <c r="EI365" s="202"/>
      <c r="EJ365" s="202"/>
      <c r="EK365" s="202"/>
      <c r="EL365" s="202"/>
      <c r="EM365" s="202"/>
      <c r="EN365" s="202"/>
      <c r="EO365" s="202"/>
      <c r="EP365" s="202"/>
      <c r="EQ365" s="202"/>
      <c r="ER365" s="202"/>
      <c r="ES365" s="202"/>
      <c r="ET365" s="202"/>
      <c r="EU365" s="202"/>
      <c r="EV365" s="202"/>
      <c r="EW365" s="202"/>
      <c r="EX365" s="202"/>
      <c r="EY365" s="202"/>
      <c r="EZ365" s="202"/>
      <c r="FA365" s="202"/>
      <c r="FB365" s="202"/>
      <c r="FC365" s="202"/>
      <c r="FD365" s="202"/>
      <c r="FE365" s="202"/>
      <c r="FF365" s="202"/>
      <c r="FG365" s="202"/>
      <c r="FH365" s="202"/>
      <c r="FI365" s="202"/>
      <c r="FJ365" s="202"/>
      <c r="FK365" s="202"/>
      <c r="FL365" s="202"/>
      <c r="FM365" s="202"/>
      <c r="FN365" s="202"/>
      <c r="FO365" s="202"/>
      <c r="FP365" s="202"/>
      <c r="FQ365" s="202"/>
      <c r="FR365" s="202"/>
      <c r="FS365" s="202"/>
      <c r="FT365" s="202"/>
      <c r="FU365" s="202"/>
      <c r="FV365" s="202"/>
      <c r="FW365" s="202"/>
      <c r="FX365" s="202"/>
      <c r="FY365" s="202"/>
      <c r="FZ365" s="202"/>
      <c r="GA365" s="202"/>
      <c r="GB365" s="202"/>
      <c r="GC365" s="202"/>
      <c r="GD365" s="202"/>
      <c r="GE365" s="202"/>
      <c r="GF365" s="202"/>
      <c r="GG365" s="202"/>
      <c r="GH365" s="202"/>
      <c r="GI365" s="202"/>
      <c r="GJ365" s="202"/>
      <c r="GK365" s="202"/>
      <c r="GL365" s="202"/>
      <c r="GM365" s="202"/>
      <c r="GN365" s="202"/>
      <c r="GO365" s="202"/>
      <c r="GP365" s="202"/>
      <c r="GQ365" s="202"/>
      <c r="GR365" s="202"/>
      <c r="GS365" s="202"/>
      <c r="GT365" s="202"/>
      <c r="GU365" s="202"/>
      <c r="GV365" s="202"/>
      <c r="GW365" s="202"/>
      <c r="GX365" s="202"/>
      <c r="GY365" s="202"/>
      <c r="GZ365" s="202"/>
      <c r="HA365" s="202"/>
      <c r="HB365" s="202"/>
      <c r="HC365" s="202"/>
      <c r="HD365" s="202"/>
      <c r="HE365" s="202"/>
      <c r="HF365" s="202"/>
      <c r="HG365" s="202"/>
      <c r="HH365" s="202"/>
      <c r="HI365" s="202"/>
      <c r="HJ365" s="202"/>
      <c r="HK365" s="202"/>
      <c r="HL365" s="202"/>
      <c r="HM365" s="202"/>
      <c r="HN365" s="202"/>
      <c r="HO365" s="202"/>
      <c r="HP365" s="202"/>
      <c r="HQ365" s="202"/>
      <c r="HR365" s="202"/>
      <c r="HS365" s="202"/>
    </row>
    <row r="366" spans="6:227" ht="10" customHeight="1" x14ac:dyDescent="0.35">
      <c r="F366" s="184"/>
      <c r="G366" s="184"/>
      <c r="H366" s="184"/>
      <c r="I366" s="184"/>
      <c r="J366" s="184"/>
      <c r="K366" s="184"/>
      <c r="Z366" s="263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  <c r="DI366" s="202"/>
      <c r="DJ366" s="202"/>
      <c r="DK366" s="202"/>
      <c r="DL366" s="202"/>
      <c r="DM366" s="202"/>
      <c r="DN366" s="202"/>
      <c r="DO366" s="202"/>
      <c r="DP366" s="202"/>
      <c r="DQ366" s="202"/>
      <c r="DR366" s="202"/>
      <c r="DS366" s="202"/>
      <c r="DT366" s="202"/>
      <c r="DU366" s="202"/>
      <c r="DV366" s="202"/>
      <c r="DW366" s="202"/>
      <c r="DX366" s="202"/>
      <c r="DY366" s="202"/>
      <c r="DZ366" s="202"/>
      <c r="EA366" s="202"/>
      <c r="EB366" s="202"/>
      <c r="EC366" s="202"/>
      <c r="ED366" s="202"/>
      <c r="EE366" s="202"/>
      <c r="EF366" s="202"/>
      <c r="EG366" s="202"/>
      <c r="EH366" s="202"/>
      <c r="EI366" s="202"/>
      <c r="EJ366" s="202"/>
      <c r="EK366" s="202"/>
      <c r="EL366" s="202"/>
      <c r="EM366" s="202"/>
      <c r="EN366" s="202"/>
      <c r="EO366" s="202"/>
      <c r="EP366" s="202"/>
      <c r="EQ366" s="202"/>
      <c r="ER366" s="202"/>
      <c r="ES366" s="202"/>
      <c r="ET366" s="202"/>
      <c r="EU366" s="202"/>
      <c r="EV366" s="202"/>
      <c r="EW366" s="202"/>
      <c r="EX366" s="202"/>
      <c r="EY366" s="202"/>
      <c r="EZ366" s="202"/>
      <c r="FA366" s="202"/>
      <c r="FB366" s="202"/>
      <c r="FC366" s="202"/>
      <c r="FD366" s="202"/>
      <c r="FE366" s="202"/>
      <c r="FF366" s="202"/>
      <c r="FG366" s="202"/>
      <c r="FH366" s="202"/>
      <c r="FI366" s="202"/>
      <c r="FJ366" s="202"/>
      <c r="FK366" s="202"/>
      <c r="FL366" s="202"/>
      <c r="FM366" s="202"/>
      <c r="FN366" s="202"/>
      <c r="FO366" s="202"/>
      <c r="FP366" s="202"/>
      <c r="FQ366" s="202"/>
      <c r="FR366" s="202"/>
      <c r="FS366" s="202"/>
      <c r="FT366" s="202"/>
      <c r="FU366" s="202"/>
      <c r="FV366" s="202"/>
      <c r="FW366" s="202"/>
      <c r="FX366" s="202"/>
      <c r="FY366" s="202"/>
      <c r="FZ366" s="202"/>
      <c r="GA366" s="202"/>
      <c r="GB366" s="202"/>
      <c r="GC366" s="202"/>
      <c r="GD366" s="202"/>
      <c r="GE366" s="202"/>
      <c r="GF366" s="202"/>
      <c r="GG366" s="202"/>
      <c r="GH366" s="202"/>
      <c r="GI366" s="202"/>
      <c r="GJ366" s="202"/>
      <c r="GK366" s="202"/>
      <c r="GL366" s="202"/>
      <c r="GM366" s="202"/>
      <c r="GN366" s="202"/>
      <c r="GO366" s="202"/>
      <c r="GP366" s="202"/>
      <c r="GQ366" s="202"/>
      <c r="GR366" s="202"/>
      <c r="GS366" s="202"/>
      <c r="GT366" s="202"/>
      <c r="GU366" s="202"/>
      <c r="GV366" s="202"/>
      <c r="GW366" s="202"/>
      <c r="GX366" s="202"/>
      <c r="GY366" s="202"/>
      <c r="GZ366" s="202"/>
      <c r="HA366" s="202"/>
      <c r="HB366" s="202"/>
      <c r="HC366" s="202"/>
      <c r="HD366" s="202"/>
      <c r="HE366" s="202"/>
      <c r="HF366" s="202"/>
      <c r="HG366" s="202"/>
      <c r="HH366" s="202"/>
      <c r="HI366" s="202"/>
      <c r="HJ366" s="202"/>
      <c r="HK366" s="202"/>
      <c r="HL366" s="202"/>
      <c r="HM366" s="202"/>
      <c r="HN366" s="202"/>
      <c r="HO366" s="202"/>
      <c r="HP366" s="202"/>
      <c r="HQ366" s="202"/>
      <c r="HR366" s="202"/>
      <c r="HS366" s="202"/>
    </row>
    <row r="367" spans="6:227" ht="10" customHeight="1" x14ac:dyDescent="0.35">
      <c r="F367" s="184"/>
      <c r="G367" s="184"/>
      <c r="H367" s="184"/>
      <c r="I367" s="184"/>
      <c r="J367" s="184"/>
      <c r="K367" s="184"/>
      <c r="Z367" s="263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  <c r="DI367" s="202"/>
      <c r="DJ367" s="202"/>
      <c r="DK367" s="202"/>
      <c r="DL367" s="202"/>
      <c r="DM367" s="202"/>
      <c r="DN367" s="202"/>
      <c r="DO367" s="202"/>
      <c r="DP367" s="202"/>
      <c r="DQ367" s="202"/>
      <c r="DR367" s="202"/>
      <c r="DS367" s="202"/>
      <c r="DT367" s="202"/>
      <c r="DU367" s="202"/>
      <c r="DV367" s="202"/>
      <c r="DW367" s="202"/>
      <c r="DX367" s="202"/>
      <c r="DY367" s="202"/>
      <c r="DZ367" s="202"/>
      <c r="EA367" s="202"/>
      <c r="EB367" s="202"/>
      <c r="EC367" s="202"/>
      <c r="ED367" s="202"/>
      <c r="EE367" s="202"/>
      <c r="EF367" s="202"/>
      <c r="EG367" s="202"/>
      <c r="EH367" s="202"/>
      <c r="EI367" s="202"/>
      <c r="EJ367" s="202"/>
      <c r="EK367" s="202"/>
      <c r="EL367" s="202"/>
      <c r="EM367" s="202"/>
      <c r="EN367" s="202"/>
      <c r="EO367" s="202"/>
      <c r="EP367" s="202"/>
      <c r="EQ367" s="202"/>
      <c r="ER367" s="202"/>
      <c r="ES367" s="202"/>
      <c r="ET367" s="202"/>
      <c r="EU367" s="202"/>
      <c r="EV367" s="202"/>
      <c r="EW367" s="202"/>
      <c r="EX367" s="202"/>
      <c r="EY367" s="202"/>
      <c r="EZ367" s="202"/>
      <c r="FA367" s="202"/>
      <c r="FB367" s="202"/>
      <c r="FC367" s="202"/>
      <c r="FD367" s="202"/>
      <c r="FE367" s="202"/>
      <c r="FF367" s="202"/>
      <c r="FG367" s="202"/>
      <c r="FH367" s="202"/>
      <c r="FI367" s="202"/>
      <c r="FJ367" s="202"/>
      <c r="FK367" s="202"/>
      <c r="FL367" s="202"/>
      <c r="FM367" s="202"/>
      <c r="FN367" s="202"/>
      <c r="FO367" s="202"/>
      <c r="FP367" s="202"/>
      <c r="FQ367" s="202"/>
      <c r="FR367" s="202"/>
      <c r="FS367" s="202"/>
      <c r="FT367" s="202"/>
      <c r="FU367" s="202"/>
      <c r="FV367" s="202"/>
      <c r="FW367" s="202"/>
      <c r="FX367" s="202"/>
      <c r="FY367" s="202"/>
      <c r="FZ367" s="202"/>
      <c r="GA367" s="202"/>
      <c r="GB367" s="202"/>
      <c r="GC367" s="202"/>
      <c r="GD367" s="202"/>
      <c r="GE367" s="202"/>
      <c r="GF367" s="202"/>
      <c r="GG367" s="202"/>
      <c r="GH367" s="202"/>
      <c r="GI367" s="202"/>
      <c r="GJ367" s="202"/>
      <c r="GK367" s="202"/>
      <c r="GL367" s="202"/>
      <c r="GM367" s="202"/>
      <c r="GN367" s="202"/>
      <c r="GO367" s="202"/>
      <c r="GP367" s="202"/>
      <c r="GQ367" s="202"/>
      <c r="GR367" s="202"/>
      <c r="GS367" s="202"/>
      <c r="GT367" s="202"/>
      <c r="GU367" s="202"/>
      <c r="GV367" s="202"/>
      <c r="GW367" s="202"/>
      <c r="GX367" s="202"/>
      <c r="GY367" s="202"/>
      <c r="GZ367" s="202"/>
      <c r="HA367" s="202"/>
      <c r="HB367" s="202"/>
      <c r="HC367" s="202"/>
      <c r="HD367" s="202"/>
      <c r="HE367" s="202"/>
      <c r="HF367" s="202"/>
      <c r="HG367" s="202"/>
      <c r="HH367" s="202"/>
      <c r="HI367" s="202"/>
      <c r="HJ367" s="202"/>
      <c r="HK367" s="202"/>
      <c r="HL367" s="202"/>
      <c r="HM367" s="202"/>
      <c r="HN367" s="202"/>
      <c r="HO367" s="202"/>
      <c r="HP367" s="202"/>
      <c r="HQ367" s="202"/>
      <c r="HR367" s="202"/>
      <c r="HS367" s="202"/>
    </row>
    <row r="368" spans="6:227" ht="10" customHeight="1" x14ac:dyDescent="0.35">
      <c r="F368" s="184"/>
      <c r="G368" s="184"/>
      <c r="H368" s="184"/>
      <c r="I368" s="184"/>
      <c r="J368" s="184"/>
      <c r="K368" s="184"/>
      <c r="Z368" s="263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  <c r="DJ368" s="202"/>
      <c r="DK368" s="202"/>
      <c r="DL368" s="202"/>
      <c r="DM368" s="202"/>
      <c r="DN368" s="202"/>
      <c r="DO368" s="202"/>
      <c r="DP368" s="202"/>
      <c r="DQ368" s="202"/>
      <c r="DR368" s="202"/>
      <c r="DS368" s="202"/>
      <c r="DT368" s="202"/>
      <c r="DU368" s="202"/>
      <c r="DV368" s="202"/>
      <c r="DW368" s="202"/>
      <c r="DX368" s="202"/>
      <c r="DY368" s="202"/>
      <c r="DZ368" s="202"/>
      <c r="EA368" s="202"/>
      <c r="EB368" s="202"/>
      <c r="EC368" s="202"/>
      <c r="ED368" s="202"/>
      <c r="EE368" s="202"/>
      <c r="EF368" s="202"/>
      <c r="EG368" s="202"/>
      <c r="EH368" s="202"/>
      <c r="EI368" s="202"/>
      <c r="EJ368" s="202"/>
      <c r="EK368" s="202"/>
      <c r="EL368" s="202"/>
      <c r="EM368" s="202"/>
      <c r="EN368" s="202"/>
      <c r="EO368" s="202"/>
      <c r="EP368" s="202"/>
      <c r="EQ368" s="202"/>
      <c r="ER368" s="202"/>
      <c r="ES368" s="202"/>
      <c r="ET368" s="202"/>
      <c r="EU368" s="202"/>
      <c r="EV368" s="202"/>
      <c r="EW368" s="202"/>
      <c r="EX368" s="202"/>
      <c r="EY368" s="202"/>
      <c r="EZ368" s="202"/>
      <c r="FA368" s="202"/>
      <c r="FB368" s="202"/>
      <c r="FC368" s="202"/>
      <c r="FD368" s="202"/>
      <c r="FE368" s="202"/>
      <c r="FF368" s="202"/>
      <c r="FG368" s="202"/>
      <c r="FH368" s="202"/>
      <c r="FI368" s="202"/>
      <c r="FJ368" s="202"/>
      <c r="FK368" s="202"/>
      <c r="FL368" s="202"/>
      <c r="FM368" s="202"/>
      <c r="FN368" s="202"/>
      <c r="FO368" s="202"/>
      <c r="FP368" s="202"/>
      <c r="FQ368" s="202"/>
      <c r="FR368" s="202"/>
      <c r="FS368" s="202"/>
      <c r="FT368" s="202"/>
      <c r="FU368" s="202"/>
      <c r="FV368" s="202"/>
      <c r="FW368" s="202"/>
      <c r="FX368" s="202"/>
      <c r="FY368" s="202"/>
      <c r="FZ368" s="202"/>
      <c r="GA368" s="202"/>
      <c r="GB368" s="202"/>
      <c r="GC368" s="202"/>
      <c r="GD368" s="202"/>
      <c r="GE368" s="202"/>
      <c r="GF368" s="202"/>
      <c r="GG368" s="202"/>
      <c r="GH368" s="202"/>
      <c r="GI368" s="202"/>
      <c r="GJ368" s="202"/>
      <c r="GK368" s="202"/>
      <c r="GL368" s="202"/>
      <c r="GM368" s="202"/>
      <c r="GN368" s="202"/>
      <c r="GO368" s="202"/>
      <c r="GP368" s="202"/>
      <c r="GQ368" s="202"/>
      <c r="GR368" s="202"/>
      <c r="GS368" s="202"/>
      <c r="GT368" s="202"/>
      <c r="GU368" s="202"/>
      <c r="GV368" s="202"/>
      <c r="GW368" s="202"/>
      <c r="GX368" s="202"/>
      <c r="GY368" s="202"/>
      <c r="GZ368" s="202"/>
      <c r="HA368" s="202"/>
      <c r="HB368" s="202"/>
      <c r="HC368" s="202"/>
      <c r="HD368" s="202"/>
      <c r="HE368" s="202"/>
      <c r="HF368" s="202"/>
      <c r="HG368" s="202"/>
      <c r="HH368" s="202"/>
      <c r="HI368" s="202"/>
      <c r="HJ368" s="202"/>
      <c r="HK368" s="202"/>
      <c r="HL368" s="202"/>
      <c r="HM368" s="202"/>
      <c r="HN368" s="202"/>
      <c r="HO368" s="202"/>
      <c r="HP368" s="202"/>
      <c r="HQ368" s="202"/>
      <c r="HR368" s="202"/>
      <c r="HS368" s="202"/>
    </row>
    <row r="369" spans="6:227" ht="10" customHeight="1" x14ac:dyDescent="0.35">
      <c r="F369" s="184"/>
      <c r="G369" s="184"/>
      <c r="H369" s="184"/>
      <c r="I369" s="184"/>
      <c r="J369" s="184"/>
      <c r="K369" s="184"/>
      <c r="Z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  <c r="DJ369" s="202"/>
      <c r="DK369" s="202"/>
      <c r="DL369" s="202"/>
      <c r="DM369" s="202"/>
      <c r="DN369" s="202"/>
      <c r="DO369" s="202"/>
      <c r="DP369" s="202"/>
      <c r="DQ369" s="202"/>
      <c r="DR369" s="202"/>
      <c r="DS369" s="202"/>
      <c r="DT369" s="202"/>
      <c r="DU369" s="202"/>
      <c r="DV369" s="202"/>
      <c r="DW369" s="202"/>
      <c r="DX369" s="202"/>
      <c r="DY369" s="202"/>
      <c r="DZ369" s="202"/>
      <c r="EA369" s="202"/>
      <c r="EB369" s="202"/>
      <c r="EC369" s="202"/>
      <c r="ED369" s="202"/>
      <c r="EE369" s="202"/>
      <c r="EF369" s="202"/>
      <c r="EG369" s="202"/>
      <c r="EH369" s="202"/>
      <c r="EI369" s="202"/>
      <c r="EJ369" s="202"/>
      <c r="EK369" s="202"/>
      <c r="EL369" s="202"/>
      <c r="EM369" s="202"/>
      <c r="EN369" s="202"/>
      <c r="EO369" s="202"/>
      <c r="EP369" s="202"/>
      <c r="EQ369" s="202"/>
      <c r="ER369" s="202"/>
      <c r="ES369" s="202"/>
      <c r="ET369" s="202"/>
      <c r="EU369" s="202"/>
      <c r="EV369" s="202"/>
      <c r="EW369" s="202"/>
      <c r="EX369" s="202"/>
      <c r="EY369" s="202"/>
      <c r="EZ369" s="202"/>
      <c r="FA369" s="202"/>
      <c r="FB369" s="202"/>
      <c r="FC369" s="202"/>
      <c r="FD369" s="202"/>
      <c r="FE369" s="202"/>
      <c r="FF369" s="202"/>
      <c r="FG369" s="202"/>
      <c r="FH369" s="202"/>
      <c r="FI369" s="202"/>
      <c r="FJ369" s="202"/>
      <c r="FK369" s="202"/>
      <c r="FL369" s="202"/>
      <c r="FM369" s="202"/>
      <c r="FN369" s="202"/>
      <c r="FO369" s="202"/>
      <c r="FP369" s="202"/>
      <c r="FQ369" s="202"/>
      <c r="FR369" s="202"/>
      <c r="FS369" s="202"/>
      <c r="FT369" s="202"/>
      <c r="FU369" s="202"/>
      <c r="FV369" s="202"/>
      <c r="FW369" s="202"/>
      <c r="FX369" s="202"/>
      <c r="FY369" s="202"/>
      <c r="FZ369" s="202"/>
      <c r="GA369" s="202"/>
      <c r="GB369" s="202"/>
      <c r="GC369" s="202"/>
      <c r="GD369" s="202"/>
      <c r="GE369" s="202"/>
      <c r="GF369" s="202"/>
      <c r="GG369" s="202"/>
      <c r="GH369" s="202"/>
      <c r="GI369" s="202"/>
      <c r="GJ369" s="202"/>
      <c r="GK369" s="202"/>
      <c r="GL369" s="202"/>
      <c r="GM369" s="202"/>
      <c r="GN369" s="202"/>
      <c r="GO369" s="202"/>
      <c r="GP369" s="202"/>
      <c r="GQ369" s="202"/>
      <c r="GR369" s="202"/>
      <c r="GS369" s="202"/>
      <c r="GT369" s="202"/>
      <c r="GU369" s="202"/>
      <c r="GV369" s="202"/>
      <c r="GW369" s="202"/>
      <c r="GX369" s="202"/>
      <c r="GY369" s="202"/>
      <c r="GZ369" s="202"/>
      <c r="HA369" s="202"/>
      <c r="HB369" s="202"/>
      <c r="HC369" s="202"/>
      <c r="HD369" s="202"/>
      <c r="HE369" s="202"/>
      <c r="HF369" s="202"/>
      <c r="HG369" s="202"/>
      <c r="HH369" s="202"/>
      <c r="HI369" s="202"/>
      <c r="HJ369" s="202"/>
      <c r="HK369" s="202"/>
      <c r="HL369" s="202"/>
      <c r="HM369" s="202"/>
      <c r="HN369" s="202"/>
      <c r="HO369" s="202"/>
      <c r="HP369" s="202"/>
      <c r="HQ369" s="202"/>
      <c r="HR369" s="202"/>
      <c r="HS369" s="202"/>
    </row>
    <row r="370" spans="6:227" ht="10" customHeight="1" x14ac:dyDescent="0.35">
      <c r="F370" s="184"/>
      <c r="G370" s="184"/>
      <c r="H370" s="184"/>
      <c r="I370" s="184"/>
      <c r="J370" s="184"/>
      <c r="K370" s="184"/>
      <c r="Z370" s="263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  <c r="DI370" s="202"/>
      <c r="DJ370" s="202"/>
      <c r="DK370" s="202"/>
      <c r="DL370" s="202"/>
      <c r="DM370" s="202"/>
      <c r="DN370" s="202"/>
      <c r="DO370" s="202"/>
      <c r="DP370" s="202"/>
      <c r="DQ370" s="202"/>
      <c r="DR370" s="202"/>
      <c r="DS370" s="202"/>
      <c r="DT370" s="202"/>
      <c r="DU370" s="202"/>
      <c r="DV370" s="202"/>
      <c r="DW370" s="202"/>
      <c r="DX370" s="202"/>
      <c r="DY370" s="202"/>
      <c r="DZ370" s="202"/>
      <c r="EA370" s="202"/>
      <c r="EB370" s="202"/>
      <c r="EC370" s="202"/>
      <c r="ED370" s="202"/>
      <c r="EE370" s="202"/>
      <c r="EF370" s="202"/>
      <c r="EG370" s="202"/>
      <c r="EH370" s="202"/>
      <c r="EI370" s="202"/>
      <c r="EJ370" s="202"/>
      <c r="EK370" s="202"/>
      <c r="EL370" s="202"/>
      <c r="EM370" s="202"/>
      <c r="EN370" s="202"/>
      <c r="EO370" s="202"/>
      <c r="EP370" s="202"/>
      <c r="EQ370" s="202"/>
      <c r="ER370" s="202"/>
      <c r="ES370" s="202"/>
      <c r="ET370" s="202"/>
      <c r="EU370" s="202"/>
      <c r="EV370" s="202"/>
      <c r="EW370" s="202"/>
      <c r="EX370" s="202"/>
      <c r="EY370" s="202"/>
      <c r="EZ370" s="202"/>
      <c r="FA370" s="202"/>
      <c r="FB370" s="202"/>
      <c r="FC370" s="202"/>
      <c r="FD370" s="202"/>
      <c r="FE370" s="202"/>
      <c r="FF370" s="202"/>
      <c r="FG370" s="202"/>
      <c r="FH370" s="202"/>
      <c r="FI370" s="202"/>
      <c r="FJ370" s="202"/>
      <c r="FK370" s="202"/>
      <c r="FL370" s="202"/>
      <c r="FM370" s="202"/>
      <c r="FN370" s="202"/>
      <c r="FO370" s="202"/>
      <c r="FP370" s="202"/>
      <c r="FQ370" s="202"/>
      <c r="FR370" s="202"/>
      <c r="FS370" s="202"/>
      <c r="FT370" s="202"/>
      <c r="FU370" s="202"/>
      <c r="FV370" s="202"/>
      <c r="FW370" s="202"/>
      <c r="FX370" s="202"/>
      <c r="FY370" s="202"/>
      <c r="FZ370" s="202"/>
      <c r="GA370" s="202"/>
      <c r="GB370" s="202"/>
      <c r="GC370" s="202"/>
      <c r="GD370" s="202"/>
      <c r="GE370" s="202"/>
      <c r="GF370" s="202"/>
      <c r="GG370" s="202"/>
      <c r="GH370" s="202"/>
      <c r="GI370" s="202"/>
      <c r="GJ370" s="202"/>
      <c r="GK370" s="202"/>
      <c r="GL370" s="202"/>
      <c r="GM370" s="202"/>
      <c r="GN370" s="202"/>
      <c r="GO370" s="202"/>
      <c r="GP370" s="202"/>
      <c r="GQ370" s="202"/>
      <c r="GR370" s="202"/>
      <c r="GS370" s="202"/>
      <c r="GT370" s="202"/>
      <c r="GU370" s="202"/>
      <c r="GV370" s="202"/>
      <c r="GW370" s="202"/>
      <c r="GX370" s="202"/>
      <c r="GY370" s="202"/>
      <c r="GZ370" s="202"/>
      <c r="HA370" s="202"/>
      <c r="HB370" s="202"/>
      <c r="HC370" s="202"/>
      <c r="HD370" s="202"/>
      <c r="HE370" s="202"/>
      <c r="HF370" s="202"/>
      <c r="HG370" s="202"/>
      <c r="HH370" s="202"/>
      <c r="HI370" s="202"/>
      <c r="HJ370" s="202"/>
      <c r="HK370" s="202"/>
      <c r="HL370" s="202"/>
      <c r="HM370" s="202"/>
      <c r="HN370" s="202"/>
      <c r="HO370" s="202"/>
      <c r="HP370" s="202"/>
      <c r="HQ370" s="202"/>
      <c r="HR370" s="202"/>
      <c r="HS370" s="202"/>
    </row>
    <row r="371" spans="6:227" ht="10" customHeight="1" x14ac:dyDescent="0.35">
      <c r="F371" s="184"/>
      <c r="G371" s="184"/>
      <c r="H371" s="184"/>
      <c r="I371" s="184"/>
      <c r="J371" s="184"/>
      <c r="K371" s="184"/>
      <c r="Z371" s="263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  <c r="DI371" s="202"/>
      <c r="DJ371" s="202"/>
      <c r="DK371" s="202"/>
      <c r="DL371" s="202"/>
      <c r="DM371" s="202"/>
      <c r="DN371" s="202"/>
      <c r="DO371" s="202"/>
      <c r="DP371" s="202"/>
      <c r="DQ371" s="202"/>
      <c r="DR371" s="202"/>
      <c r="DS371" s="202"/>
      <c r="DT371" s="202"/>
      <c r="DU371" s="202"/>
      <c r="DV371" s="202"/>
      <c r="DW371" s="202"/>
      <c r="DX371" s="202"/>
      <c r="DY371" s="202"/>
      <c r="DZ371" s="202"/>
      <c r="EA371" s="202"/>
      <c r="EB371" s="202"/>
      <c r="EC371" s="202"/>
      <c r="ED371" s="202"/>
      <c r="EE371" s="202"/>
      <c r="EF371" s="202"/>
      <c r="EG371" s="202"/>
      <c r="EH371" s="202"/>
      <c r="EI371" s="202"/>
      <c r="EJ371" s="202"/>
      <c r="EK371" s="202"/>
      <c r="EL371" s="202"/>
      <c r="EM371" s="202"/>
      <c r="EN371" s="202"/>
      <c r="EO371" s="202"/>
      <c r="EP371" s="202"/>
      <c r="EQ371" s="202"/>
      <c r="ER371" s="202"/>
      <c r="ES371" s="202"/>
      <c r="ET371" s="202"/>
      <c r="EU371" s="202"/>
      <c r="EV371" s="202"/>
      <c r="EW371" s="202"/>
      <c r="EX371" s="202"/>
      <c r="EY371" s="202"/>
      <c r="EZ371" s="202"/>
      <c r="FA371" s="202"/>
      <c r="FB371" s="202"/>
      <c r="FC371" s="202"/>
      <c r="FD371" s="202"/>
      <c r="FE371" s="202"/>
      <c r="FF371" s="202"/>
      <c r="FG371" s="202"/>
      <c r="FH371" s="202"/>
      <c r="FI371" s="202"/>
      <c r="FJ371" s="202"/>
      <c r="FK371" s="202"/>
      <c r="FL371" s="202"/>
      <c r="FM371" s="202"/>
      <c r="FN371" s="202"/>
      <c r="FO371" s="202"/>
      <c r="FP371" s="202"/>
      <c r="FQ371" s="202"/>
      <c r="FR371" s="202"/>
      <c r="FS371" s="202"/>
      <c r="FT371" s="202"/>
      <c r="FU371" s="202"/>
      <c r="FV371" s="202"/>
      <c r="FW371" s="202"/>
      <c r="FX371" s="202"/>
      <c r="FY371" s="202"/>
      <c r="FZ371" s="202"/>
      <c r="GA371" s="202"/>
      <c r="GB371" s="202"/>
      <c r="GC371" s="202"/>
      <c r="GD371" s="202"/>
      <c r="GE371" s="202"/>
      <c r="GF371" s="202"/>
      <c r="GG371" s="202"/>
      <c r="GH371" s="202"/>
      <c r="GI371" s="202"/>
      <c r="GJ371" s="202"/>
      <c r="GK371" s="202"/>
      <c r="GL371" s="202"/>
      <c r="GM371" s="202"/>
      <c r="GN371" s="202"/>
      <c r="GO371" s="202"/>
      <c r="GP371" s="202"/>
      <c r="GQ371" s="202"/>
      <c r="GR371" s="202"/>
      <c r="GS371" s="202"/>
      <c r="GT371" s="202"/>
      <c r="GU371" s="202"/>
      <c r="GV371" s="202"/>
      <c r="GW371" s="202"/>
      <c r="GX371" s="202"/>
      <c r="GY371" s="202"/>
      <c r="GZ371" s="202"/>
      <c r="HA371" s="202"/>
      <c r="HB371" s="202"/>
      <c r="HC371" s="202"/>
      <c r="HD371" s="202"/>
      <c r="HE371" s="202"/>
      <c r="HF371" s="202"/>
      <c r="HG371" s="202"/>
      <c r="HH371" s="202"/>
      <c r="HI371" s="202"/>
      <c r="HJ371" s="202"/>
      <c r="HK371" s="202"/>
      <c r="HL371" s="202"/>
      <c r="HM371" s="202"/>
      <c r="HN371" s="202"/>
      <c r="HO371" s="202"/>
      <c r="HP371" s="202"/>
      <c r="HQ371" s="202"/>
      <c r="HR371" s="202"/>
      <c r="HS371" s="202"/>
    </row>
    <row r="372" spans="6:227" ht="10" customHeight="1" x14ac:dyDescent="0.35">
      <c r="F372" s="184"/>
      <c r="G372" s="184"/>
      <c r="H372" s="184"/>
      <c r="I372" s="184"/>
      <c r="J372" s="184"/>
      <c r="K372" s="184"/>
      <c r="Z372" s="263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  <c r="DI372" s="202"/>
      <c r="DJ372" s="202"/>
      <c r="DK372" s="202"/>
      <c r="DL372" s="202"/>
      <c r="DM372" s="202"/>
      <c r="DN372" s="202"/>
      <c r="DO372" s="202"/>
      <c r="DP372" s="202"/>
      <c r="DQ372" s="202"/>
      <c r="DR372" s="202"/>
      <c r="DS372" s="202"/>
      <c r="DT372" s="202"/>
      <c r="DU372" s="202"/>
      <c r="DV372" s="202"/>
      <c r="DW372" s="202"/>
      <c r="DX372" s="202"/>
      <c r="DY372" s="202"/>
      <c r="DZ372" s="202"/>
      <c r="EA372" s="202"/>
      <c r="EB372" s="202"/>
      <c r="EC372" s="202"/>
      <c r="ED372" s="202"/>
      <c r="EE372" s="202"/>
      <c r="EF372" s="202"/>
      <c r="EG372" s="202"/>
      <c r="EH372" s="202"/>
      <c r="EI372" s="202"/>
      <c r="EJ372" s="202"/>
      <c r="EK372" s="202"/>
      <c r="EL372" s="202"/>
      <c r="EM372" s="202"/>
      <c r="EN372" s="202"/>
      <c r="EO372" s="202"/>
      <c r="EP372" s="202"/>
      <c r="EQ372" s="202"/>
      <c r="ER372" s="202"/>
      <c r="ES372" s="202"/>
      <c r="ET372" s="202"/>
      <c r="EU372" s="202"/>
      <c r="EV372" s="202"/>
      <c r="EW372" s="202"/>
      <c r="EX372" s="202"/>
      <c r="EY372" s="202"/>
      <c r="EZ372" s="202"/>
      <c r="FA372" s="202"/>
      <c r="FB372" s="202"/>
      <c r="FC372" s="202"/>
      <c r="FD372" s="202"/>
      <c r="FE372" s="202"/>
      <c r="FF372" s="202"/>
      <c r="FG372" s="202"/>
      <c r="FH372" s="202"/>
      <c r="FI372" s="202"/>
      <c r="FJ372" s="202"/>
      <c r="FK372" s="202"/>
      <c r="FL372" s="202"/>
      <c r="FM372" s="202"/>
      <c r="FN372" s="202"/>
      <c r="FO372" s="202"/>
      <c r="FP372" s="202"/>
      <c r="FQ372" s="202"/>
      <c r="FR372" s="202"/>
      <c r="FS372" s="202"/>
      <c r="FT372" s="202"/>
      <c r="FU372" s="202"/>
      <c r="FV372" s="202"/>
      <c r="FW372" s="202"/>
      <c r="FX372" s="202"/>
      <c r="FY372" s="202"/>
      <c r="FZ372" s="202"/>
      <c r="GA372" s="202"/>
      <c r="GB372" s="202"/>
      <c r="GC372" s="202"/>
      <c r="GD372" s="202"/>
      <c r="GE372" s="202"/>
      <c r="GF372" s="202"/>
      <c r="GG372" s="202"/>
      <c r="GH372" s="202"/>
      <c r="GI372" s="202"/>
      <c r="GJ372" s="202"/>
      <c r="GK372" s="202"/>
      <c r="GL372" s="202"/>
      <c r="GM372" s="202"/>
      <c r="GN372" s="202"/>
      <c r="GO372" s="202"/>
      <c r="GP372" s="202"/>
      <c r="GQ372" s="202"/>
      <c r="GR372" s="202"/>
      <c r="GS372" s="202"/>
      <c r="GT372" s="202"/>
      <c r="GU372" s="202"/>
      <c r="GV372" s="202"/>
      <c r="GW372" s="202"/>
      <c r="GX372" s="202"/>
      <c r="GY372" s="202"/>
      <c r="GZ372" s="202"/>
      <c r="HA372" s="202"/>
      <c r="HB372" s="202"/>
      <c r="HC372" s="202"/>
      <c r="HD372" s="202"/>
      <c r="HE372" s="202"/>
      <c r="HF372" s="202"/>
      <c r="HG372" s="202"/>
      <c r="HH372" s="202"/>
      <c r="HI372" s="202"/>
      <c r="HJ372" s="202"/>
      <c r="HK372" s="202"/>
      <c r="HL372" s="202"/>
      <c r="HM372" s="202"/>
      <c r="HN372" s="202"/>
      <c r="HO372" s="202"/>
      <c r="HP372" s="202"/>
      <c r="HQ372" s="202"/>
      <c r="HR372" s="202"/>
      <c r="HS372" s="202"/>
    </row>
    <row r="373" spans="6:227" ht="10" customHeight="1" x14ac:dyDescent="0.35">
      <c r="F373" s="184"/>
      <c r="G373" s="184"/>
      <c r="H373" s="184"/>
      <c r="I373" s="184"/>
      <c r="J373" s="184"/>
      <c r="K373" s="184"/>
      <c r="Z373" s="263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  <c r="DI373" s="202"/>
      <c r="DJ373" s="202"/>
      <c r="DK373" s="202"/>
      <c r="DL373" s="202"/>
      <c r="DM373" s="202"/>
      <c r="DN373" s="202"/>
      <c r="DO373" s="202"/>
      <c r="DP373" s="202"/>
      <c r="DQ373" s="202"/>
      <c r="DR373" s="202"/>
      <c r="DS373" s="202"/>
      <c r="DT373" s="202"/>
      <c r="DU373" s="202"/>
      <c r="DV373" s="202"/>
      <c r="DW373" s="202"/>
      <c r="DX373" s="202"/>
      <c r="DY373" s="202"/>
      <c r="DZ373" s="202"/>
      <c r="EA373" s="202"/>
      <c r="EB373" s="202"/>
      <c r="EC373" s="202"/>
      <c r="ED373" s="202"/>
      <c r="EE373" s="202"/>
      <c r="EF373" s="202"/>
      <c r="EG373" s="202"/>
      <c r="EH373" s="202"/>
      <c r="EI373" s="202"/>
      <c r="EJ373" s="202"/>
      <c r="EK373" s="202"/>
      <c r="EL373" s="202"/>
      <c r="EM373" s="202"/>
      <c r="EN373" s="202"/>
      <c r="EO373" s="202"/>
      <c r="EP373" s="202"/>
      <c r="EQ373" s="202"/>
      <c r="ER373" s="202"/>
      <c r="ES373" s="202"/>
      <c r="ET373" s="202"/>
      <c r="EU373" s="202"/>
      <c r="EV373" s="202"/>
      <c r="EW373" s="202"/>
      <c r="EX373" s="202"/>
      <c r="EY373" s="202"/>
      <c r="EZ373" s="202"/>
      <c r="FA373" s="202"/>
      <c r="FB373" s="202"/>
      <c r="FC373" s="202"/>
      <c r="FD373" s="202"/>
      <c r="FE373" s="202"/>
      <c r="FF373" s="202"/>
      <c r="FG373" s="202"/>
      <c r="FH373" s="202"/>
      <c r="FI373" s="202"/>
      <c r="FJ373" s="202"/>
      <c r="FK373" s="202"/>
      <c r="FL373" s="202"/>
      <c r="FM373" s="202"/>
      <c r="FN373" s="202"/>
      <c r="FO373" s="202"/>
      <c r="FP373" s="202"/>
      <c r="FQ373" s="202"/>
      <c r="FR373" s="202"/>
      <c r="FS373" s="202"/>
      <c r="FT373" s="202"/>
      <c r="FU373" s="202"/>
      <c r="FV373" s="202"/>
      <c r="FW373" s="202"/>
      <c r="FX373" s="202"/>
      <c r="FY373" s="202"/>
      <c r="FZ373" s="202"/>
      <c r="GA373" s="202"/>
      <c r="GB373" s="202"/>
      <c r="GC373" s="202"/>
      <c r="GD373" s="202"/>
      <c r="GE373" s="202"/>
      <c r="GF373" s="202"/>
      <c r="GG373" s="202"/>
      <c r="GH373" s="202"/>
      <c r="GI373" s="202"/>
      <c r="GJ373" s="202"/>
      <c r="GK373" s="202"/>
      <c r="GL373" s="202"/>
      <c r="GM373" s="202"/>
      <c r="GN373" s="202"/>
      <c r="GO373" s="202"/>
      <c r="GP373" s="202"/>
      <c r="GQ373" s="202"/>
      <c r="GR373" s="202"/>
      <c r="GS373" s="202"/>
      <c r="GT373" s="202"/>
      <c r="GU373" s="202"/>
      <c r="GV373" s="202"/>
      <c r="GW373" s="202"/>
      <c r="GX373" s="202"/>
      <c r="GY373" s="202"/>
      <c r="GZ373" s="202"/>
      <c r="HA373" s="202"/>
      <c r="HB373" s="202"/>
      <c r="HC373" s="202"/>
      <c r="HD373" s="202"/>
      <c r="HE373" s="202"/>
      <c r="HF373" s="202"/>
      <c r="HG373" s="202"/>
      <c r="HH373" s="202"/>
      <c r="HI373" s="202"/>
      <c r="HJ373" s="202"/>
      <c r="HK373" s="202"/>
      <c r="HL373" s="202"/>
      <c r="HM373" s="202"/>
      <c r="HN373" s="202"/>
      <c r="HO373" s="202"/>
      <c r="HP373" s="202"/>
      <c r="HQ373" s="202"/>
      <c r="HR373" s="202"/>
      <c r="HS373" s="202"/>
    </row>
    <row r="374" spans="6:227" ht="10" customHeight="1" x14ac:dyDescent="0.35">
      <c r="F374" s="184"/>
      <c r="G374" s="184"/>
      <c r="H374" s="184"/>
      <c r="I374" s="184"/>
      <c r="J374" s="184"/>
      <c r="K374" s="184"/>
      <c r="Z374" s="263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  <c r="DJ374" s="202"/>
      <c r="DK374" s="202"/>
      <c r="DL374" s="202"/>
      <c r="DM374" s="202"/>
      <c r="DN374" s="202"/>
      <c r="DO374" s="202"/>
      <c r="DP374" s="202"/>
      <c r="DQ374" s="202"/>
      <c r="DR374" s="202"/>
      <c r="DS374" s="202"/>
      <c r="DT374" s="202"/>
      <c r="DU374" s="202"/>
      <c r="DV374" s="202"/>
      <c r="DW374" s="202"/>
      <c r="DX374" s="202"/>
      <c r="DY374" s="202"/>
      <c r="DZ374" s="202"/>
      <c r="EA374" s="202"/>
      <c r="EB374" s="202"/>
      <c r="EC374" s="202"/>
      <c r="ED374" s="202"/>
      <c r="EE374" s="202"/>
      <c r="EF374" s="202"/>
      <c r="EG374" s="202"/>
      <c r="EH374" s="202"/>
      <c r="EI374" s="202"/>
      <c r="EJ374" s="202"/>
      <c r="EK374" s="202"/>
      <c r="EL374" s="202"/>
      <c r="EM374" s="202"/>
      <c r="EN374" s="202"/>
      <c r="EO374" s="202"/>
      <c r="EP374" s="202"/>
      <c r="EQ374" s="202"/>
      <c r="ER374" s="202"/>
      <c r="ES374" s="202"/>
      <c r="ET374" s="202"/>
      <c r="EU374" s="202"/>
      <c r="EV374" s="202"/>
      <c r="EW374" s="202"/>
      <c r="EX374" s="202"/>
      <c r="EY374" s="202"/>
      <c r="EZ374" s="202"/>
      <c r="FA374" s="202"/>
      <c r="FB374" s="202"/>
      <c r="FC374" s="202"/>
      <c r="FD374" s="202"/>
      <c r="FE374" s="202"/>
      <c r="FF374" s="202"/>
      <c r="FG374" s="202"/>
      <c r="FH374" s="202"/>
      <c r="FI374" s="202"/>
      <c r="FJ374" s="202"/>
      <c r="FK374" s="202"/>
      <c r="FL374" s="202"/>
      <c r="FM374" s="202"/>
      <c r="FN374" s="202"/>
      <c r="FO374" s="202"/>
      <c r="FP374" s="202"/>
      <c r="FQ374" s="202"/>
      <c r="FR374" s="202"/>
      <c r="FS374" s="202"/>
      <c r="FT374" s="202"/>
      <c r="FU374" s="202"/>
      <c r="FV374" s="202"/>
      <c r="FW374" s="202"/>
      <c r="FX374" s="202"/>
      <c r="FY374" s="202"/>
      <c r="FZ374" s="202"/>
      <c r="GA374" s="202"/>
      <c r="GB374" s="202"/>
      <c r="GC374" s="202"/>
      <c r="GD374" s="202"/>
      <c r="GE374" s="202"/>
      <c r="GF374" s="202"/>
      <c r="GG374" s="202"/>
      <c r="GH374" s="202"/>
      <c r="GI374" s="202"/>
      <c r="GJ374" s="202"/>
      <c r="GK374" s="202"/>
      <c r="GL374" s="202"/>
      <c r="GM374" s="202"/>
      <c r="GN374" s="202"/>
      <c r="GO374" s="202"/>
      <c r="GP374" s="202"/>
      <c r="GQ374" s="202"/>
      <c r="GR374" s="202"/>
      <c r="GS374" s="202"/>
      <c r="GT374" s="202"/>
      <c r="GU374" s="202"/>
      <c r="GV374" s="202"/>
      <c r="GW374" s="202"/>
      <c r="GX374" s="202"/>
      <c r="GY374" s="202"/>
      <c r="GZ374" s="202"/>
      <c r="HA374" s="202"/>
      <c r="HB374" s="202"/>
      <c r="HC374" s="202"/>
      <c r="HD374" s="202"/>
      <c r="HE374" s="202"/>
      <c r="HF374" s="202"/>
      <c r="HG374" s="202"/>
      <c r="HH374" s="202"/>
      <c r="HI374" s="202"/>
      <c r="HJ374" s="202"/>
      <c r="HK374" s="202"/>
      <c r="HL374" s="202"/>
      <c r="HM374" s="202"/>
      <c r="HN374" s="202"/>
      <c r="HO374" s="202"/>
      <c r="HP374" s="202"/>
      <c r="HQ374" s="202"/>
      <c r="HR374" s="202"/>
      <c r="HS374" s="202"/>
    </row>
    <row r="375" spans="6:227" ht="10" customHeight="1" x14ac:dyDescent="0.35">
      <c r="F375" s="184"/>
      <c r="G375" s="184"/>
      <c r="H375" s="184"/>
      <c r="I375" s="184"/>
      <c r="J375" s="184"/>
      <c r="K375" s="184"/>
      <c r="Z375" s="263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  <c r="DI375" s="202"/>
      <c r="DJ375" s="202"/>
      <c r="DK375" s="202"/>
      <c r="DL375" s="202"/>
      <c r="DM375" s="202"/>
      <c r="DN375" s="202"/>
      <c r="DO375" s="202"/>
      <c r="DP375" s="202"/>
      <c r="DQ375" s="202"/>
      <c r="DR375" s="202"/>
      <c r="DS375" s="202"/>
      <c r="DT375" s="202"/>
      <c r="DU375" s="202"/>
      <c r="DV375" s="202"/>
      <c r="DW375" s="202"/>
      <c r="DX375" s="202"/>
      <c r="DY375" s="202"/>
      <c r="DZ375" s="202"/>
      <c r="EA375" s="202"/>
      <c r="EB375" s="202"/>
      <c r="EC375" s="202"/>
      <c r="ED375" s="202"/>
      <c r="EE375" s="202"/>
      <c r="EF375" s="202"/>
      <c r="EG375" s="202"/>
      <c r="EH375" s="202"/>
      <c r="EI375" s="202"/>
      <c r="EJ375" s="202"/>
      <c r="EK375" s="202"/>
      <c r="EL375" s="202"/>
      <c r="EM375" s="202"/>
      <c r="EN375" s="202"/>
      <c r="EO375" s="202"/>
      <c r="EP375" s="202"/>
      <c r="EQ375" s="202"/>
      <c r="ER375" s="202"/>
      <c r="ES375" s="202"/>
      <c r="ET375" s="202"/>
      <c r="EU375" s="202"/>
      <c r="EV375" s="202"/>
      <c r="EW375" s="202"/>
      <c r="EX375" s="202"/>
      <c r="EY375" s="202"/>
      <c r="EZ375" s="202"/>
      <c r="FA375" s="202"/>
      <c r="FB375" s="202"/>
      <c r="FC375" s="202"/>
      <c r="FD375" s="202"/>
      <c r="FE375" s="202"/>
      <c r="FF375" s="202"/>
      <c r="FG375" s="202"/>
      <c r="FH375" s="202"/>
      <c r="FI375" s="202"/>
      <c r="FJ375" s="202"/>
      <c r="FK375" s="202"/>
      <c r="FL375" s="202"/>
      <c r="FM375" s="202"/>
      <c r="FN375" s="202"/>
      <c r="FO375" s="202"/>
      <c r="FP375" s="202"/>
      <c r="FQ375" s="202"/>
      <c r="FR375" s="202"/>
      <c r="FS375" s="202"/>
      <c r="FT375" s="202"/>
      <c r="FU375" s="202"/>
      <c r="FV375" s="202"/>
      <c r="FW375" s="202"/>
      <c r="FX375" s="202"/>
      <c r="FY375" s="202"/>
      <c r="FZ375" s="202"/>
      <c r="GA375" s="202"/>
      <c r="GB375" s="202"/>
      <c r="GC375" s="202"/>
      <c r="GD375" s="202"/>
      <c r="GE375" s="202"/>
      <c r="GF375" s="202"/>
      <c r="GG375" s="202"/>
      <c r="GH375" s="202"/>
      <c r="GI375" s="202"/>
      <c r="GJ375" s="202"/>
      <c r="GK375" s="202"/>
      <c r="GL375" s="202"/>
      <c r="GM375" s="202"/>
      <c r="GN375" s="202"/>
      <c r="GO375" s="202"/>
      <c r="GP375" s="202"/>
      <c r="GQ375" s="202"/>
      <c r="GR375" s="202"/>
      <c r="GS375" s="202"/>
      <c r="GT375" s="202"/>
      <c r="GU375" s="202"/>
      <c r="GV375" s="202"/>
      <c r="GW375" s="202"/>
      <c r="GX375" s="202"/>
      <c r="GY375" s="202"/>
      <c r="GZ375" s="202"/>
      <c r="HA375" s="202"/>
      <c r="HB375" s="202"/>
      <c r="HC375" s="202"/>
      <c r="HD375" s="202"/>
      <c r="HE375" s="202"/>
      <c r="HF375" s="202"/>
      <c r="HG375" s="202"/>
      <c r="HH375" s="202"/>
      <c r="HI375" s="202"/>
      <c r="HJ375" s="202"/>
      <c r="HK375" s="202"/>
      <c r="HL375" s="202"/>
      <c r="HM375" s="202"/>
      <c r="HN375" s="202"/>
      <c r="HO375" s="202"/>
      <c r="HP375" s="202"/>
      <c r="HQ375" s="202"/>
      <c r="HR375" s="202"/>
      <c r="HS375" s="202"/>
    </row>
    <row r="376" spans="6:227" ht="10" customHeight="1" x14ac:dyDescent="0.35">
      <c r="F376" s="184"/>
      <c r="G376" s="184"/>
      <c r="H376" s="184"/>
      <c r="I376" s="184"/>
      <c r="J376" s="184"/>
      <c r="K376" s="184"/>
      <c r="Z376" s="263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  <c r="DJ376" s="202"/>
      <c r="DK376" s="202"/>
      <c r="DL376" s="202"/>
      <c r="DM376" s="202"/>
      <c r="DN376" s="202"/>
      <c r="DO376" s="202"/>
      <c r="DP376" s="202"/>
      <c r="DQ376" s="202"/>
      <c r="DR376" s="202"/>
      <c r="DS376" s="202"/>
      <c r="DT376" s="202"/>
      <c r="DU376" s="202"/>
      <c r="DV376" s="202"/>
      <c r="DW376" s="202"/>
      <c r="DX376" s="202"/>
      <c r="DY376" s="202"/>
      <c r="DZ376" s="202"/>
      <c r="EA376" s="202"/>
      <c r="EB376" s="202"/>
      <c r="EC376" s="202"/>
      <c r="ED376" s="202"/>
      <c r="EE376" s="202"/>
      <c r="EF376" s="202"/>
      <c r="EG376" s="202"/>
      <c r="EH376" s="202"/>
      <c r="EI376" s="202"/>
      <c r="EJ376" s="202"/>
      <c r="EK376" s="202"/>
      <c r="EL376" s="202"/>
      <c r="EM376" s="202"/>
      <c r="EN376" s="202"/>
      <c r="EO376" s="202"/>
      <c r="EP376" s="202"/>
      <c r="EQ376" s="202"/>
      <c r="ER376" s="202"/>
      <c r="ES376" s="202"/>
      <c r="ET376" s="202"/>
      <c r="EU376" s="202"/>
      <c r="EV376" s="202"/>
      <c r="EW376" s="202"/>
      <c r="EX376" s="202"/>
      <c r="EY376" s="202"/>
      <c r="EZ376" s="202"/>
      <c r="FA376" s="202"/>
      <c r="FB376" s="202"/>
      <c r="FC376" s="202"/>
      <c r="FD376" s="202"/>
      <c r="FE376" s="202"/>
      <c r="FF376" s="202"/>
      <c r="FG376" s="202"/>
      <c r="FH376" s="202"/>
      <c r="FI376" s="202"/>
      <c r="FJ376" s="202"/>
      <c r="FK376" s="202"/>
      <c r="FL376" s="202"/>
      <c r="FM376" s="202"/>
      <c r="FN376" s="202"/>
      <c r="FO376" s="202"/>
      <c r="FP376" s="202"/>
      <c r="FQ376" s="202"/>
      <c r="FR376" s="202"/>
      <c r="FS376" s="202"/>
      <c r="FT376" s="202"/>
      <c r="FU376" s="202"/>
      <c r="FV376" s="202"/>
      <c r="FW376" s="202"/>
      <c r="FX376" s="202"/>
      <c r="FY376" s="202"/>
      <c r="FZ376" s="202"/>
      <c r="GA376" s="202"/>
      <c r="GB376" s="202"/>
      <c r="GC376" s="202"/>
      <c r="GD376" s="202"/>
      <c r="GE376" s="202"/>
      <c r="GF376" s="202"/>
      <c r="GG376" s="202"/>
      <c r="GH376" s="202"/>
      <c r="GI376" s="202"/>
      <c r="GJ376" s="202"/>
      <c r="GK376" s="202"/>
      <c r="GL376" s="202"/>
      <c r="GM376" s="202"/>
      <c r="GN376" s="202"/>
      <c r="GO376" s="202"/>
      <c r="GP376" s="202"/>
      <c r="GQ376" s="202"/>
      <c r="GR376" s="202"/>
      <c r="GS376" s="202"/>
      <c r="GT376" s="202"/>
      <c r="GU376" s="202"/>
      <c r="GV376" s="202"/>
      <c r="GW376" s="202"/>
      <c r="GX376" s="202"/>
      <c r="GY376" s="202"/>
      <c r="GZ376" s="202"/>
      <c r="HA376" s="202"/>
      <c r="HB376" s="202"/>
      <c r="HC376" s="202"/>
      <c r="HD376" s="202"/>
      <c r="HE376" s="202"/>
      <c r="HF376" s="202"/>
      <c r="HG376" s="202"/>
      <c r="HH376" s="202"/>
      <c r="HI376" s="202"/>
      <c r="HJ376" s="202"/>
      <c r="HK376" s="202"/>
      <c r="HL376" s="202"/>
      <c r="HM376" s="202"/>
      <c r="HN376" s="202"/>
      <c r="HO376" s="202"/>
      <c r="HP376" s="202"/>
      <c r="HQ376" s="202"/>
      <c r="HR376" s="202"/>
      <c r="HS376" s="202"/>
    </row>
    <row r="377" spans="6:227" ht="10" customHeight="1" x14ac:dyDescent="0.35">
      <c r="F377" s="184"/>
      <c r="G377" s="184"/>
      <c r="H377" s="184"/>
      <c r="I377" s="184"/>
      <c r="J377" s="184"/>
      <c r="K377" s="184"/>
      <c r="Z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  <c r="DJ377" s="202"/>
      <c r="DK377" s="202"/>
      <c r="DL377" s="202"/>
      <c r="DM377" s="202"/>
      <c r="DN377" s="202"/>
      <c r="DO377" s="202"/>
      <c r="DP377" s="202"/>
      <c r="DQ377" s="202"/>
      <c r="DR377" s="202"/>
      <c r="DS377" s="202"/>
      <c r="DT377" s="202"/>
      <c r="DU377" s="202"/>
      <c r="DV377" s="202"/>
      <c r="DW377" s="202"/>
      <c r="DX377" s="202"/>
      <c r="DY377" s="202"/>
      <c r="DZ377" s="202"/>
      <c r="EA377" s="202"/>
      <c r="EB377" s="202"/>
      <c r="EC377" s="202"/>
      <c r="ED377" s="202"/>
      <c r="EE377" s="202"/>
      <c r="EF377" s="202"/>
      <c r="EG377" s="202"/>
      <c r="EH377" s="202"/>
      <c r="EI377" s="202"/>
      <c r="EJ377" s="202"/>
      <c r="EK377" s="202"/>
      <c r="EL377" s="202"/>
      <c r="EM377" s="202"/>
      <c r="EN377" s="202"/>
      <c r="EO377" s="202"/>
      <c r="EP377" s="202"/>
      <c r="EQ377" s="202"/>
      <c r="ER377" s="202"/>
      <c r="ES377" s="202"/>
      <c r="ET377" s="202"/>
      <c r="EU377" s="202"/>
      <c r="EV377" s="202"/>
      <c r="EW377" s="202"/>
      <c r="EX377" s="202"/>
      <c r="EY377" s="202"/>
      <c r="EZ377" s="202"/>
      <c r="FA377" s="202"/>
      <c r="FB377" s="202"/>
      <c r="FC377" s="202"/>
      <c r="FD377" s="202"/>
      <c r="FE377" s="202"/>
      <c r="FF377" s="202"/>
      <c r="FG377" s="202"/>
      <c r="FH377" s="202"/>
      <c r="FI377" s="202"/>
      <c r="FJ377" s="202"/>
      <c r="FK377" s="202"/>
      <c r="FL377" s="202"/>
      <c r="FM377" s="202"/>
      <c r="FN377" s="202"/>
      <c r="FO377" s="202"/>
      <c r="FP377" s="202"/>
      <c r="FQ377" s="202"/>
      <c r="FR377" s="202"/>
      <c r="FS377" s="202"/>
      <c r="FT377" s="202"/>
      <c r="FU377" s="202"/>
      <c r="FV377" s="202"/>
      <c r="FW377" s="202"/>
      <c r="FX377" s="202"/>
      <c r="FY377" s="202"/>
      <c r="FZ377" s="202"/>
      <c r="GA377" s="202"/>
      <c r="GB377" s="202"/>
      <c r="GC377" s="202"/>
      <c r="GD377" s="202"/>
      <c r="GE377" s="202"/>
      <c r="GF377" s="202"/>
      <c r="GG377" s="202"/>
      <c r="GH377" s="202"/>
      <c r="GI377" s="202"/>
      <c r="GJ377" s="202"/>
      <c r="GK377" s="202"/>
      <c r="GL377" s="202"/>
      <c r="GM377" s="202"/>
      <c r="GN377" s="202"/>
      <c r="GO377" s="202"/>
      <c r="GP377" s="202"/>
      <c r="GQ377" s="202"/>
      <c r="GR377" s="202"/>
      <c r="GS377" s="202"/>
      <c r="GT377" s="202"/>
      <c r="GU377" s="202"/>
      <c r="GV377" s="202"/>
      <c r="GW377" s="202"/>
      <c r="GX377" s="202"/>
      <c r="GY377" s="202"/>
      <c r="GZ377" s="202"/>
      <c r="HA377" s="202"/>
      <c r="HB377" s="202"/>
      <c r="HC377" s="202"/>
      <c r="HD377" s="202"/>
      <c r="HE377" s="202"/>
      <c r="HF377" s="202"/>
      <c r="HG377" s="202"/>
      <c r="HH377" s="202"/>
      <c r="HI377" s="202"/>
      <c r="HJ377" s="202"/>
      <c r="HK377" s="202"/>
      <c r="HL377" s="202"/>
      <c r="HM377" s="202"/>
      <c r="HN377" s="202"/>
      <c r="HO377" s="202"/>
      <c r="HP377" s="202"/>
      <c r="HQ377" s="202"/>
      <c r="HR377" s="202"/>
      <c r="HS377" s="202"/>
    </row>
    <row r="378" spans="6:227" ht="10" customHeight="1" x14ac:dyDescent="0.35">
      <c r="F378" s="184"/>
      <c r="G378" s="184"/>
      <c r="H378" s="184"/>
      <c r="I378" s="184"/>
      <c r="J378" s="184"/>
      <c r="K378" s="184"/>
      <c r="Z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  <c r="DI378" s="202"/>
      <c r="DJ378" s="202"/>
      <c r="DK378" s="202"/>
      <c r="DL378" s="202"/>
      <c r="DM378" s="202"/>
      <c r="DN378" s="202"/>
      <c r="DO378" s="202"/>
      <c r="DP378" s="202"/>
      <c r="DQ378" s="202"/>
      <c r="DR378" s="202"/>
      <c r="DS378" s="202"/>
      <c r="DT378" s="202"/>
      <c r="DU378" s="202"/>
      <c r="DV378" s="202"/>
      <c r="DW378" s="202"/>
      <c r="DX378" s="202"/>
      <c r="DY378" s="202"/>
      <c r="DZ378" s="202"/>
      <c r="EA378" s="202"/>
      <c r="EB378" s="202"/>
      <c r="EC378" s="202"/>
      <c r="ED378" s="202"/>
      <c r="EE378" s="202"/>
      <c r="EF378" s="202"/>
      <c r="EG378" s="202"/>
      <c r="EH378" s="202"/>
      <c r="EI378" s="202"/>
      <c r="EJ378" s="202"/>
      <c r="EK378" s="202"/>
      <c r="EL378" s="202"/>
      <c r="EM378" s="202"/>
      <c r="EN378" s="202"/>
      <c r="EO378" s="202"/>
      <c r="EP378" s="202"/>
      <c r="EQ378" s="202"/>
      <c r="ER378" s="202"/>
      <c r="ES378" s="202"/>
      <c r="ET378" s="202"/>
      <c r="EU378" s="202"/>
      <c r="EV378" s="202"/>
      <c r="EW378" s="202"/>
      <c r="EX378" s="202"/>
      <c r="EY378" s="202"/>
      <c r="EZ378" s="202"/>
      <c r="FA378" s="202"/>
      <c r="FB378" s="202"/>
      <c r="FC378" s="202"/>
      <c r="FD378" s="202"/>
      <c r="FE378" s="202"/>
      <c r="FF378" s="202"/>
      <c r="FG378" s="202"/>
      <c r="FH378" s="202"/>
      <c r="FI378" s="202"/>
      <c r="FJ378" s="202"/>
      <c r="FK378" s="202"/>
      <c r="FL378" s="202"/>
      <c r="FM378" s="202"/>
      <c r="FN378" s="202"/>
      <c r="FO378" s="202"/>
      <c r="FP378" s="202"/>
      <c r="FQ378" s="202"/>
      <c r="FR378" s="202"/>
      <c r="FS378" s="202"/>
      <c r="FT378" s="202"/>
      <c r="FU378" s="202"/>
      <c r="FV378" s="202"/>
      <c r="FW378" s="202"/>
      <c r="FX378" s="202"/>
      <c r="FY378" s="202"/>
      <c r="FZ378" s="202"/>
      <c r="GA378" s="202"/>
      <c r="GB378" s="202"/>
      <c r="GC378" s="202"/>
      <c r="GD378" s="202"/>
      <c r="GE378" s="202"/>
      <c r="GF378" s="202"/>
      <c r="GG378" s="202"/>
      <c r="GH378" s="202"/>
      <c r="GI378" s="202"/>
      <c r="GJ378" s="202"/>
      <c r="GK378" s="202"/>
      <c r="GL378" s="202"/>
      <c r="GM378" s="202"/>
      <c r="GN378" s="202"/>
      <c r="GO378" s="202"/>
      <c r="GP378" s="202"/>
      <c r="GQ378" s="202"/>
      <c r="GR378" s="202"/>
      <c r="GS378" s="202"/>
      <c r="GT378" s="202"/>
      <c r="GU378" s="202"/>
      <c r="GV378" s="202"/>
      <c r="GW378" s="202"/>
      <c r="GX378" s="202"/>
      <c r="GY378" s="202"/>
      <c r="GZ378" s="202"/>
      <c r="HA378" s="202"/>
      <c r="HB378" s="202"/>
      <c r="HC378" s="202"/>
      <c r="HD378" s="202"/>
      <c r="HE378" s="202"/>
      <c r="HF378" s="202"/>
      <c r="HG378" s="202"/>
      <c r="HH378" s="202"/>
      <c r="HI378" s="202"/>
      <c r="HJ378" s="202"/>
      <c r="HK378" s="202"/>
      <c r="HL378" s="202"/>
      <c r="HM378" s="202"/>
      <c r="HN378" s="202"/>
      <c r="HO378" s="202"/>
      <c r="HP378" s="202"/>
      <c r="HQ378" s="202"/>
      <c r="HR378" s="202"/>
      <c r="HS378" s="202"/>
    </row>
    <row r="379" spans="6:227" ht="10" customHeight="1" x14ac:dyDescent="0.35">
      <c r="F379" s="184"/>
      <c r="G379" s="184"/>
      <c r="H379" s="184"/>
      <c r="I379" s="184"/>
      <c r="J379" s="184"/>
      <c r="K379" s="184"/>
      <c r="Z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  <c r="DI379" s="202"/>
      <c r="DJ379" s="202"/>
      <c r="DK379" s="202"/>
      <c r="DL379" s="202"/>
      <c r="DM379" s="202"/>
      <c r="DN379" s="202"/>
      <c r="DO379" s="202"/>
      <c r="DP379" s="202"/>
      <c r="DQ379" s="202"/>
      <c r="DR379" s="202"/>
      <c r="DS379" s="202"/>
      <c r="DT379" s="202"/>
      <c r="DU379" s="202"/>
      <c r="DV379" s="202"/>
      <c r="DW379" s="202"/>
      <c r="DX379" s="202"/>
      <c r="DY379" s="202"/>
      <c r="DZ379" s="202"/>
      <c r="EA379" s="202"/>
      <c r="EB379" s="202"/>
      <c r="EC379" s="202"/>
      <c r="ED379" s="202"/>
      <c r="EE379" s="202"/>
      <c r="EF379" s="202"/>
      <c r="EG379" s="202"/>
      <c r="EH379" s="202"/>
      <c r="EI379" s="202"/>
      <c r="EJ379" s="202"/>
      <c r="EK379" s="202"/>
      <c r="EL379" s="202"/>
      <c r="EM379" s="202"/>
      <c r="EN379" s="202"/>
      <c r="EO379" s="202"/>
      <c r="EP379" s="202"/>
      <c r="EQ379" s="202"/>
      <c r="ER379" s="202"/>
      <c r="ES379" s="202"/>
      <c r="ET379" s="202"/>
      <c r="EU379" s="202"/>
      <c r="EV379" s="202"/>
      <c r="EW379" s="202"/>
      <c r="EX379" s="202"/>
      <c r="EY379" s="202"/>
      <c r="EZ379" s="202"/>
      <c r="FA379" s="202"/>
      <c r="FB379" s="202"/>
      <c r="FC379" s="202"/>
      <c r="FD379" s="202"/>
      <c r="FE379" s="202"/>
      <c r="FF379" s="202"/>
      <c r="FG379" s="202"/>
      <c r="FH379" s="202"/>
      <c r="FI379" s="202"/>
      <c r="FJ379" s="202"/>
      <c r="FK379" s="202"/>
      <c r="FL379" s="202"/>
      <c r="FM379" s="202"/>
      <c r="FN379" s="202"/>
      <c r="FO379" s="202"/>
      <c r="FP379" s="202"/>
      <c r="FQ379" s="202"/>
      <c r="FR379" s="202"/>
      <c r="FS379" s="202"/>
      <c r="FT379" s="202"/>
      <c r="FU379" s="202"/>
      <c r="FV379" s="202"/>
      <c r="FW379" s="202"/>
      <c r="FX379" s="202"/>
      <c r="FY379" s="202"/>
      <c r="FZ379" s="202"/>
      <c r="GA379" s="202"/>
      <c r="GB379" s="202"/>
      <c r="GC379" s="202"/>
      <c r="GD379" s="202"/>
      <c r="GE379" s="202"/>
      <c r="GF379" s="202"/>
      <c r="GG379" s="202"/>
      <c r="GH379" s="202"/>
      <c r="GI379" s="202"/>
      <c r="GJ379" s="202"/>
      <c r="GK379" s="202"/>
      <c r="GL379" s="202"/>
      <c r="GM379" s="202"/>
      <c r="GN379" s="202"/>
      <c r="GO379" s="202"/>
      <c r="GP379" s="202"/>
      <c r="GQ379" s="202"/>
      <c r="GR379" s="202"/>
      <c r="GS379" s="202"/>
      <c r="GT379" s="202"/>
      <c r="GU379" s="202"/>
      <c r="GV379" s="202"/>
      <c r="GW379" s="202"/>
      <c r="GX379" s="202"/>
      <c r="GY379" s="202"/>
      <c r="GZ379" s="202"/>
      <c r="HA379" s="202"/>
      <c r="HB379" s="202"/>
      <c r="HC379" s="202"/>
      <c r="HD379" s="202"/>
      <c r="HE379" s="202"/>
      <c r="HF379" s="202"/>
      <c r="HG379" s="202"/>
      <c r="HH379" s="202"/>
      <c r="HI379" s="202"/>
      <c r="HJ379" s="202"/>
      <c r="HK379" s="202"/>
      <c r="HL379" s="202"/>
      <c r="HM379" s="202"/>
      <c r="HN379" s="202"/>
      <c r="HO379" s="202"/>
      <c r="HP379" s="202"/>
      <c r="HQ379" s="202"/>
      <c r="HR379" s="202"/>
      <c r="HS379" s="202"/>
    </row>
    <row r="380" spans="6:227" ht="10" customHeight="1" x14ac:dyDescent="0.35">
      <c r="F380" s="184"/>
      <c r="G380" s="184"/>
      <c r="H380" s="184"/>
      <c r="I380" s="184"/>
      <c r="J380" s="184"/>
      <c r="K380" s="184"/>
      <c r="Z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  <c r="DI380" s="202"/>
      <c r="DJ380" s="202"/>
      <c r="DK380" s="202"/>
      <c r="DL380" s="202"/>
      <c r="DM380" s="202"/>
      <c r="DN380" s="202"/>
      <c r="DO380" s="202"/>
      <c r="DP380" s="202"/>
      <c r="DQ380" s="202"/>
      <c r="DR380" s="202"/>
      <c r="DS380" s="202"/>
      <c r="DT380" s="202"/>
      <c r="DU380" s="202"/>
      <c r="DV380" s="202"/>
      <c r="DW380" s="202"/>
      <c r="DX380" s="202"/>
      <c r="DY380" s="202"/>
      <c r="DZ380" s="202"/>
      <c r="EA380" s="202"/>
      <c r="EB380" s="202"/>
      <c r="EC380" s="202"/>
      <c r="ED380" s="202"/>
      <c r="EE380" s="202"/>
      <c r="EF380" s="202"/>
      <c r="EG380" s="202"/>
      <c r="EH380" s="202"/>
      <c r="EI380" s="202"/>
      <c r="EJ380" s="202"/>
      <c r="EK380" s="202"/>
      <c r="EL380" s="202"/>
      <c r="EM380" s="202"/>
      <c r="EN380" s="202"/>
      <c r="EO380" s="202"/>
      <c r="EP380" s="202"/>
      <c r="EQ380" s="202"/>
      <c r="ER380" s="202"/>
      <c r="ES380" s="202"/>
      <c r="ET380" s="202"/>
      <c r="EU380" s="202"/>
      <c r="EV380" s="202"/>
      <c r="EW380" s="202"/>
      <c r="EX380" s="202"/>
      <c r="EY380" s="202"/>
      <c r="EZ380" s="202"/>
      <c r="FA380" s="202"/>
      <c r="FB380" s="202"/>
      <c r="FC380" s="202"/>
      <c r="FD380" s="202"/>
      <c r="FE380" s="202"/>
      <c r="FF380" s="202"/>
      <c r="FG380" s="202"/>
      <c r="FH380" s="202"/>
      <c r="FI380" s="202"/>
      <c r="FJ380" s="202"/>
      <c r="FK380" s="202"/>
      <c r="FL380" s="202"/>
      <c r="FM380" s="202"/>
      <c r="FN380" s="202"/>
      <c r="FO380" s="202"/>
      <c r="FP380" s="202"/>
      <c r="FQ380" s="202"/>
      <c r="FR380" s="202"/>
      <c r="FS380" s="202"/>
      <c r="FT380" s="202"/>
      <c r="FU380" s="202"/>
      <c r="FV380" s="202"/>
      <c r="FW380" s="202"/>
      <c r="FX380" s="202"/>
      <c r="FY380" s="202"/>
      <c r="FZ380" s="202"/>
      <c r="GA380" s="202"/>
      <c r="GB380" s="202"/>
      <c r="GC380" s="202"/>
      <c r="GD380" s="202"/>
      <c r="GE380" s="202"/>
      <c r="GF380" s="202"/>
      <c r="GG380" s="202"/>
      <c r="GH380" s="202"/>
      <c r="GI380" s="202"/>
      <c r="GJ380" s="202"/>
      <c r="GK380" s="202"/>
      <c r="GL380" s="202"/>
      <c r="GM380" s="202"/>
      <c r="GN380" s="202"/>
      <c r="GO380" s="202"/>
      <c r="GP380" s="202"/>
      <c r="GQ380" s="202"/>
      <c r="GR380" s="202"/>
      <c r="GS380" s="202"/>
      <c r="GT380" s="202"/>
      <c r="GU380" s="202"/>
      <c r="GV380" s="202"/>
      <c r="GW380" s="202"/>
      <c r="GX380" s="202"/>
      <c r="GY380" s="202"/>
      <c r="GZ380" s="202"/>
      <c r="HA380" s="202"/>
      <c r="HB380" s="202"/>
      <c r="HC380" s="202"/>
      <c r="HD380" s="202"/>
      <c r="HE380" s="202"/>
      <c r="HF380" s="202"/>
      <c r="HG380" s="202"/>
      <c r="HH380" s="202"/>
      <c r="HI380" s="202"/>
      <c r="HJ380" s="202"/>
      <c r="HK380" s="202"/>
      <c r="HL380" s="202"/>
      <c r="HM380" s="202"/>
      <c r="HN380" s="202"/>
      <c r="HO380" s="202"/>
      <c r="HP380" s="202"/>
      <c r="HQ380" s="202"/>
      <c r="HR380" s="202"/>
      <c r="HS380" s="202"/>
    </row>
    <row r="381" spans="6:227" ht="10" customHeight="1" x14ac:dyDescent="0.35">
      <c r="F381" s="184"/>
      <c r="G381" s="184"/>
      <c r="H381" s="184"/>
      <c r="I381" s="184"/>
      <c r="J381" s="184"/>
      <c r="K381" s="184"/>
      <c r="Z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  <c r="DI381" s="202"/>
      <c r="DJ381" s="202"/>
      <c r="DK381" s="202"/>
      <c r="DL381" s="202"/>
      <c r="DM381" s="202"/>
      <c r="DN381" s="202"/>
      <c r="DO381" s="202"/>
      <c r="DP381" s="202"/>
      <c r="DQ381" s="202"/>
      <c r="DR381" s="202"/>
      <c r="DS381" s="202"/>
      <c r="DT381" s="202"/>
      <c r="DU381" s="202"/>
      <c r="DV381" s="202"/>
      <c r="DW381" s="202"/>
      <c r="DX381" s="202"/>
      <c r="DY381" s="202"/>
      <c r="DZ381" s="202"/>
      <c r="EA381" s="202"/>
      <c r="EB381" s="202"/>
      <c r="EC381" s="202"/>
      <c r="ED381" s="202"/>
      <c r="EE381" s="202"/>
      <c r="EF381" s="202"/>
      <c r="EG381" s="202"/>
      <c r="EH381" s="202"/>
      <c r="EI381" s="202"/>
      <c r="EJ381" s="202"/>
      <c r="EK381" s="202"/>
      <c r="EL381" s="202"/>
      <c r="EM381" s="202"/>
      <c r="EN381" s="202"/>
      <c r="EO381" s="202"/>
      <c r="EP381" s="202"/>
      <c r="EQ381" s="202"/>
      <c r="ER381" s="202"/>
      <c r="ES381" s="202"/>
      <c r="ET381" s="202"/>
      <c r="EU381" s="202"/>
      <c r="EV381" s="202"/>
      <c r="EW381" s="202"/>
      <c r="EX381" s="202"/>
      <c r="EY381" s="202"/>
      <c r="EZ381" s="202"/>
      <c r="FA381" s="202"/>
      <c r="FB381" s="202"/>
      <c r="FC381" s="202"/>
      <c r="FD381" s="202"/>
      <c r="FE381" s="202"/>
      <c r="FF381" s="202"/>
      <c r="FG381" s="202"/>
      <c r="FH381" s="202"/>
      <c r="FI381" s="202"/>
      <c r="FJ381" s="202"/>
      <c r="FK381" s="202"/>
      <c r="FL381" s="202"/>
      <c r="FM381" s="202"/>
      <c r="FN381" s="202"/>
      <c r="FO381" s="202"/>
      <c r="FP381" s="202"/>
      <c r="FQ381" s="202"/>
      <c r="FR381" s="202"/>
      <c r="FS381" s="202"/>
      <c r="FT381" s="202"/>
      <c r="FU381" s="202"/>
      <c r="FV381" s="202"/>
      <c r="FW381" s="202"/>
      <c r="FX381" s="202"/>
      <c r="FY381" s="202"/>
      <c r="FZ381" s="202"/>
      <c r="GA381" s="202"/>
      <c r="GB381" s="202"/>
      <c r="GC381" s="202"/>
      <c r="GD381" s="202"/>
      <c r="GE381" s="202"/>
      <c r="GF381" s="202"/>
      <c r="GG381" s="202"/>
      <c r="GH381" s="202"/>
      <c r="GI381" s="202"/>
      <c r="GJ381" s="202"/>
      <c r="GK381" s="202"/>
      <c r="GL381" s="202"/>
      <c r="GM381" s="202"/>
      <c r="GN381" s="202"/>
      <c r="GO381" s="202"/>
      <c r="GP381" s="202"/>
      <c r="GQ381" s="202"/>
      <c r="GR381" s="202"/>
      <c r="GS381" s="202"/>
      <c r="GT381" s="202"/>
      <c r="GU381" s="202"/>
      <c r="GV381" s="202"/>
      <c r="GW381" s="202"/>
      <c r="GX381" s="202"/>
      <c r="GY381" s="202"/>
      <c r="GZ381" s="202"/>
      <c r="HA381" s="202"/>
      <c r="HB381" s="202"/>
      <c r="HC381" s="202"/>
      <c r="HD381" s="202"/>
      <c r="HE381" s="202"/>
      <c r="HF381" s="202"/>
      <c r="HG381" s="202"/>
      <c r="HH381" s="202"/>
      <c r="HI381" s="202"/>
      <c r="HJ381" s="202"/>
      <c r="HK381" s="202"/>
      <c r="HL381" s="202"/>
      <c r="HM381" s="202"/>
      <c r="HN381" s="202"/>
      <c r="HO381" s="202"/>
      <c r="HP381" s="202"/>
      <c r="HQ381" s="202"/>
      <c r="HR381" s="202"/>
      <c r="HS381" s="202"/>
    </row>
    <row r="382" spans="6:227" ht="10" customHeight="1" x14ac:dyDescent="0.35">
      <c r="F382" s="184"/>
      <c r="G382" s="184"/>
      <c r="H382" s="184"/>
      <c r="I382" s="184"/>
      <c r="J382" s="184"/>
      <c r="K382" s="184"/>
      <c r="Z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  <c r="DI382" s="202"/>
      <c r="DJ382" s="202"/>
      <c r="DK382" s="202"/>
      <c r="DL382" s="202"/>
      <c r="DM382" s="202"/>
      <c r="DN382" s="202"/>
      <c r="DO382" s="202"/>
      <c r="DP382" s="202"/>
      <c r="DQ382" s="202"/>
      <c r="DR382" s="202"/>
      <c r="DS382" s="202"/>
      <c r="DT382" s="202"/>
      <c r="DU382" s="202"/>
      <c r="DV382" s="202"/>
      <c r="DW382" s="202"/>
      <c r="DX382" s="202"/>
      <c r="DY382" s="202"/>
      <c r="DZ382" s="202"/>
      <c r="EA382" s="202"/>
      <c r="EB382" s="202"/>
      <c r="EC382" s="202"/>
      <c r="ED382" s="202"/>
      <c r="EE382" s="202"/>
      <c r="EF382" s="202"/>
      <c r="EG382" s="202"/>
      <c r="EH382" s="202"/>
      <c r="EI382" s="202"/>
      <c r="EJ382" s="202"/>
      <c r="EK382" s="202"/>
      <c r="EL382" s="202"/>
      <c r="EM382" s="202"/>
      <c r="EN382" s="202"/>
      <c r="EO382" s="202"/>
      <c r="EP382" s="202"/>
      <c r="EQ382" s="202"/>
      <c r="ER382" s="202"/>
      <c r="ES382" s="202"/>
      <c r="ET382" s="202"/>
      <c r="EU382" s="202"/>
      <c r="EV382" s="202"/>
      <c r="EW382" s="202"/>
      <c r="EX382" s="202"/>
      <c r="EY382" s="202"/>
      <c r="EZ382" s="202"/>
      <c r="FA382" s="202"/>
      <c r="FB382" s="202"/>
      <c r="FC382" s="202"/>
      <c r="FD382" s="202"/>
      <c r="FE382" s="202"/>
      <c r="FF382" s="202"/>
      <c r="FG382" s="202"/>
      <c r="FH382" s="202"/>
      <c r="FI382" s="202"/>
      <c r="FJ382" s="202"/>
      <c r="FK382" s="202"/>
      <c r="FL382" s="202"/>
      <c r="FM382" s="202"/>
      <c r="FN382" s="202"/>
      <c r="FO382" s="202"/>
      <c r="FP382" s="202"/>
      <c r="FQ382" s="202"/>
      <c r="FR382" s="202"/>
      <c r="FS382" s="202"/>
      <c r="FT382" s="202"/>
      <c r="FU382" s="202"/>
      <c r="FV382" s="202"/>
      <c r="FW382" s="202"/>
      <c r="FX382" s="202"/>
      <c r="FY382" s="202"/>
      <c r="FZ382" s="202"/>
      <c r="GA382" s="202"/>
      <c r="GB382" s="202"/>
      <c r="GC382" s="202"/>
      <c r="GD382" s="202"/>
      <c r="GE382" s="202"/>
      <c r="GF382" s="202"/>
      <c r="GG382" s="202"/>
      <c r="GH382" s="202"/>
      <c r="GI382" s="202"/>
      <c r="GJ382" s="202"/>
      <c r="GK382" s="202"/>
      <c r="GL382" s="202"/>
      <c r="GM382" s="202"/>
      <c r="GN382" s="202"/>
      <c r="GO382" s="202"/>
      <c r="GP382" s="202"/>
      <c r="GQ382" s="202"/>
      <c r="GR382" s="202"/>
      <c r="GS382" s="202"/>
      <c r="GT382" s="202"/>
      <c r="GU382" s="202"/>
      <c r="GV382" s="202"/>
      <c r="GW382" s="202"/>
      <c r="GX382" s="202"/>
      <c r="GY382" s="202"/>
      <c r="GZ382" s="202"/>
      <c r="HA382" s="202"/>
      <c r="HB382" s="202"/>
      <c r="HC382" s="202"/>
      <c r="HD382" s="202"/>
      <c r="HE382" s="202"/>
      <c r="HF382" s="202"/>
      <c r="HG382" s="202"/>
      <c r="HH382" s="202"/>
      <c r="HI382" s="202"/>
      <c r="HJ382" s="202"/>
      <c r="HK382" s="202"/>
      <c r="HL382" s="202"/>
      <c r="HM382" s="202"/>
      <c r="HN382" s="202"/>
      <c r="HO382" s="202"/>
      <c r="HP382" s="202"/>
      <c r="HQ382" s="202"/>
      <c r="HR382" s="202"/>
      <c r="HS382" s="202"/>
    </row>
    <row r="383" spans="6:227" ht="10" customHeight="1" x14ac:dyDescent="0.35">
      <c r="F383" s="184"/>
      <c r="G383" s="184"/>
      <c r="H383" s="184"/>
      <c r="I383" s="184"/>
      <c r="J383" s="184"/>
      <c r="K383" s="184"/>
      <c r="Z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  <c r="DI383" s="202"/>
      <c r="DJ383" s="202"/>
      <c r="DK383" s="202"/>
      <c r="DL383" s="202"/>
      <c r="DM383" s="202"/>
      <c r="DN383" s="202"/>
      <c r="DO383" s="202"/>
      <c r="DP383" s="202"/>
      <c r="DQ383" s="202"/>
      <c r="DR383" s="202"/>
      <c r="DS383" s="202"/>
      <c r="DT383" s="202"/>
      <c r="DU383" s="202"/>
      <c r="DV383" s="202"/>
      <c r="DW383" s="202"/>
      <c r="DX383" s="202"/>
      <c r="DY383" s="202"/>
      <c r="DZ383" s="202"/>
      <c r="EA383" s="202"/>
      <c r="EB383" s="202"/>
      <c r="EC383" s="202"/>
      <c r="ED383" s="202"/>
      <c r="EE383" s="202"/>
      <c r="EF383" s="202"/>
      <c r="EG383" s="202"/>
      <c r="EH383" s="202"/>
      <c r="EI383" s="202"/>
      <c r="EJ383" s="202"/>
      <c r="EK383" s="202"/>
      <c r="EL383" s="202"/>
      <c r="EM383" s="202"/>
      <c r="EN383" s="202"/>
      <c r="EO383" s="202"/>
      <c r="EP383" s="202"/>
      <c r="EQ383" s="202"/>
      <c r="ER383" s="202"/>
      <c r="ES383" s="202"/>
      <c r="ET383" s="202"/>
      <c r="EU383" s="202"/>
      <c r="EV383" s="202"/>
      <c r="EW383" s="202"/>
      <c r="EX383" s="202"/>
      <c r="EY383" s="202"/>
      <c r="EZ383" s="202"/>
      <c r="FA383" s="202"/>
      <c r="FB383" s="202"/>
      <c r="FC383" s="202"/>
      <c r="FD383" s="202"/>
      <c r="FE383" s="202"/>
      <c r="FF383" s="202"/>
      <c r="FG383" s="202"/>
      <c r="FH383" s="202"/>
      <c r="FI383" s="202"/>
      <c r="FJ383" s="202"/>
      <c r="FK383" s="202"/>
      <c r="FL383" s="202"/>
      <c r="FM383" s="202"/>
      <c r="FN383" s="202"/>
      <c r="FO383" s="202"/>
      <c r="FP383" s="202"/>
      <c r="FQ383" s="202"/>
      <c r="FR383" s="202"/>
      <c r="FS383" s="202"/>
      <c r="FT383" s="202"/>
      <c r="FU383" s="202"/>
      <c r="FV383" s="202"/>
      <c r="FW383" s="202"/>
      <c r="FX383" s="202"/>
      <c r="FY383" s="202"/>
      <c r="FZ383" s="202"/>
      <c r="GA383" s="202"/>
      <c r="GB383" s="202"/>
      <c r="GC383" s="202"/>
      <c r="GD383" s="202"/>
      <c r="GE383" s="202"/>
      <c r="GF383" s="202"/>
      <c r="GG383" s="202"/>
      <c r="GH383" s="202"/>
      <c r="GI383" s="202"/>
      <c r="GJ383" s="202"/>
      <c r="GK383" s="202"/>
      <c r="GL383" s="202"/>
      <c r="GM383" s="202"/>
      <c r="GN383" s="202"/>
      <c r="GO383" s="202"/>
      <c r="GP383" s="202"/>
      <c r="GQ383" s="202"/>
      <c r="GR383" s="202"/>
      <c r="GS383" s="202"/>
      <c r="GT383" s="202"/>
      <c r="GU383" s="202"/>
      <c r="GV383" s="202"/>
      <c r="GW383" s="202"/>
      <c r="GX383" s="202"/>
      <c r="GY383" s="202"/>
      <c r="GZ383" s="202"/>
      <c r="HA383" s="202"/>
      <c r="HB383" s="202"/>
      <c r="HC383" s="202"/>
      <c r="HD383" s="202"/>
      <c r="HE383" s="202"/>
      <c r="HF383" s="202"/>
      <c r="HG383" s="202"/>
      <c r="HH383" s="202"/>
      <c r="HI383" s="202"/>
      <c r="HJ383" s="202"/>
      <c r="HK383" s="202"/>
      <c r="HL383" s="202"/>
      <c r="HM383" s="202"/>
      <c r="HN383" s="202"/>
      <c r="HO383" s="202"/>
      <c r="HP383" s="202"/>
      <c r="HQ383" s="202"/>
      <c r="HR383" s="202"/>
      <c r="HS383" s="202"/>
    </row>
    <row r="384" spans="6:227" ht="10" customHeight="1" x14ac:dyDescent="0.35">
      <c r="F384" s="184"/>
      <c r="G384" s="184"/>
      <c r="H384" s="184"/>
      <c r="I384" s="184"/>
      <c r="J384" s="184"/>
      <c r="K384" s="184"/>
      <c r="Z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  <c r="DI384" s="202"/>
      <c r="DJ384" s="202"/>
      <c r="DK384" s="202"/>
      <c r="DL384" s="202"/>
      <c r="DM384" s="202"/>
      <c r="DN384" s="202"/>
      <c r="DO384" s="202"/>
      <c r="DP384" s="202"/>
      <c r="DQ384" s="202"/>
      <c r="DR384" s="202"/>
      <c r="DS384" s="202"/>
      <c r="DT384" s="202"/>
      <c r="DU384" s="202"/>
      <c r="DV384" s="202"/>
      <c r="DW384" s="202"/>
      <c r="DX384" s="202"/>
      <c r="DY384" s="202"/>
      <c r="DZ384" s="202"/>
      <c r="EA384" s="202"/>
      <c r="EB384" s="202"/>
      <c r="EC384" s="202"/>
      <c r="ED384" s="202"/>
      <c r="EE384" s="202"/>
      <c r="EF384" s="202"/>
      <c r="EG384" s="202"/>
      <c r="EH384" s="202"/>
      <c r="EI384" s="202"/>
      <c r="EJ384" s="202"/>
      <c r="EK384" s="202"/>
      <c r="EL384" s="202"/>
      <c r="EM384" s="202"/>
      <c r="EN384" s="202"/>
      <c r="EO384" s="202"/>
      <c r="EP384" s="202"/>
      <c r="EQ384" s="202"/>
      <c r="ER384" s="202"/>
      <c r="ES384" s="202"/>
      <c r="ET384" s="202"/>
      <c r="EU384" s="202"/>
      <c r="EV384" s="202"/>
      <c r="EW384" s="202"/>
      <c r="EX384" s="202"/>
      <c r="EY384" s="202"/>
      <c r="EZ384" s="202"/>
      <c r="FA384" s="202"/>
      <c r="FB384" s="202"/>
      <c r="FC384" s="202"/>
      <c r="FD384" s="202"/>
      <c r="FE384" s="202"/>
      <c r="FF384" s="202"/>
      <c r="FG384" s="202"/>
      <c r="FH384" s="202"/>
      <c r="FI384" s="202"/>
      <c r="FJ384" s="202"/>
      <c r="FK384" s="202"/>
      <c r="FL384" s="202"/>
      <c r="FM384" s="202"/>
      <c r="FN384" s="202"/>
      <c r="FO384" s="202"/>
      <c r="FP384" s="202"/>
      <c r="FQ384" s="202"/>
      <c r="FR384" s="202"/>
      <c r="FS384" s="202"/>
      <c r="FT384" s="202"/>
      <c r="FU384" s="202"/>
      <c r="FV384" s="202"/>
      <c r="FW384" s="202"/>
      <c r="FX384" s="202"/>
      <c r="FY384" s="202"/>
      <c r="FZ384" s="202"/>
      <c r="GA384" s="202"/>
      <c r="GB384" s="202"/>
      <c r="GC384" s="202"/>
      <c r="GD384" s="202"/>
      <c r="GE384" s="202"/>
      <c r="GF384" s="202"/>
      <c r="GG384" s="202"/>
      <c r="GH384" s="202"/>
      <c r="GI384" s="202"/>
      <c r="GJ384" s="202"/>
      <c r="GK384" s="202"/>
      <c r="GL384" s="202"/>
      <c r="GM384" s="202"/>
      <c r="GN384" s="202"/>
      <c r="GO384" s="202"/>
      <c r="GP384" s="202"/>
      <c r="GQ384" s="202"/>
      <c r="GR384" s="202"/>
      <c r="GS384" s="202"/>
      <c r="GT384" s="202"/>
      <c r="GU384" s="202"/>
      <c r="GV384" s="202"/>
      <c r="GW384" s="202"/>
      <c r="GX384" s="202"/>
      <c r="GY384" s="202"/>
      <c r="GZ384" s="202"/>
      <c r="HA384" s="202"/>
      <c r="HB384" s="202"/>
      <c r="HC384" s="202"/>
      <c r="HD384" s="202"/>
      <c r="HE384" s="202"/>
      <c r="HF384" s="202"/>
      <c r="HG384" s="202"/>
      <c r="HH384" s="202"/>
      <c r="HI384" s="202"/>
      <c r="HJ384" s="202"/>
      <c r="HK384" s="202"/>
      <c r="HL384" s="202"/>
      <c r="HM384" s="202"/>
      <c r="HN384" s="202"/>
      <c r="HO384" s="202"/>
      <c r="HP384" s="202"/>
      <c r="HQ384" s="202"/>
      <c r="HR384" s="202"/>
      <c r="HS384" s="202"/>
    </row>
    <row r="385" spans="6:227" ht="10" customHeight="1" x14ac:dyDescent="0.35">
      <c r="F385" s="184"/>
      <c r="G385" s="184"/>
      <c r="H385" s="184"/>
      <c r="I385" s="184"/>
      <c r="J385" s="184"/>
      <c r="K385" s="184"/>
      <c r="Z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  <c r="DI385" s="202"/>
      <c r="DJ385" s="202"/>
      <c r="DK385" s="202"/>
      <c r="DL385" s="202"/>
      <c r="DM385" s="202"/>
      <c r="DN385" s="202"/>
      <c r="DO385" s="202"/>
      <c r="DP385" s="202"/>
      <c r="DQ385" s="202"/>
      <c r="DR385" s="202"/>
      <c r="DS385" s="202"/>
      <c r="DT385" s="202"/>
      <c r="DU385" s="202"/>
      <c r="DV385" s="202"/>
      <c r="DW385" s="202"/>
      <c r="DX385" s="202"/>
      <c r="DY385" s="202"/>
      <c r="DZ385" s="202"/>
      <c r="EA385" s="202"/>
      <c r="EB385" s="202"/>
      <c r="EC385" s="202"/>
      <c r="ED385" s="202"/>
      <c r="EE385" s="202"/>
      <c r="EF385" s="202"/>
      <c r="EG385" s="202"/>
      <c r="EH385" s="202"/>
      <c r="EI385" s="202"/>
      <c r="EJ385" s="202"/>
      <c r="EK385" s="202"/>
      <c r="EL385" s="202"/>
      <c r="EM385" s="202"/>
      <c r="EN385" s="202"/>
      <c r="EO385" s="202"/>
      <c r="EP385" s="202"/>
      <c r="EQ385" s="202"/>
      <c r="ER385" s="202"/>
      <c r="ES385" s="202"/>
      <c r="ET385" s="202"/>
      <c r="EU385" s="202"/>
      <c r="EV385" s="202"/>
      <c r="EW385" s="202"/>
      <c r="EX385" s="202"/>
      <c r="EY385" s="202"/>
      <c r="EZ385" s="202"/>
      <c r="FA385" s="202"/>
      <c r="FB385" s="202"/>
      <c r="FC385" s="202"/>
      <c r="FD385" s="202"/>
      <c r="FE385" s="202"/>
      <c r="FF385" s="202"/>
      <c r="FG385" s="202"/>
      <c r="FH385" s="202"/>
      <c r="FI385" s="202"/>
      <c r="FJ385" s="202"/>
      <c r="FK385" s="202"/>
      <c r="FL385" s="202"/>
      <c r="FM385" s="202"/>
      <c r="FN385" s="202"/>
      <c r="FO385" s="202"/>
      <c r="FP385" s="202"/>
      <c r="FQ385" s="202"/>
      <c r="FR385" s="202"/>
      <c r="FS385" s="202"/>
      <c r="FT385" s="202"/>
      <c r="FU385" s="202"/>
      <c r="FV385" s="202"/>
      <c r="FW385" s="202"/>
      <c r="FX385" s="202"/>
      <c r="FY385" s="202"/>
      <c r="FZ385" s="202"/>
      <c r="GA385" s="202"/>
      <c r="GB385" s="202"/>
      <c r="GC385" s="202"/>
      <c r="GD385" s="202"/>
      <c r="GE385" s="202"/>
      <c r="GF385" s="202"/>
      <c r="GG385" s="202"/>
      <c r="GH385" s="202"/>
      <c r="GI385" s="202"/>
      <c r="GJ385" s="202"/>
      <c r="GK385" s="202"/>
      <c r="GL385" s="202"/>
      <c r="GM385" s="202"/>
      <c r="GN385" s="202"/>
      <c r="GO385" s="202"/>
      <c r="GP385" s="202"/>
      <c r="GQ385" s="202"/>
      <c r="GR385" s="202"/>
      <c r="GS385" s="202"/>
      <c r="GT385" s="202"/>
      <c r="GU385" s="202"/>
      <c r="GV385" s="202"/>
      <c r="GW385" s="202"/>
      <c r="GX385" s="202"/>
      <c r="GY385" s="202"/>
      <c r="GZ385" s="202"/>
      <c r="HA385" s="202"/>
      <c r="HB385" s="202"/>
      <c r="HC385" s="202"/>
      <c r="HD385" s="202"/>
      <c r="HE385" s="202"/>
      <c r="HF385" s="202"/>
      <c r="HG385" s="202"/>
      <c r="HH385" s="202"/>
      <c r="HI385" s="202"/>
      <c r="HJ385" s="202"/>
      <c r="HK385" s="202"/>
      <c r="HL385" s="202"/>
      <c r="HM385" s="202"/>
      <c r="HN385" s="202"/>
      <c r="HO385" s="202"/>
      <c r="HP385" s="202"/>
      <c r="HQ385" s="202"/>
      <c r="HR385" s="202"/>
      <c r="HS385" s="202"/>
    </row>
    <row r="386" spans="6:227" ht="10" customHeight="1" x14ac:dyDescent="0.35">
      <c r="F386" s="184"/>
      <c r="G386" s="184"/>
      <c r="H386" s="184"/>
      <c r="I386" s="184"/>
      <c r="J386" s="184"/>
      <c r="K386" s="184"/>
      <c r="Z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  <c r="DJ386" s="202"/>
      <c r="DK386" s="202"/>
      <c r="DL386" s="202"/>
      <c r="DM386" s="202"/>
      <c r="DN386" s="202"/>
      <c r="DO386" s="202"/>
      <c r="DP386" s="202"/>
      <c r="DQ386" s="202"/>
      <c r="DR386" s="202"/>
      <c r="DS386" s="202"/>
      <c r="DT386" s="202"/>
      <c r="DU386" s="202"/>
      <c r="DV386" s="202"/>
      <c r="DW386" s="202"/>
      <c r="DX386" s="202"/>
      <c r="DY386" s="202"/>
      <c r="DZ386" s="202"/>
      <c r="EA386" s="202"/>
      <c r="EB386" s="202"/>
      <c r="EC386" s="202"/>
      <c r="ED386" s="202"/>
      <c r="EE386" s="202"/>
      <c r="EF386" s="202"/>
      <c r="EG386" s="202"/>
      <c r="EH386" s="202"/>
      <c r="EI386" s="202"/>
      <c r="EJ386" s="202"/>
      <c r="EK386" s="202"/>
      <c r="EL386" s="202"/>
      <c r="EM386" s="202"/>
      <c r="EN386" s="202"/>
      <c r="EO386" s="202"/>
      <c r="EP386" s="202"/>
      <c r="EQ386" s="202"/>
      <c r="ER386" s="202"/>
      <c r="ES386" s="202"/>
      <c r="ET386" s="202"/>
      <c r="EU386" s="202"/>
      <c r="EV386" s="202"/>
      <c r="EW386" s="202"/>
      <c r="EX386" s="202"/>
      <c r="EY386" s="202"/>
      <c r="EZ386" s="202"/>
      <c r="FA386" s="202"/>
      <c r="FB386" s="202"/>
      <c r="FC386" s="202"/>
      <c r="FD386" s="202"/>
      <c r="FE386" s="202"/>
      <c r="FF386" s="202"/>
      <c r="FG386" s="202"/>
      <c r="FH386" s="202"/>
      <c r="FI386" s="202"/>
      <c r="FJ386" s="202"/>
      <c r="FK386" s="202"/>
      <c r="FL386" s="202"/>
      <c r="FM386" s="202"/>
      <c r="FN386" s="202"/>
      <c r="FO386" s="202"/>
      <c r="FP386" s="202"/>
      <c r="FQ386" s="202"/>
      <c r="FR386" s="202"/>
      <c r="FS386" s="202"/>
      <c r="FT386" s="202"/>
      <c r="FU386" s="202"/>
      <c r="FV386" s="202"/>
      <c r="FW386" s="202"/>
      <c r="FX386" s="202"/>
      <c r="FY386" s="202"/>
      <c r="FZ386" s="202"/>
      <c r="GA386" s="202"/>
      <c r="GB386" s="202"/>
      <c r="GC386" s="202"/>
      <c r="GD386" s="202"/>
      <c r="GE386" s="202"/>
      <c r="GF386" s="202"/>
      <c r="GG386" s="202"/>
      <c r="GH386" s="202"/>
      <c r="GI386" s="202"/>
      <c r="GJ386" s="202"/>
      <c r="GK386" s="202"/>
      <c r="GL386" s="202"/>
      <c r="GM386" s="202"/>
      <c r="GN386" s="202"/>
      <c r="GO386" s="202"/>
      <c r="GP386" s="202"/>
      <c r="GQ386" s="202"/>
      <c r="GR386" s="202"/>
      <c r="GS386" s="202"/>
      <c r="GT386" s="202"/>
      <c r="GU386" s="202"/>
      <c r="GV386" s="202"/>
      <c r="GW386" s="202"/>
      <c r="GX386" s="202"/>
      <c r="GY386" s="202"/>
      <c r="GZ386" s="202"/>
      <c r="HA386" s="202"/>
      <c r="HB386" s="202"/>
      <c r="HC386" s="202"/>
      <c r="HD386" s="202"/>
      <c r="HE386" s="202"/>
      <c r="HF386" s="202"/>
      <c r="HG386" s="202"/>
      <c r="HH386" s="202"/>
      <c r="HI386" s="202"/>
      <c r="HJ386" s="202"/>
      <c r="HK386" s="202"/>
      <c r="HL386" s="202"/>
      <c r="HM386" s="202"/>
      <c r="HN386" s="202"/>
      <c r="HO386" s="202"/>
      <c r="HP386" s="202"/>
      <c r="HQ386" s="202"/>
      <c r="HR386" s="202"/>
      <c r="HS386" s="202"/>
    </row>
    <row r="387" spans="6:227" ht="10" customHeight="1" x14ac:dyDescent="0.35">
      <c r="F387" s="184"/>
      <c r="G387" s="184"/>
      <c r="H387" s="184"/>
      <c r="I387" s="184"/>
      <c r="J387" s="184"/>
      <c r="K387" s="184"/>
      <c r="Z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  <c r="DJ387" s="202"/>
      <c r="DK387" s="202"/>
      <c r="DL387" s="202"/>
      <c r="DM387" s="202"/>
      <c r="DN387" s="202"/>
      <c r="DO387" s="202"/>
      <c r="DP387" s="202"/>
      <c r="DQ387" s="202"/>
      <c r="DR387" s="202"/>
      <c r="DS387" s="202"/>
      <c r="DT387" s="202"/>
      <c r="DU387" s="202"/>
      <c r="DV387" s="202"/>
      <c r="DW387" s="202"/>
      <c r="DX387" s="202"/>
      <c r="DY387" s="202"/>
      <c r="DZ387" s="202"/>
      <c r="EA387" s="202"/>
      <c r="EB387" s="202"/>
      <c r="EC387" s="202"/>
      <c r="ED387" s="202"/>
      <c r="EE387" s="202"/>
      <c r="EF387" s="202"/>
      <c r="EG387" s="202"/>
      <c r="EH387" s="202"/>
      <c r="EI387" s="202"/>
      <c r="EJ387" s="202"/>
      <c r="EK387" s="202"/>
      <c r="EL387" s="202"/>
      <c r="EM387" s="202"/>
      <c r="EN387" s="202"/>
      <c r="EO387" s="202"/>
      <c r="EP387" s="202"/>
      <c r="EQ387" s="202"/>
      <c r="ER387" s="202"/>
      <c r="ES387" s="202"/>
      <c r="ET387" s="202"/>
      <c r="EU387" s="202"/>
      <c r="EV387" s="202"/>
      <c r="EW387" s="202"/>
      <c r="EX387" s="202"/>
      <c r="EY387" s="202"/>
      <c r="EZ387" s="202"/>
      <c r="FA387" s="202"/>
      <c r="FB387" s="202"/>
      <c r="FC387" s="202"/>
      <c r="FD387" s="202"/>
      <c r="FE387" s="202"/>
      <c r="FF387" s="202"/>
      <c r="FG387" s="202"/>
      <c r="FH387" s="202"/>
      <c r="FI387" s="202"/>
      <c r="FJ387" s="202"/>
      <c r="FK387" s="202"/>
      <c r="FL387" s="202"/>
      <c r="FM387" s="202"/>
      <c r="FN387" s="202"/>
      <c r="FO387" s="202"/>
      <c r="FP387" s="202"/>
      <c r="FQ387" s="202"/>
      <c r="FR387" s="202"/>
      <c r="FS387" s="202"/>
      <c r="FT387" s="202"/>
      <c r="FU387" s="202"/>
      <c r="FV387" s="202"/>
      <c r="FW387" s="202"/>
      <c r="FX387" s="202"/>
      <c r="FY387" s="202"/>
      <c r="FZ387" s="202"/>
      <c r="GA387" s="202"/>
      <c r="GB387" s="202"/>
      <c r="GC387" s="202"/>
      <c r="GD387" s="202"/>
      <c r="GE387" s="202"/>
      <c r="GF387" s="202"/>
      <c r="GG387" s="202"/>
      <c r="GH387" s="202"/>
      <c r="GI387" s="202"/>
      <c r="GJ387" s="202"/>
      <c r="GK387" s="202"/>
      <c r="GL387" s="202"/>
      <c r="GM387" s="202"/>
      <c r="GN387" s="202"/>
      <c r="GO387" s="202"/>
      <c r="GP387" s="202"/>
      <c r="GQ387" s="202"/>
      <c r="GR387" s="202"/>
      <c r="GS387" s="202"/>
      <c r="GT387" s="202"/>
      <c r="GU387" s="202"/>
      <c r="GV387" s="202"/>
      <c r="GW387" s="202"/>
      <c r="GX387" s="202"/>
      <c r="GY387" s="202"/>
      <c r="GZ387" s="202"/>
      <c r="HA387" s="202"/>
      <c r="HB387" s="202"/>
      <c r="HC387" s="202"/>
      <c r="HD387" s="202"/>
      <c r="HE387" s="202"/>
      <c r="HF387" s="202"/>
      <c r="HG387" s="202"/>
      <c r="HH387" s="202"/>
      <c r="HI387" s="202"/>
      <c r="HJ387" s="202"/>
      <c r="HK387" s="202"/>
      <c r="HL387" s="202"/>
      <c r="HM387" s="202"/>
      <c r="HN387" s="202"/>
      <c r="HO387" s="202"/>
      <c r="HP387" s="202"/>
      <c r="HQ387" s="202"/>
      <c r="HR387" s="202"/>
      <c r="HS387" s="202"/>
    </row>
    <row r="388" spans="6:227" ht="10" customHeight="1" x14ac:dyDescent="0.35">
      <c r="F388" s="184"/>
      <c r="G388" s="184"/>
      <c r="H388" s="184"/>
      <c r="I388" s="184"/>
      <c r="J388" s="184"/>
      <c r="K388" s="184"/>
      <c r="Z388" s="265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  <c r="DK388" s="202"/>
      <c r="DL388" s="202"/>
      <c r="DM388" s="202"/>
      <c r="DN388" s="202"/>
      <c r="DO388" s="202"/>
      <c r="DP388" s="202"/>
      <c r="DQ388" s="202"/>
      <c r="DR388" s="202"/>
      <c r="DS388" s="202"/>
      <c r="DT388" s="202"/>
      <c r="DU388" s="202"/>
      <c r="DV388" s="202"/>
      <c r="DW388" s="202"/>
      <c r="DX388" s="202"/>
      <c r="DY388" s="202"/>
      <c r="DZ388" s="202"/>
      <c r="EA388" s="202"/>
      <c r="EB388" s="202"/>
      <c r="EC388" s="202"/>
      <c r="ED388" s="202"/>
      <c r="EE388" s="202"/>
      <c r="EF388" s="202"/>
      <c r="EG388" s="202"/>
      <c r="EH388" s="202"/>
      <c r="EI388" s="202"/>
      <c r="EJ388" s="202"/>
      <c r="EK388" s="202"/>
      <c r="EL388" s="202"/>
      <c r="EM388" s="202"/>
      <c r="EN388" s="202"/>
      <c r="EO388" s="202"/>
      <c r="EP388" s="202"/>
      <c r="EQ388" s="202"/>
      <c r="ER388" s="202"/>
      <c r="ES388" s="202"/>
      <c r="ET388" s="202"/>
      <c r="EU388" s="202"/>
      <c r="EV388" s="202"/>
      <c r="EW388" s="202"/>
      <c r="EX388" s="202"/>
      <c r="EY388" s="202"/>
      <c r="EZ388" s="202"/>
      <c r="FA388" s="202"/>
      <c r="FB388" s="202"/>
      <c r="FC388" s="202"/>
      <c r="FD388" s="202"/>
      <c r="FE388" s="202"/>
      <c r="FF388" s="202"/>
      <c r="FG388" s="202"/>
      <c r="FH388" s="202"/>
      <c r="FI388" s="202"/>
      <c r="FJ388" s="202"/>
      <c r="FK388" s="202"/>
      <c r="FL388" s="202"/>
      <c r="FM388" s="202"/>
      <c r="FN388" s="202"/>
      <c r="FO388" s="202"/>
      <c r="FP388" s="202"/>
      <c r="FQ388" s="202"/>
      <c r="FR388" s="202"/>
      <c r="FS388" s="202"/>
      <c r="FT388" s="202"/>
      <c r="FU388" s="202"/>
      <c r="FV388" s="202"/>
      <c r="FW388" s="202"/>
      <c r="FX388" s="202"/>
      <c r="FY388" s="202"/>
      <c r="FZ388" s="202"/>
      <c r="GA388" s="202"/>
      <c r="GB388" s="202"/>
      <c r="GC388" s="202"/>
      <c r="GD388" s="202"/>
      <c r="GE388" s="202"/>
      <c r="GF388" s="202"/>
      <c r="GG388" s="202"/>
      <c r="GH388" s="202"/>
      <c r="GI388" s="202"/>
      <c r="GJ388" s="202"/>
      <c r="GK388" s="202"/>
      <c r="GL388" s="202"/>
      <c r="GM388" s="202"/>
      <c r="GN388" s="202"/>
      <c r="GO388" s="202"/>
      <c r="GP388" s="202"/>
      <c r="GQ388" s="202"/>
      <c r="GR388" s="202"/>
      <c r="GS388" s="202"/>
      <c r="GT388" s="202"/>
      <c r="GU388" s="202"/>
      <c r="GV388" s="202"/>
      <c r="GW388" s="202"/>
      <c r="GX388" s="202"/>
      <c r="GY388" s="202"/>
      <c r="GZ388" s="202"/>
      <c r="HA388" s="202"/>
      <c r="HB388" s="202"/>
      <c r="HC388" s="202"/>
      <c r="HD388" s="202"/>
      <c r="HE388" s="202"/>
      <c r="HF388" s="202"/>
      <c r="HG388" s="202"/>
      <c r="HH388" s="202"/>
      <c r="HI388" s="202"/>
      <c r="HJ388" s="202"/>
      <c r="HK388" s="202"/>
      <c r="HL388" s="202"/>
      <c r="HM388" s="202"/>
      <c r="HN388" s="202"/>
      <c r="HO388" s="202"/>
      <c r="HP388" s="202"/>
      <c r="HQ388" s="202"/>
      <c r="HR388" s="202"/>
      <c r="HS388" s="202"/>
    </row>
    <row r="389" spans="6:227" ht="10" customHeight="1" x14ac:dyDescent="0.35">
      <c r="F389" s="184"/>
      <c r="G389" s="184"/>
      <c r="H389" s="184"/>
      <c r="I389" s="184"/>
      <c r="J389" s="184"/>
      <c r="K389" s="184"/>
      <c r="Z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  <c r="DK389" s="202"/>
      <c r="DL389" s="202"/>
      <c r="DM389" s="202"/>
      <c r="DN389" s="202"/>
      <c r="DO389" s="202"/>
      <c r="DP389" s="202"/>
      <c r="DQ389" s="202"/>
      <c r="DR389" s="202"/>
      <c r="DS389" s="202"/>
      <c r="DT389" s="202"/>
      <c r="DU389" s="202"/>
      <c r="DV389" s="202"/>
      <c r="DW389" s="202"/>
      <c r="DX389" s="202"/>
      <c r="DY389" s="202"/>
      <c r="DZ389" s="202"/>
      <c r="EA389" s="202"/>
      <c r="EB389" s="202"/>
      <c r="EC389" s="202"/>
      <c r="ED389" s="202"/>
      <c r="EE389" s="202"/>
      <c r="EF389" s="202"/>
      <c r="EG389" s="202"/>
      <c r="EH389" s="202"/>
      <c r="EI389" s="202"/>
      <c r="EJ389" s="202"/>
      <c r="EK389" s="202"/>
      <c r="EL389" s="202"/>
      <c r="EM389" s="202"/>
      <c r="EN389" s="202"/>
      <c r="EO389" s="202"/>
      <c r="EP389" s="202"/>
      <c r="EQ389" s="202"/>
      <c r="ER389" s="202"/>
      <c r="ES389" s="202"/>
      <c r="ET389" s="202"/>
      <c r="EU389" s="202"/>
      <c r="EV389" s="202"/>
      <c r="EW389" s="202"/>
      <c r="EX389" s="202"/>
      <c r="EY389" s="202"/>
      <c r="EZ389" s="202"/>
      <c r="FA389" s="202"/>
      <c r="FB389" s="202"/>
      <c r="FC389" s="202"/>
      <c r="FD389" s="202"/>
      <c r="FE389" s="202"/>
      <c r="FF389" s="202"/>
      <c r="FG389" s="202"/>
      <c r="FH389" s="202"/>
      <c r="FI389" s="202"/>
      <c r="FJ389" s="202"/>
      <c r="FK389" s="202"/>
      <c r="FL389" s="202"/>
      <c r="FM389" s="202"/>
      <c r="FN389" s="202"/>
      <c r="FO389" s="202"/>
      <c r="FP389" s="202"/>
      <c r="FQ389" s="202"/>
      <c r="FR389" s="202"/>
      <c r="FS389" s="202"/>
      <c r="FT389" s="202"/>
      <c r="FU389" s="202"/>
      <c r="FV389" s="202"/>
      <c r="FW389" s="202"/>
      <c r="FX389" s="202"/>
      <c r="FY389" s="202"/>
      <c r="FZ389" s="202"/>
      <c r="GA389" s="202"/>
      <c r="GB389" s="202"/>
      <c r="GC389" s="202"/>
      <c r="GD389" s="202"/>
      <c r="GE389" s="202"/>
      <c r="GF389" s="202"/>
      <c r="GG389" s="202"/>
      <c r="GH389" s="202"/>
      <c r="GI389" s="202"/>
      <c r="GJ389" s="202"/>
      <c r="GK389" s="202"/>
      <c r="GL389" s="202"/>
      <c r="GM389" s="202"/>
      <c r="GN389" s="202"/>
      <c r="GO389" s="202"/>
      <c r="GP389" s="202"/>
      <c r="GQ389" s="202"/>
      <c r="GR389" s="202"/>
      <c r="GS389" s="202"/>
      <c r="GT389" s="202"/>
      <c r="GU389" s="202"/>
      <c r="GV389" s="202"/>
      <c r="GW389" s="202"/>
      <c r="GX389" s="202"/>
      <c r="GY389" s="202"/>
      <c r="GZ389" s="202"/>
      <c r="HA389" s="202"/>
      <c r="HB389" s="202"/>
      <c r="HC389" s="202"/>
      <c r="HD389" s="202"/>
      <c r="HE389" s="202"/>
      <c r="HF389" s="202"/>
      <c r="HG389" s="202"/>
      <c r="HH389" s="202"/>
      <c r="HI389" s="202"/>
      <c r="HJ389" s="202"/>
      <c r="HK389" s="202"/>
      <c r="HL389" s="202"/>
      <c r="HM389" s="202"/>
      <c r="HN389" s="202"/>
      <c r="HO389" s="202"/>
      <c r="HP389" s="202"/>
      <c r="HQ389" s="202"/>
      <c r="HR389" s="202"/>
      <c r="HS389" s="202"/>
    </row>
    <row r="390" spans="6:227" ht="10" customHeight="1" x14ac:dyDescent="0.35">
      <c r="F390" s="184"/>
      <c r="G390" s="184"/>
      <c r="H390" s="184"/>
      <c r="I390" s="184"/>
      <c r="J390" s="184"/>
      <c r="K390" s="184"/>
      <c r="Z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  <c r="DK390" s="202"/>
      <c r="DL390" s="202"/>
      <c r="DM390" s="202"/>
      <c r="DN390" s="202"/>
      <c r="DO390" s="202"/>
      <c r="DP390" s="202"/>
      <c r="DQ390" s="202"/>
      <c r="DR390" s="202"/>
      <c r="DS390" s="202"/>
      <c r="DT390" s="202"/>
      <c r="DU390" s="202"/>
      <c r="DV390" s="202"/>
      <c r="DW390" s="202"/>
      <c r="DX390" s="202"/>
      <c r="DY390" s="202"/>
      <c r="DZ390" s="202"/>
      <c r="EA390" s="202"/>
      <c r="EB390" s="202"/>
      <c r="EC390" s="202"/>
      <c r="ED390" s="202"/>
      <c r="EE390" s="202"/>
      <c r="EF390" s="202"/>
      <c r="EG390" s="202"/>
      <c r="EH390" s="202"/>
      <c r="EI390" s="202"/>
      <c r="EJ390" s="202"/>
      <c r="EK390" s="202"/>
      <c r="EL390" s="202"/>
      <c r="EM390" s="202"/>
      <c r="EN390" s="202"/>
      <c r="EO390" s="202"/>
      <c r="EP390" s="202"/>
      <c r="EQ390" s="202"/>
      <c r="ER390" s="202"/>
      <c r="ES390" s="202"/>
      <c r="ET390" s="202"/>
      <c r="EU390" s="202"/>
      <c r="EV390" s="202"/>
      <c r="EW390" s="202"/>
      <c r="EX390" s="202"/>
      <c r="EY390" s="202"/>
      <c r="EZ390" s="202"/>
      <c r="FA390" s="202"/>
      <c r="FB390" s="202"/>
      <c r="FC390" s="202"/>
      <c r="FD390" s="202"/>
      <c r="FE390" s="202"/>
      <c r="FF390" s="202"/>
      <c r="FG390" s="202"/>
      <c r="FH390" s="202"/>
      <c r="FI390" s="202"/>
      <c r="FJ390" s="202"/>
      <c r="FK390" s="202"/>
      <c r="FL390" s="202"/>
      <c r="FM390" s="202"/>
      <c r="FN390" s="202"/>
      <c r="FO390" s="202"/>
      <c r="FP390" s="202"/>
      <c r="FQ390" s="202"/>
      <c r="FR390" s="202"/>
      <c r="FS390" s="202"/>
      <c r="FT390" s="202"/>
      <c r="FU390" s="202"/>
      <c r="FV390" s="202"/>
      <c r="FW390" s="202"/>
      <c r="FX390" s="202"/>
      <c r="FY390" s="202"/>
      <c r="FZ390" s="202"/>
      <c r="GA390" s="202"/>
      <c r="GB390" s="202"/>
      <c r="GC390" s="202"/>
      <c r="GD390" s="202"/>
      <c r="GE390" s="202"/>
      <c r="GF390" s="202"/>
      <c r="GG390" s="202"/>
      <c r="GH390" s="202"/>
      <c r="GI390" s="202"/>
      <c r="GJ390" s="202"/>
      <c r="GK390" s="202"/>
      <c r="GL390" s="202"/>
      <c r="GM390" s="202"/>
      <c r="GN390" s="202"/>
      <c r="GO390" s="202"/>
      <c r="GP390" s="202"/>
      <c r="GQ390" s="202"/>
      <c r="GR390" s="202"/>
      <c r="GS390" s="202"/>
      <c r="GT390" s="202"/>
      <c r="GU390" s="202"/>
      <c r="GV390" s="202"/>
      <c r="GW390" s="202"/>
      <c r="GX390" s="202"/>
      <c r="GY390" s="202"/>
      <c r="GZ390" s="202"/>
      <c r="HA390" s="202"/>
      <c r="HB390" s="202"/>
      <c r="HC390" s="202"/>
      <c r="HD390" s="202"/>
      <c r="HE390" s="202"/>
      <c r="HF390" s="202"/>
      <c r="HG390" s="202"/>
      <c r="HH390" s="202"/>
      <c r="HI390" s="202"/>
      <c r="HJ390" s="202"/>
      <c r="HK390" s="202"/>
      <c r="HL390" s="202"/>
      <c r="HM390" s="202"/>
      <c r="HN390" s="202"/>
      <c r="HO390" s="202"/>
      <c r="HP390" s="202"/>
      <c r="HQ390" s="202"/>
      <c r="HR390" s="202"/>
      <c r="HS390" s="202"/>
    </row>
    <row r="391" spans="6:227" ht="10" customHeight="1" x14ac:dyDescent="0.35">
      <c r="F391" s="184"/>
      <c r="G391" s="184"/>
      <c r="H391" s="184"/>
      <c r="I391" s="184"/>
      <c r="J391" s="184"/>
      <c r="K391" s="184"/>
      <c r="Z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  <c r="DJ391" s="202"/>
      <c r="DK391" s="202"/>
      <c r="DL391" s="202"/>
      <c r="DM391" s="202"/>
      <c r="DN391" s="202"/>
      <c r="DO391" s="202"/>
      <c r="DP391" s="202"/>
      <c r="DQ391" s="202"/>
      <c r="DR391" s="202"/>
      <c r="DS391" s="202"/>
      <c r="DT391" s="202"/>
      <c r="DU391" s="202"/>
      <c r="DV391" s="202"/>
      <c r="DW391" s="202"/>
      <c r="DX391" s="202"/>
      <c r="DY391" s="202"/>
      <c r="DZ391" s="202"/>
      <c r="EA391" s="202"/>
      <c r="EB391" s="202"/>
      <c r="EC391" s="202"/>
      <c r="ED391" s="202"/>
      <c r="EE391" s="202"/>
      <c r="EF391" s="202"/>
      <c r="EG391" s="202"/>
      <c r="EH391" s="202"/>
      <c r="EI391" s="202"/>
      <c r="EJ391" s="202"/>
      <c r="EK391" s="202"/>
      <c r="EL391" s="202"/>
      <c r="EM391" s="202"/>
      <c r="EN391" s="202"/>
      <c r="EO391" s="202"/>
      <c r="EP391" s="202"/>
      <c r="EQ391" s="202"/>
      <c r="ER391" s="202"/>
      <c r="ES391" s="202"/>
      <c r="ET391" s="202"/>
      <c r="EU391" s="202"/>
      <c r="EV391" s="202"/>
      <c r="EW391" s="202"/>
      <c r="EX391" s="202"/>
      <c r="EY391" s="202"/>
      <c r="EZ391" s="202"/>
      <c r="FA391" s="202"/>
      <c r="FB391" s="202"/>
      <c r="FC391" s="202"/>
      <c r="FD391" s="202"/>
      <c r="FE391" s="202"/>
      <c r="FF391" s="202"/>
      <c r="FG391" s="202"/>
      <c r="FH391" s="202"/>
      <c r="FI391" s="202"/>
      <c r="FJ391" s="202"/>
      <c r="FK391" s="202"/>
      <c r="FL391" s="202"/>
      <c r="FM391" s="202"/>
      <c r="FN391" s="202"/>
      <c r="FO391" s="202"/>
      <c r="FP391" s="202"/>
      <c r="FQ391" s="202"/>
      <c r="FR391" s="202"/>
      <c r="FS391" s="202"/>
      <c r="FT391" s="202"/>
      <c r="FU391" s="202"/>
      <c r="FV391" s="202"/>
      <c r="FW391" s="202"/>
      <c r="FX391" s="202"/>
      <c r="FY391" s="202"/>
      <c r="FZ391" s="202"/>
      <c r="GA391" s="202"/>
      <c r="GB391" s="202"/>
      <c r="GC391" s="202"/>
      <c r="GD391" s="202"/>
      <c r="GE391" s="202"/>
      <c r="GF391" s="202"/>
      <c r="GG391" s="202"/>
      <c r="GH391" s="202"/>
      <c r="GI391" s="202"/>
      <c r="GJ391" s="202"/>
      <c r="GK391" s="202"/>
      <c r="GL391" s="202"/>
      <c r="GM391" s="202"/>
      <c r="GN391" s="202"/>
      <c r="GO391" s="202"/>
      <c r="GP391" s="202"/>
      <c r="GQ391" s="202"/>
      <c r="GR391" s="202"/>
      <c r="GS391" s="202"/>
      <c r="GT391" s="202"/>
      <c r="GU391" s="202"/>
      <c r="GV391" s="202"/>
      <c r="GW391" s="202"/>
      <c r="GX391" s="202"/>
      <c r="GY391" s="202"/>
      <c r="GZ391" s="202"/>
      <c r="HA391" s="202"/>
      <c r="HB391" s="202"/>
      <c r="HC391" s="202"/>
      <c r="HD391" s="202"/>
      <c r="HE391" s="202"/>
      <c r="HF391" s="202"/>
      <c r="HG391" s="202"/>
      <c r="HH391" s="202"/>
      <c r="HI391" s="202"/>
      <c r="HJ391" s="202"/>
      <c r="HK391" s="202"/>
      <c r="HL391" s="202"/>
      <c r="HM391" s="202"/>
      <c r="HN391" s="202"/>
      <c r="HO391" s="202"/>
      <c r="HP391" s="202"/>
      <c r="HQ391" s="202"/>
      <c r="HR391" s="202"/>
      <c r="HS391" s="202"/>
    </row>
    <row r="392" spans="6:227" ht="10" customHeight="1" x14ac:dyDescent="0.35">
      <c r="F392" s="184"/>
      <c r="G392" s="184"/>
      <c r="H392" s="184"/>
      <c r="I392" s="184"/>
      <c r="J392" s="184"/>
      <c r="K392" s="184"/>
      <c r="Z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  <c r="DI392" s="202"/>
      <c r="DJ392" s="202"/>
      <c r="DK392" s="202"/>
      <c r="DL392" s="202"/>
      <c r="DM392" s="202"/>
      <c r="DN392" s="202"/>
      <c r="DO392" s="202"/>
      <c r="DP392" s="202"/>
      <c r="DQ392" s="202"/>
      <c r="DR392" s="202"/>
      <c r="DS392" s="202"/>
      <c r="DT392" s="202"/>
      <c r="DU392" s="202"/>
      <c r="DV392" s="202"/>
      <c r="DW392" s="202"/>
      <c r="DX392" s="202"/>
      <c r="DY392" s="202"/>
      <c r="DZ392" s="202"/>
      <c r="EA392" s="202"/>
      <c r="EB392" s="202"/>
      <c r="EC392" s="202"/>
      <c r="ED392" s="202"/>
      <c r="EE392" s="202"/>
      <c r="EF392" s="202"/>
      <c r="EG392" s="202"/>
      <c r="EH392" s="202"/>
      <c r="EI392" s="202"/>
      <c r="EJ392" s="202"/>
      <c r="EK392" s="202"/>
      <c r="EL392" s="202"/>
      <c r="EM392" s="202"/>
      <c r="EN392" s="202"/>
      <c r="EO392" s="202"/>
      <c r="EP392" s="202"/>
      <c r="EQ392" s="202"/>
      <c r="ER392" s="202"/>
      <c r="ES392" s="202"/>
      <c r="ET392" s="202"/>
      <c r="EU392" s="202"/>
      <c r="EV392" s="202"/>
      <c r="EW392" s="202"/>
      <c r="EX392" s="202"/>
      <c r="EY392" s="202"/>
      <c r="EZ392" s="202"/>
      <c r="FA392" s="202"/>
      <c r="FB392" s="202"/>
      <c r="FC392" s="202"/>
      <c r="FD392" s="202"/>
      <c r="FE392" s="202"/>
      <c r="FF392" s="202"/>
      <c r="FG392" s="202"/>
      <c r="FH392" s="202"/>
      <c r="FI392" s="202"/>
      <c r="FJ392" s="202"/>
      <c r="FK392" s="202"/>
      <c r="FL392" s="202"/>
      <c r="FM392" s="202"/>
      <c r="FN392" s="202"/>
      <c r="FO392" s="202"/>
      <c r="FP392" s="202"/>
      <c r="FQ392" s="202"/>
      <c r="FR392" s="202"/>
      <c r="FS392" s="202"/>
      <c r="FT392" s="202"/>
      <c r="FU392" s="202"/>
      <c r="FV392" s="202"/>
      <c r="FW392" s="202"/>
      <c r="FX392" s="202"/>
      <c r="FY392" s="202"/>
      <c r="FZ392" s="202"/>
      <c r="GA392" s="202"/>
      <c r="GB392" s="202"/>
      <c r="GC392" s="202"/>
      <c r="GD392" s="202"/>
      <c r="GE392" s="202"/>
      <c r="GF392" s="202"/>
      <c r="GG392" s="202"/>
      <c r="GH392" s="202"/>
      <c r="GI392" s="202"/>
      <c r="GJ392" s="202"/>
      <c r="GK392" s="202"/>
      <c r="GL392" s="202"/>
      <c r="GM392" s="202"/>
      <c r="GN392" s="202"/>
      <c r="GO392" s="202"/>
      <c r="GP392" s="202"/>
      <c r="GQ392" s="202"/>
      <c r="GR392" s="202"/>
      <c r="GS392" s="202"/>
      <c r="GT392" s="202"/>
      <c r="GU392" s="202"/>
      <c r="GV392" s="202"/>
      <c r="GW392" s="202"/>
      <c r="GX392" s="202"/>
      <c r="GY392" s="202"/>
      <c r="GZ392" s="202"/>
      <c r="HA392" s="202"/>
      <c r="HB392" s="202"/>
      <c r="HC392" s="202"/>
      <c r="HD392" s="202"/>
      <c r="HE392" s="202"/>
      <c r="HF392" s="202"/>
      <c r="HG392" s="202"/>
      <c r="HH392" s="202"/>
      <c r="HI392" s="202"/>
      <c r="HJ392" s="202"/>
      <c r="HK392" s="202"/>
      <c r="HL392" s="202"/>
      <c r="HM392" s="202"/>
      <c r="HN392" s="202"/>
      <c r="HO392" s="202"/>
      <c r="HP392" s="202"/>
      <c r="HQ392" s="202"/>
      <c r="HR392" s="202"/>
      <c r="HS392" s="202"/>
    </row>
    <row r="393" spans="6:227" ht="10" customHeight="1" x14ac:dyDescent="0.35">
      <c r="F393" s="184"/>
      <c r="G393" s="184"/>
      <c r="H393" s="184"/>
      <c r="I393" s="184"/>
      <c r="J393" s="184"/>
      <c r="K393" s="184"/>
      <c r="Z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  <c r="DI393" s="202"/>
      <c r="DJ393" s="202"/>
      <c r="DK393" s="202"/>
      <c r="DL393" s="202"/>
      <c r="DM393" s="202"/>
      <c r="DN393" s="202"/>
      <c r="DO393" s="202"/>
      <c r="DP393" s="202"/>
      <c r="DQ393" s="202"/>
      <c r="DR393" s="202"/>
      <c r="DS393" s="202"/>
      <c r="DT393" s="202"/>
      <c r="DU393" s="202"/>
      <c r="DV393" s="202"/>
      <c r="DW393" s="202"/>
      <c r="DX393" s="202"/>
      <c r="DY393" s="202"/>
      <c r="DZ393" s="202"/>
      <c r="EA393" s="202"/>
      <c r="EB393" s="202"/>
      <c r="EC393" s="202"/>
      <c r="ED393" s="202"/>
      <c r="EE393" s="202"/>
      <c r="EF393" s="202"/>
      <c r="EG393" s="202"/>
      <c r="EH393" s="202"/>
      <c r="EI393" s="202"/>
      <c r="EJ393" s="202"/>
      <c r="EK393" s="202"/>
      <c r="EL393" s="202"/>
      <c r="EM393" s="202"/>
      <c r="EN393" s="202"/>
      <c r="EO393" s="202"/>
      <c r="EP393" s="202"/>
      <c r="EQ393" s="202"/>
      <c r="ER393" s="202"/>
      <c r="ES393" s="202"/>
      <c r="ET393" s="202"/>
      <c r="EU393" s="202"/>
      <c r="EV393" s="202"/>
      <c r="EW393" s="202"/>
      <c r="EX393" s="202"/>
      <c r="EY393" s="202"/>
      <c r="EZ393" s="202"/>
      <c r="FA393" s="202"/>
      <c r="FB393" s="202"/>
      <c r="FC393" s="202"/>
      <c r="FD393" s="202"/>
      <c r="FE393" s="202"/>
      <c r="FF393" s="202"/>
      <c r="FG393" s="202"/>
      <c r="FH393" s="202"/>
      <c r="FI393" s="202"/>
      <c r="FJ393" s="202"/>
      <c r="FK393" s="202"/>
      <c r="FL393" s="202"/>
      <c r="FM393" s="202"/>
      <c r="FN393" s="202"/>
      <c r="FO393" s="202"/>
      <c r="FP393" s="202"/>
      <c r="FQ393" s="202"/>
      <c r="FR393" s="202"/>
      <c r="FS393" s="202"/>
      <c r="FT393" s="202"/>
      <c r="FU393" s="202"/>
      <c r="FV393" s="202"/>
      <c r="FW393" s="202"/>
      <c r="FX393" s="202"/>
      <c r="FY393" s="202"/>
      <c r="FZ393" s="202"/>
      <c r="GA393" s="202"/>
      <c r="GB393" s="202"/>
      <c r="GC393" s="202"/>
      <c r="GD393" s="202"/>
      <c r="GE393" s="202"/>
      <c r="GF393" s="202"/>
      <c r="GG393" s="202"/>
      <c r="GH393" s="202"/>
      <c r="GI393" s="202"/>
      <c r="GJ393" s="202"/>
      <c r="GK393" s="202"/>
      <c r="GL393" s="202"/>
      <c r="GM393" s="202"/>
      <c r="GN393" s="202"/>
      <c r="GO393" s="202"/>
      <c r="GP393" s="202"/>
      <c r="GQ393" s="202"/>
      <c r="GR393" s="202"/>
      <c r="GS393" s="202"/>
      <c r="GT393" s="202"/>
      <c r="GU393" s="202"/>
      <c r="GV393" s="202"/>
      <c r="GW393" s="202"/>
      <c r="GX393" s="202"/>
      <c r="GY393" s="202"/>
      <c r="GZ393" s="202"/>
      <c r="HA393" s="202"/>
      <c r="HB393" s="202"/>
      <c r="HC393" s="202"/>
      <c r="HD393" s="202"/>
      <c r="HE393" s="202"/>
      <c r="HF393" s="202"/>
      <c r="HG393" s="202"/>
      <c r="HH393" s="202"/>
      <c r="HI393" s="202"/>
      <c r="HJ393" s="202"/>
      <c r="HK393" s="202"/>
      <c r="HL393" s="202"/>
      <c r="HM393" s="202"/>
      <c r="HN393" s="202"/>
      <c r="HO393" s="202"/>
      <c r="HP393" s="202"/>
      <c r="HQ393" s="202"/>
      <c r="HR393" s="202"/>
      <c r="HS393" s="202"/>
    </row>
    <row r="394" spans="6:227" ht="10" customHeight="1" x14ac:dyDescent="0.35">
      <c r="F394" s="184"/>
      <c r="G394" s="184"/>
      <c r="H394" s="184"/>
      <c r="I394" s="184"/>
      <c r="J394" s="184"/>
      <c r="K394" s="184"/>
      <c r="Z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  <c r="DI394" s="202"/>
      <c r="DJ394" s="202"/>
      <c r="DK394" s="202"/>
      <c r="DL394" s="202"/>
      <c r="DM394" s="202"/>
      <c r="DN394" s="202"/>
      <c r="DO394" s="202"/>
      <c r="DP394" s="202"/>
      <c r="DQ394" s="202"/>
      <c r="DR394" s="202"/>
      <c r="DS394" s="202"/>
      <c r="DT394" s="202"/>
      <c r="DU394" s="202"/>
      <c r="DV394" s="202"/>
      <c r="DW394" s="202"/>
      <c r="DX394" s="202"/>
      <c r="DY394" s="202"/>
      <c r="DZ394" s="202"/>
      <c r="EA394" s="202"/>
      <c r="EB394" s="202"/>
      <c r="EC394" s="202"/>
      <c r="ED394" s="202"/>
      <c r="EE394" s="202"/>
      <c r="EF394" s="202"/>
      <c r="EG394" s="202"/>
      <c r="EH394" s="202"/>
      <c r="EI394" s="202"/>
      <c r="EJ394" s="202"/>
      <c r="EK394" s="202"/>
      <c r="EL394" s="202"/>
      <c r="EM394" s="202"/>
      <c r="EN394" s="202"/>
      <c r="EO394" s="202"/>
      <c r="EP394" s="202"/>
      <c r="EQ394" s="202"/>
      <c r="ER394" s="202"/>
      <c r="ES394" s="202"/>
      <c r="ET394" s="202"/>
      <c r="EU394" s="202"/>
      <c r="EV394" s="202"/>
      <c r="EW394" s="202"/>
      <c r="EX394" s="202"/>
      <c r="EY394" s="202"/>
      <c r="EZ394" s="202"/>
      <c r="FA394" s="202"/>
      <c r="FB394" s="202"/>
      <c r="FC394" s="202"/>
      <c r="FD394" s="202"/>
      <c r="FE394" s="202"/>
      <c r="FF394" s="202"/>
      <c r="FG394" s="202"/>
      <c r="FH394" s="202"/>
      <c r="FI394" s="202"/>
      <c r="FJ394" s="202"/>
      <c r="FK394" s="202"/>
      <c r="FL394" s="202"/>
      <c r="FM394" s="202"/>
      <c r="FN394" s="202"/>
      <c r="FO394" s="202"/>
      <c r="FP394" s="202"/>
      <c r="FQ394" s="202"/>
      <c r="FR394" s="202"/>
      <c r="FS394" s="202"/>
      <c r="FT394" s="202"/>
      <c r="FU394" s="202"/>
      <c r="FV394" s="202"/>
      <c r="FW394" s="202"/>
      <c r="FX394" s="202"/>
      <c r="FY394" s="202"/>
      <c r="FZ394" s="202"/>
      <c r="GA394" s="202"/>
      <c r="GB394" s="202"/>
      <c r="GC394" s="202"/>
      <c r="GD394" s="202"/>
      <c r="GE394" s="202"/>
      <c r="GF394" s="202"/>
      <c r="GG394" s="202"/>
      <c r="GH394" s="202"/>
      <c r="GI394" s="202"/>
      <c r="GJ394" s="202"/>
      <c r="GK394" s="202"/>
      <c r="GL394" s="202"/>
      <c r="GM394" s="202"/>
      <c r="GN394" s="202"/>
      <c r="GO394" s="202"/>
      <c r="GP394" s="202"/>
      <c r="GQ394" s="202"/>
      <c r="GR394" s="202"/>
      <c r="GS394" s="202"/>
      <c r="GT394" s="202"/>
      <c r="GU394" s="202"/>
      <c r="GV394" s="202"/>
      <c r="GW394" s="202"/>
      <c r="GX394" s="202"/>
      <c r="GY394" s="202"/>
      <c r="GZ394" s="202"/>
      <c r="HA394" s="202"/>
      <c r="HB394" s="202"/>
      <c r="HC394" s="202"/>
      <c r="HD394" s="202"/>
      <c r="HE394" s="202"/>
      <c r="HF394" s="202"/>
      <c r="HG394" s="202"/>
      <c r="HH394" s="202"/>
      <c r="HI394" s="202"/>
      <c r="HJ394" s="202"/>
      <c r="HK394" s="202"/>
      <c r="HL394" s="202"/>
      <c r="HM394" s="202"/>
      <c r="HN394" s="202"/>
      <c r="HO394" s="202"/>
      <c r="HP394" s="202"/>
      <c r="HQ394" s="202"/>
      <c r="HR394" s="202"/>
      <c r="HS394" s="202"/>
    </row>
    <row r="395" spans="6:227" ht="10" customHeight="1" x14ac:dyDescent="0.35">
      <c r="F395" s="184"/>
      <c r="G395" s="184"/>
      <c r="H395" s="184"/>
      <c r="I395" s="184"/>
      <c r="J395" s="184"/>
      <c r="K395" s="184"/>
      <c r="Z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  <c r="DJ395" s="202"/>
      <c r="DK395" s="202"/>
      <c r="DL395" s="202"/>
      <c r="DM395" s="202"/>
      <c r="DN395" s="202"/>
      <c r="DO395" s="202"/>
      <c r="DP395" s="202"/>
      <c r="DQ395" s="202"/>
      <c r="DR395" s="202"/>
      <c r="DS395" s="202"/>
      <c r="DT395" s="202"/>
      <c r="DU395" s="202"/>
      <c r="DV395" s="202"/>
      <c r="DW395" s="202"/>
      <c r="DX395" s="202"/>
      <c r="DY395" s="202"/>
      <c r="DZ395" s="202"/>
      <c r="EA395" s="202"/>
      <c r="EB395" s="202"/>
      <c r="EC395" s="202"/>
      <c r="ED395" s="202"/>
      <c r="EE395" s="202"/>
      <c r="EF395" s="202"/>
      <c r="EG395" s="202"/>
      <c r="EH395" s="202"/>
      <c r="EI395" s="202"/>
      <c r="EJ395" s="202"/>
      <c r="EK395" s="202"/>
      <c r="EL395" s="202"/>
      <c r="EM395" s="202"/>
      <c r="EN395" s="202"/>
      <c r="EO395" s="202"/>
      <c r="EP395" s="202"/>
      <c r="EQ395" s="202"/>
      <c r="ER395" s="202"/>
      <c r="ES395" s="202"/>
      <c r="ET395" s="202"/>
      <c r="EU395" s="202"/>
      <c r="EV395" s="202"/>
      <c r="EW395" s="202"/>
      <c r="EX395" s="202"/>
      <c r="EY395" s="202"/>
      <c r="EZ395" s="202"/>
      <c r="FA395" s="202"/>
      <c r="FB395" s="202"/>
      <c r="FC395" s="202"/>
      <c r="FD395" s="202"/>
      <c r="FE395" s="202"/>
      <c r="FF395" s="202"/>
      <c r="FG395" s="202"/>
      <c r="FH395" s="202"/>
      <c r="FI395" s="202"/>
      <c r="FJ395" s="202"/>
      <c r="FK395" s="202"/>
      <c r="FL395" s="202"/>
      <c r="FM395" s="202"/>
      <c r="FN395" s="202"/>
      <c r="FO395" s="202"/>
      <c r="FP395" s="202"/>
      <c r="FQ395" s="202"/>
      <c r="FR395" s="202"/>
      <c r="FS395" s="202"/>
      <c r="FT395" s="202"/>
      <c r="FU395" s="202"/>
      <c r="FV395" s="202"/>
      <c r="FW395" s="202"/>
      <c r="FX395" s="202"/>
      <c r="FY395" s="202"/>
      <c r="FZ395" s="202"/>
      <c r="GA395" s="202"/>
      <c r="GB395" s="202"/>
      <c r="GC395" s="202"/>
      <c r="GD395" s="202"/>
      <c r="GE395" s="202"/>
      <c r="GF395" s="202"/>
      <c r="GG395" s="202"/>
      <c r="GH395" s="202"/>
      <c r="GI395" s="202"/>
      <c r="GJ395" s="202"/>
      <c r="GK395" s="202"/>
      <c r="GL395" s="202"/>
      <c r="GM395" s="202"/>
      <c r="GN395" s="202"/>
      <c r="GO395" s="202"/>
      <c r="GP395" s="202"/>
      <c r="GQ395" s="202"/>
      <c r="GR395" s="202"/>
      <c r="GS395" s="202"/>
      <c r="GT395" s="202"/>
      <c r="GU395" s="202"/>
      <c r="GV395" s="202"/>
      <c r="GW395" s="202"/>
      <c r="GX395" s="202"/>
      <c r="GY395" s="202"/>
      <c r="GZ395" s="202"/>
      <c r="HA395" s="202"/>
      <c r="HB395" s="202"/>
      <c r="HC395" s="202"/>
      <c r="HD395" s="202"/>
      <c r="HE395" s="202"/>
      <c r="HF395" s="202"/>
      <c r="HG395" s="202"/>
      <c r="HH395" s="202"/>
      <c r="HI395" s="202"/>
      <c r="HJ395" s="202"/>
      <c r="HK395" s="202"/>
      <c r="HL395" s="202"/>
      <c r="HM395" s="202"/>
      <c r="HN395" s="202"/>
      <c r="HO395" s="202"/>
      <c r="HP395" s="202"/>
      <c r="HQ395" s="202"/>
      <c r="HR395" s="202"/>
      <c r="HS395" s="202"/>
    </row>
    <row r="396" spans="6:227" ht="10" customHeight="1" x14ac:dyDescent="0.35">
      <c r="F396" s="184"/>
      <c r="G396" s="184"/>
      <c r="H396" s="184"/>
      <c r="I396" s="184"/>
      <c r="J396" s="184"/>
      <c r="K396" s="184"/>
      <c r="Z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  <c r="DJ396" s="202"/>
      <c r="DK396" s="202"/>
      <c r="DL396" s="202"/>
      <c r="DM396" s="202"/>
      <c r="DN396" s="202"/>
      <c r="DO396" s="202"/>
      <c r="DP396" s="202"/>
      <c r="DQ396" s="202"/>
      <c r="DR396" s="202"/>
      <c r="DS396" s="202"/>
      <c r="DT396" s="202"/>
      <c r="DU396" s="202"/>
      <c r="DV396" s="202"/>
      <c r="DW396" s="202"/>
      <c r="DX396" s="202"/>
      <c r="DY396" s="202"/>
      <c r="DZ396" s="202"/>
      <c r="EA396" s="202"/>
      <c r="EB396" s="202"/>
      <c r="EC396" s="202"/>
      <c r="ED396" s="202"/>
      <c r="EE396" s="202"/>
      <c r="EF396" s="202"/>
      <c r="EG396" s="202"/>
      <c r="EH396" s="202"/>
      <c r="EI396" s="202"/>
      <c r="EJ396" s="202"/>
      <c r="EK396" s="202"/>
      <c r="EL396" s="202"/>
      <c r="EM396" s="202"/>
      <c r="EN396" s="202"/>
      <c r="EO396" s="202"/>
      <c r="EP396" s="202"/>
      <c r="EQ396" s="202"/>
      <c r="ER396" s="202"/>
      <c r="ES396" s="202"/>
      <c r="ET396" s="202"/>
      <c r="EU396" s="202"/>
      <c r="EV396" s="202"/>
      <c r="EW396" s="202"/>
      <c r="EX396" s="202"/>
      <c r="EY396" s="202"/>
      <c r="EZ396" s="202"/>
      <c r="FA396" s="202"/>
      <c r="FB396" s="202"/>
      <c r="FC396" s="202"/>
      <c r="FD396" s="202"/>
      <c r="FE396" s="202"/>
      <c r="FF396" s="202"/>
      <c r="FG396" s="202"/>
      <c r="FH396" s="202"/>
      <c r="FI396" s="202"/>
      <c r="FJ396" s="202"/>
      <c r="FK396" s="202"/>
      <c r="FL396" s="202"/>
      <c r="FM396" s="202"/>
      <c r="FN396" s="202"/>
      <c r="FO396" s="202"/>
      <c r="FP396" s="202"/>
      <c r="FQ396" s="202"/>
      <c r="FR396" s="202"/>
      <c r="FS396" s="202"/>
      <c r="FT396" s="202"/>
      <c r="FU396" s="202"/>
      <c r="FV396" s="202"/>
      <c r="FW396" s="202"/>
      <c r="FX396" s="202"/>
      <c r="FY396" s="202"/>
      <c r="FZ396" s="202"/>
      <c r="GA396" s="202"/>
      <c r="GB396" s="202"/>
      <c r="GC396" s="202"/>
      <c r="GD396" s="202"/>
      <c r="GE396" s="202"/>
      <c r="GF396" s="202"/>
      <c r="GG396" s="202"/>
      <c r="GH396" s="202"/>
      <c r="GI396" s="202"/>
      <c r="GJ396" s="202"/>
      <c r="GK396" s="202"/>
      <c r="GL396" s="202"/>
      <c r="GM396" s="202"/>
      <c r="GN396" s="202"/>
      <c r="GO396" s="202"/>
      <c r="GP396" s="202"/>
      <c r="GQ396" s="202"/>
      <c r="GR396" s="202"/>
      <c r="GS396" s="202"/>
      <c r="GT396" s="202"/>
      <c r="GU396" s="202"/>
      <c r="GV396" s="202"/>
      <c r="GW396" s="202"/>
      <c r="GX396" s="202"/>
      <c r="GY396" s="202"/>
      <c r="GZ396" s="202"/>
      <c r="HA396" s="202"/>
      <c r="HB396" s="202"/>
      <c r="HC396" s="202"/>
      <c r="HD396" s="202"/>
      <c r="HE396" s="202"/>
      <c r="HF396" s="202"/>
      <c r="HG396" s="202"/>
      <c r="HH396" s="202"/>
      <c r="HI396" s="202"/>
      <c r="HJ396" s="202"/>
      <c r="HK396" s="202"/>
      <c r="HL396" s="202"/>
      <c r="HM396" s="202"/>
      <c r="HN396" s="202"/>
      <c r="HO396" s="202"/>
      <c r="HP396" s="202"/>
      <c r="HQ396" s="202"/>
      <c r="HR396" s="202"/>
      <c r="HS396" s="202"/>
    </row>
    <row r="397" spans="6:227" ht="10" customHeight="1" x14ac:dyDescent="0.35">
      <c r="F397" s="184"/>
      <c r="G397" s="184"/>
      <c r="H397" s="184"/>
      <c r="I397" s="184"/>
      <c r="J397" s="184"/>
      <c r="K397" s="184"/>
      <c r="Z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  <c r="DJ397" s="202"/>
      <c r="DK397" s="202"/>
      <c r="DL397" s="202"/>
      <c r="DM397" s="202"/>
      <c r="DN397" s="202"/>
      <c r="DO397" s="202"/>
      <c r="DP397" s="202"/>
      <c r="DQ397" s="202"/>
      <c r="DR397" s="202"/>
      <c r="DS397" s="202"/>
      <c r="DT397" s="202"/>
      <c r="DU397" s="202"/>
      <c r="DV397" s="202"/>
      <c r="DW397" s="202"/>
      <c r="DX397" s="202"/>
      <c r="DY397" s="202"/>
      <c r="DZ397" s="202"/>
      <c r="EA397" s="202"/>
      <c r="EB397" s="202"/>
      <c r="EC397" s="202"/>
      <c r="ED397" s="202"/>
      <c r="EE397" s="202"/>
      <c r="EF397" s="202"/>
      <c r="EG397" s="202"/>
      <c r="EH397" s="202"/>
      <c r="EI397" s="202"/>
      <c r="EJ397" s="202"/>
      <c r="EK397" s="202"/>
      <c r="EL397" s="202"/>
      <c r="EM397" s="202"/>
      <c r="EN397" s="202"/>
      <c r="EO397" s="202"/>
      <c r="EP397" s="202"/>
      <c r="EQ397" s="202"/>
      <c r="ER397" s="202"/>
      <c r="ES397" s="202"/>
      <c r="ET397" s="202"/>
      <c r="EU397" s="202"/>
      <c r="EV397" s="202"/>
      <c r="EW397" s="202"/>
      <c r="EX397" s="202"/>
      <c r="EY397" s="202"/>
      <c r="EZ397" s="202"/>
      <c r="FA397" s="202"/>
      <c r="FB397" s="202"/>
      <c r="FC397" s="202"/>
      <c r="FD397" s="202"/>
      <c r="FE397" s="202"/>
      <c r="FF397" s="202"/>
      <c r="FG397" s="202"/>
      <c r="FH397" s="202"/>
      <c r="FI397" s="202"/>
      <c r="FJ397" s="202"/>
      <c r="FK397" s="202"/>
      <c r="FL397" s="202"/>
      <c r="FM397" s="202"/>
      <c r="FN397" s="202"/>
      <c r="FO397" s="202"/>
      <c r="FP397" s="202"/>
      <c r="FQ397" s="202"/>
      <c r="FR397" s="202"/>
      <c r="FS397" s="202"/>
      <c r="FT397" s="202"/>
      <c r="FU397" s="202"/>
      <c r="FV397" s="202"/>
      <c r="FW397" s="202"/>
      <c r="FX397" s="202"/>
      <c r="FY397" s="202"/>
      <c r="FZ397" s="202"/>
      <c r="GA397" s="202"/>
      <c r="GB397" s="202"/>
      <c r="GC397" s="202"/>
      <c r="GD397" s="202"/>
      <c r="GE397" s="202"/>
      <c r="GF397" s="202"/>
      <c r="GG397" s="202"/>
      <c r="GH397" s="202"/>
      <c r="GI397" s="202"/>
      <c r="GJ397" s="202"/>
      <c r="GK397" s="202"/>
      <c r="GL397" s="202"/>
      <c r="GM397" s="202"/>
      <c r="GN397" s="202"/>
      <c r="GO397" s="202"/>
      <c r="GP397" s="202"/>
      <c r="GQ397" s="202"/>
      <c r="GR397" s="202"/>
      <c r="GS397" s="202"/>
      <c r="GT397" s="202"/>
      <c r="GU397" s="202"/>
      <c r="GV397" s="202"/>
      <c r="GW397" s="202"/>
      <c r="GX397" s="202"/>
      <c r="GY397" s="202"/>
      <c r="GZ397" s="202"/>
      <c r="HA397" s="202"/>
      <c r="HB397" s="202"/>
      <c r="HC397" s="202"/>
      <c r="HD397" s="202"/>
      <c r="HE397" s="202"/>
      <c r="HF397" s="202"/>
      <c r="HG397" s="202"/>
      <c r="HH397" s="202"/>
      <c r="HI397" s="202"/>
      <c r="HJ397" s="202"/>
      <c r="HK397" s="202"/>
      <c r="HL397" s="202"/>
      <c r="HM397" s="202"/>
      <c r="HN397" s="202"/>
      <c r="HO397" s="202"/>
      <c r="HP397" s="202"/>
      <c r="HQ397" s="202"/>
      <c r="HR397" s="202"/>
      <c r="HS397" s="202"/>
    </row>
    <row r="398" spans="6:227" ht="10" customHeight="1" x14ac:dyDescent="0.35">
      <c r="F398" s="184"/>
      <c r="G398" s="184"/>
      <c r="H398" s="184"/>
      <c r="I398" s="184"/>
      <c r="J398" s="184"/>
      <c r="K398" s="184"/>
      <c r="Z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  <c r="DJ398" s="202"/>
      <c r="DK398" s="202"/>
      <c r="DL398" s="202"/>
      <c r="DM398" s="202"/>
      <c r="DN398" s="202"/>
      <c r="DO398" s="202"/>
      <c r="DP398" s="202"/>
      <c r="DQ398" s="202"/>
      <c r="DR398" s="202"/>
      <c r="DS398" s="202"/>
      <c r="DT398" s="202"/>
      <c r="DU398" s="202"/>
      <c r="DV398" s="202"/>
      <c r="DW398" s="202"/>
      <c r="DX398" s="202"/>
      <c r="DY398" s="202"/>
      <c r="DZ398" s="202"/>
      <c r="EA398" s="202"/>
      <c r="EB398" s="202"/>
      <c r="EC398" s="202"/>
      <c r="ED398" s="202"/>
      <c r="EE398" s="202"/>
      <c r="EF398" s="202"/>
      <c r="EG398" s="202"/>
      <c r="EH398" s="202"/>
      <c r="EI398" s="202"/>
      <c r="EJ398" s="202"/>
      <c r="EK398" s="202"/>
      <c r="EL398" s="202"/>
      <c r="EM398" s="202"/>
      <c r="EN398" s="202"/>
      <c r="EO398" s="202"/>
      <c r="EP398" s="202"/>
      <c r="EQ398" s="202"/>
      <c r="ER398" s="202"/>
      <c r="ES398" s="202"/>
      <c r="ET398" s="202"/>
      <c r="EU398" s="202"/>
      <c r="EV398" s="202"/>
      <c r="EW398" s="202"/>
      <c r="EX398" s="202"/>
      <c r="EY398" s="202"/>
      <c r="EZ398" s="202"/>
      <c r="FA398" s="202"/>
      <c r="FB398" s="202"/>
      <c r="FC398" s="202"/>
      <c r="FD398" s="202"/>
      <c r="FE398" s="202"/>
      <c r="FF398" s="202"/>
      <c r="FG398" s="202"/>
      <c r="FH398" s="202"/>
      <c r="FI398" s="202"/>
      <c r="FJ398" s="202"/>
      <c r="FK398" s="202"/>
      <c r="FL398" s="202"/>
      <c r="FM398" s="202"/>
      <c r="FN398" s="202"/>
      <c r="FO398" s="202"/>
      <c r="FP398" s="202"/>
      <c r="FQ398" s="202"/>
      <c r="FR398" s="202"/>
      <c r="FS398" s="202"/>
      <c r="FT398" s="202"/>
      <c r="FU398" s="202"/>
      <c r="FV398" s="202"/>
      <c r="FW398" s="202"/>
      <c r="FX398" s="202"/>
      <c r="FY398" s="202"/>
      <c r="FZ398" s="202"/>
      <c r="GA398" s="202"/>
      <c r="GB398" s="202"/>
      <c r="GC398" s="202"/>
      <c r="GD398" s="202"/>
      <c r="GE398" s="202"/>
      <c r="GF398" s="202"/>
      <c r="GG398" s="202"/>
      <c r="GH398" s="202"/>
      <c r="GI398" s="202"/>
      <c r="GJ398" s="202"/>
      <c r="GK398" s="202"/>
      <c r="GL398" s="202"/>
      <c r="GM398" s="202"/>
      <c r="GN398" s="202"/>
      <c r="GO398" s="202"/>
      <c r="GP398" s="202"/>
      <c r="GQ398" s="202"/>
      <c r="GR398" s="202"/>
      <c r="GS398" s="202"/>
      <c r="GT398" s="202"/>
      <c r="GU398" s="202"/>
      <c r="GV398" s="202"/>
      <c r="GW398" s="202"/>
      <c r="GX398" s="202"/>
      <c r="GY398" s="202"/>
      <c r="GZ398" s="202"/>
      <c r="HA398" s="202"/>
      <c r="HB398" s="202"/>
      <c r="HC398" s="202"/>
      <c r="HD398" s="202"/>
      <c r="HE398" s="202"/>
      <c r="HF398" s="202"/>
      <c r="HG398" s="202"/>
      <c r="HH398" s="202"/>
      <c r="HI398" s="202"/>
      <c r="HJ398" s="202"/>
      <c r="HK398" s="202"/>
      <c r="HL398" s="202"/>
      <c r="HM398" s="202"/>
      <c r="HN398" s="202"/>
      <c r="HO398" s="202"/>
      <c r="HP398" s="202"/>
      <c r="HQ398" s="202"/>
      <c r="HR398" s="202"/>
      <c r="HS398" s="202"/>
    </row>
    <row r="399" spans="6:227" ht="10" customHeight="1" x14ac:dyDescent="0.35">
      <c r="F399" s="184"/>
      <c r="G399" s="184"/>
      <c r="H399" s="184"/>
      <c r="I399" s="184"/>
      <c r="J399" s="184"/>
      <c r="K399" s="184"/>
      <c r="Z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  <c r="DK399" s="202"/>
      <c r="DL399" s="202"/>
      <c r="DM399" s="202"/>
      <c r="DN399" s="202"/>
      <c r="DO399" s="202"/>
      <c r="DP399" s="202"/>
      <c r="DQ399" s="202"/>
      <c r="DR399" s="202"/>
      <c r="DS399" s="202"/>
      <c r="DT399" s="202"/>
      <c r="DU399" s="202"/>
      <c r="DV399" s="202"/>
      <c r="DW399" s="202"/>
      <c r="DX399" s="202"/>
      <c r="DY399" s="202"/>
      <c r="DZ399" s="202"/>
      <c r="EA399" s="202"/>
      <c r="EB399" s="202"/>
      <c r="EC399" s="202"/>
      <c r="ED399" s="202"/>
      <c r="EE399" s="202"/>
      <c r="EF399" s="202"/>
      <c r="EG399" s="202"/>
      <c r="EH399" s="202"/>
      <c r="EI399" s="202"/>
      <c r="EJ399" s="202"/>
      <c r="EK399" s="202"/>
      <c r="EL399" s="202"/>
      <c r="EM399" s="202"/>
      <c r="EN399" s="202"/>
      <c r="EO399" s="202"/>
      <c r="EP399" s="202"/>
      <c r="EQ399" s="202"/>
      <c r="ER399" s="202"/>
      <c r="ES399" s="202"/>
      <c r="ET399" s="202"/>
      <c r="EU399" s="202"/>
      <c r="EV399" s="202"/>
      <c r="EW399" s="202"/>
      <c r="EX399" s="202"/>
      <c r="EY399" s="202"/>
      <c r="EZ399" s="202"/>
      <c r="FA399" s="202"/>
      <c r="FB399" s="202"/>
      <c r="FC399" s="202"/>
      <c r="FD399" s="202"/>
      <c r="FE399" s="202"/>
      <c r="FF399" s="202"/>
      <c r="FG399" s="202"/>
      <c r="FH399" s="202"/>
      <c r="FI399" s="202"/>
      <c r="FJ399" s="202"/>
      <c r="FK399" s="202"/>
      <c r="FL399" s="202"/>
      <c r="FM399" s="202"/>
      <c r="FN399" s="202"/>
      <c r="FO399" s="202"/>
      <c r="FP399" s="202"/>
      <c r="FQ399" s="202"/>
      <c r="FR399" s="202"/>
      <c r="FS399" s="202"/>
      <c r="FT399" s="202"/>
      <c r="FU399" s="202"/>
      <c r="FV399" s="202"/>
      <c r="FW399" s="202"/>
      <c r="FX399" s="202"/>
      <c r="FY399" s="202"/>
      <c r="FZ399" s="202"/>
      <c r="GA399" s="202"/>
      <c r="GB399" s="202"/>
      <c r="GC399" s="202"/>
      <c r="GD399" s="202"/>
      <c r="GE399" s="202"/>
      <c r="GF399" s="202"/>
      <c r="GG399" s="202"/>
      <c r="GH399" s="202"/>
      <c r="GI399" s="202"/>
      <c r="GJ399" s="202"/>
      <c r="GK399" s="202"/>
      <c r="GL399" s="202"/>
      <c r="GM399" s="202"/>
      <c r="GN399" s="202"/>
      <c r="GO399" s="202"/>
      <c r="GP399" s="202"/>
      <c r="GQ399" s="202"/>
      <c r="GR399" s="202"/>
      <c r="GS399" s="202"/>
      <c r="GT399" s="202"/>
      <c r="GU399" s="202"/>
      <c r="GV399" s="202"/>
      <c r="GW399" s="202"/>
      <c r="GX399" s="202"/>
      <c r="GY399" s="202"/>
      <c r="GZ399" s="202"/>
      <c r="HA399" s="202"/>
      <c r="HB399" s="202"/>
      <c r="HC399" s="202"/>
      <c r="HD399" s="202"/>
      <c r="HE399" s="202"/>
      <c r="HF399" s="202"/>
      <c r="HG399" s="202"/>
      <c r="HH399" s="202"/>
      <c r="HI399" s="202"/>
      <c r="HJ399" s="202"/>
      <c r="HK399" s="202"/>
      <c r="HL399" s="202"/>
      <c r="HM399" s="202"/>
      <c r="HN399" s="202"/>
      <c r="HO399" s="202"/>
      <c r="HP399" s="202"/>
      <c r="HQ399" s="202"/>
      <c r="HR399" s="202"/>
      <c r="HS399" s="202"/>
    </row>
    <row r="400" spans="6:227" ht="10" customHeight="1" x14ac:dyDescent="0.35">
      <c r="F400" s="184"/>
      <c r="G400" s="184"/>
      <c r="H400" s="184"/>
      <c r="I400" s="184"/>
      <c r="J400" s="184"/>
      <c r="K400" s="184"/>
      <c r="Z400" s="263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  <c r="DJ400" s="202"/>
      <c r="DK400" s="202"/>
      <c r="DL400" s="202"/>
      <c r="DM400" s="202"/>
      <c r="DN400" s="202"/>
      <c r="DO400" s="202"/>
      <c r="DP400" s="202"/>
      <c r="DQ400" s="202"/>
      <c r="DR400" s="202"/>
      <c r="DS400" s="202"/>
      <c r="DT400" s="202"/>
      <c r="DU400" s="202"/>
      <c r="DV400" s="202"/>
      <c r="DW400" s="202"/>
      <c r="DX400" s="202"/>
      <c r="DY400" s="202"/>
      <c r="DZ400" s="202"/>
      <c r="EA400" s="202"/>
      <c r="EB400" s="202"/>
      <c r="EC400" s="202"/>
      <c r="ED400" s="202"/>
      <c r="EE400" s="202"/>
      <c r="EF400" s="202"/>
      <c r="EG400" s="202"/>
      <c r="EH400" s="202"/>
      <c r="EI400" s="202"/>
      <c r="EJ400" s="202"/>
      <c r="EK400" s="202"/>
      <c r="EL400" s="202"/>
      <c r="EM400" s="202"/>
      <c r="EN400" s="202"/>
      <c r="EO400" s="202"/>
      <c r="EP400" s="202"/>
      <c r="EQ400" s="202"/>
      <c r="ER400" s="202"/>
      <c r="ES400" s="202"/>
      <c r="ET400" s="202"/>
      <c r="EU400" s="202"/>
      <c r="EV400" s="202"/>
      <c r="EW400" s="202"/>
      <c r="EX400" s="202"/>
      <c r="EY400" s="202"/>
      <c r="EZ400" s="202"/>
      <c r="FA400" s="202"/>
      <c r="FB400" s="202"/>
      <c r="FC400" s="202"/>
      <c r="FD400" s="202"/>
      <c r="FE400" s="202"/>
      <c r="FF400" s="202"/>
      <c r="FG400" s="202"/>
      <c r="FH400" s="202"/>
      <c r="FI400" s="202"/>
      <c r="FJ400" s="202"/>
      <c r="FK400" s="202"/>
      <c r="FL400" s="202"/>
      <c r="FM400" s="202"/>
      <c r="FN400" s="202"/>
      <c r="FO400" s="202"/>
      <c r="FP400" s="202"/>
      <c r="FQ400" s="202"/>
      <c r="FR400" s="202"/>
      <c r="FS400" s="202"/>
      <c r="FT400" s="202"/>
      <c r="FU400" s="202"/>
      <c r="FV400" s="202"/>
      <c r="FW400" s="202"/>
      <c r="FX400" s="202"/>
      <c r="FY400" s="202"/>
      <c r="FZ400" s="202"/>
      <c r="GA400" s="202"/>
      <c r="GB400" s="202"/>
      <c r="GC400" s="202"/>
      <c r="GD400" s="202"/>
      <c r="GE400" s="202"/>
      <c r="GF400" s="202"/>
      <c r="GG400" s="202"/>
      <c r="GH400" s="202"/>
      <c r="GI400" s="202"/>
      <c r="GJ400" s="202"/>
      <c r="GK400" s="202"/>
      <c r="GL400" s="202"/>
      <c r="GM400" s="202"/>
      <c r="GN400" s="202"/>
      <c r="GO400" s="202"/>
      <c r="GP400" s="202"/>
      <c r="GQ400" s="202"/>
      <c r="GR400" s="202"/>
      <c r="GS400" s="202"/>
      <c r="GT400" s="202"/>
      <c r="GU400" s="202"/>
      <c r="GV400" s="202"/>
      <c r="GW400" s="202"/>
      <c r="GX400" s="202"/>
      <c r="GY400" s="202"/>
      <c r="GZ400" s="202"/>
      <c r="HA400" s="202"/>
      <c r="HB400" s="202"/>
      <c r="HC400" s="202"/>
      <c r="HD400" s="202"/>
      <c r="HE400" s="202"/>
      <c r="HF400" s="202"/>
      <c r="HG400" s="202"/>
      <c r="HH400" s="202"/>
      <c r="HI400" s="202"/>
      <c r="HJ400" s="202"/>
      <c r="HK400" s="202"/>
      <c r="HL400" s="202"/>
      <c r="HM400" s="202"/>
      <c r="HN400" s="202"/>
      <c r="HO400" s="202"/>
      <c r="HP400" s="202"/>
      <c r="HQ400" s="202"/>
      <c r="HR400" s="202"/>
      <c r="HS400" s="202"/>
    </row>
    <row r="401" spans="6:227" ht="10" customHeight="1" x14ac:dyDescent="0.35">
      <c r="F401" s="184"/>
      <c r="G401" s="184"/>
      <c r="H401" s="184"/>
      <c r="I401" s="184"/>
      <c r="J401" s="184"/>
      <c r="K401" s="184"/>
      <c r="Z401" s="263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  <c r="DJ401" s="202"/>
      <c r="DK401" s="202"/>
      <c r="DL401" s="202"/>
      <c r="DM401" s="202"/>
      <c r="DN401" s="202"/>
      <c r="DO401" s="202"/>
      <c r="DP401" s="202"/>
      <c r="DQ401" s="202"/>
      <c r="DR401" s="202"/>
      <c r="DS401" s="202"/>
      <c r="DT401" s="202"/>
      <c r="DU401" s="202"/>
      <c r="DV401" s="202"/>
      <c r="DW401" s="202"/>
      <c r="DX401" s="202"/>
      <c r="DY401" s="202"/>
      <c r="DZ401" s="202"/>
      <c r="EA401" s="202"/>
      <c r="EB401" s="202"/>
      <c r="EC401" s="202"/>
      <c r="ED401" s="202"/>
      <c r="EE401" s="202"/>
      <c r="EF401" s="202"/>
      <c r="EG401" s="202"/>
      <c r="EH401" s="202"/>
      <c r="EI401" s="202"/>
      <c r="EJ401" s="202"/>
      <c r="EK401" s="202"/>
      <c r="EL401" s="202"/>
      <c r="EM401" s="202"/>
      <c r="EN401" s="202"/>
      <c r="EO401" s="202"/>
      <c r="EP401" s="202"/>
      <c r="EQ401" s="202"/>
      <c r="ER401" s="202"/>
      <c r="ES401" s="202"/>
      <c r="ET401" s="202"/>
      <c r="EU401" s="202"/>
      <c r="EV401" s="202"/>
      <c r="EW401" s="202"/>
      <c r="EX401" s="202"/>
      <c r="EY401" s="202"/>
      <c r="EZ401" s="202"/>
      <c r="FA401" s="202"/>
      <c r="FB401" s="202"/>
      <c r="FC401" s="202"/>
      <c r="FD401" s="202"/>
      <c r="FE401" s="202"/>
      <c r="FF401" s="202"/>
      <c r="FG401" s="202"/>
      <c r="FH401" s="202"/>
      <c r="FI401" s="202"/>
      <c r="FJ401" s="202"/>
      <c r="FK401" s="202"/>
      <c r="FL401" s="202"/>
      <c r="FM401" s="202"/>
      <c r="FN401" s="202"/>
      <c r="FO401" s="202"/>
      <c r="FP401" s="202"/>
      <c r="FQ401" s="202"/>
      <c r="FR401" s="202"/>
      <c r="FS401" s="202"/>
      <c r="FT401" s="202"/>
      <c r="FU401" s="202"/>
      <c r="FV401" s="202"/>
      <c r="FW401" s="202"/>
      <c r="FX401" s="202"/>
      <c r="FY401" s="202"/>
      <c r="FZ401" s="202"/>
      <c r="GA401" s="202"/>
      <c r="GB401" s="202"/>
      <c r="GC401" s="202"/>
      <c r="GD401" s="202"/>
      <c r="GE401" s="202"/>
      <c r="GF401" s="202"/>
      <c r="GG401" s="202"/>
      <c r="GH401" s="202"/>
      <c r="GI401" s="202"/>
      <c r="GJ401" s="202"/>
      <c r="GK401" s="202"/>
      <c r="GL401" s="202"/>
      <c r="GM401" s="202"/>
      <c r="GN401" s="202"/>
      <c r="GO401" s="202"/>
      <c r="GP401" s="202"/>
      <c r="GQ401" s="202"/>
      <c r="GR401" s="202"/>
      <c r="GS401" s="202"/>
      <c r="GT401" s="202"/>
      <c r="GU401" s="202"/>
      <c r="GV401" s="202"/>
      <c r="GW401" s="202"/>
      <c r="GX401" s="202"/>
      <c r="GY401" s="202"/>
      <c r="GZ401" s="202"/>
      <c r="HA401" s="202"/>
      <c r="HB401" s="202"/>
      <c r="HC401" s="202"/>
      <c r="HD401" s="202"/>
      <c r="HE401" s="202"/>
      <c r="HF401" s="202"/>
      <c r="HG401" s="202"/>
      <c r="HH401" s="202"/>
      <c r="HI401" s="202"/>
      <c r="HJ401" s="202"/>
      <c r="HK401" s="202"/>
      <c r="HL401" s="202"/>
      <c r="HM401" s="202"/>
      <c r="HN401" s="202"/>
      <c r="HO401" s="202"/>
      <c r="HP401" s="202"/>
      <c r="HQ401" s="202"/>
      <c r="HR401" s="202"/>
      <c r="HS401" s="202"/>
    </row>
    <row r="402" spans="6:227" ht="10" customHeight="1" x14ac:dyDescent="0.35">
      <c r="F402" s="184"/>
      <c r="G402" s="184"/>
      <c r="H402" s="184"/>
      <c r="I402" s="184"/>
      <c r="J402" s="184"/>
      <c r="K402" s="184"/>
      <c r="Z402" s="263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  <c r="DJ402" s="202"/>
      <c r="DK402" s="202"/>
      <c r="DL402" s="202"/>
      <c r="DM402" s="202"/>
      <c r="DN402" s="202"/>
      <c r="DO402" s="202"/>
      <c r="DP402" s="202"/>
      <c r="DQ402" s="202"/>
      <c r="DR402" s="202"/>
      <c r="DS402" s="202"/>
      <c r="DT402" s="202"/>
      <c r="DU402" s="202"/>
      <c r="DV402" s="202"/>
      <c r="DW402" s="202"/>
      <c r="DX402" s="202"/>
      <c r="DY402" s="202"/>
      <c r="DZ402" s="202"/>
      <c r="EA402" s="202"/>
      <c r="EB402" s="202"/>
      <c r="EC402" s="202"/>
      <c r="ED402" s="202"/>
      <c r="EE402" s="202"/>
      <c r="EF402" s="202"/>
      <c r="EG402" s="202"/>
      <c r="EH402" s="202"/>
      <c r="EI402" s="202"/>
      <c r="EJ402" s="202"/>
      <c r="EK402" s="202"/>
      <c r="EL402" s="202"/>
      <c r="EM402" s="202"/>
      <c r="EN402" s="202"/>
      <c r="EO402" s="202"/>
      <c r="EP402" s="202"/>
      <c r="EQ402" s="202"/>
      <c r="ER402" s="202"/>
      <c r="ES402" s="202"/>
      <c r="ET402" s="202"/>
      <c r="EU402" s="202"/>
      <c r="EV402" s="202"/>
      <c r="EW402" s="202"/>
      <c r="EX402" s="202"/>
      <c r="EY402" s="202"/>
      <c r="EZ402" s="202"/>
      <c r="FA402" s="202"/>
      <c r="FB402" s="202"/>
      <c r="FC402" s="202"/>
      <c r="FD402" s="202"/>
      <c r="FE402" s="202"/>
      <c r="FF402" s="202"/>
      <c r="FG402" s="202"/>
      <c r="FH402" s="202"/>
      <c r="FI402" s="202"/>
      <c r="FJ402" s="202"/>
      <c r="FK402" s="202"/>
      <c r="FL402" s="202"/>
      <c r="FM402" s="202"/>
      <c r="FN402" s="202"/>
      <c r="FO402" s="202"/>
      <c r="FP402" s="202"/>
      <c r="FQ402" s="202"/>
      <c r="FR402" s="202"/>
      <c r="FS402" s="202"/>
      <c r="FT402" s="202"/>
      <c r="FU402" s="202"/>
      <c r="FV402" s="202"/>
      <c r="FW402" s="202"/>
      <c r="FX402" s="202"/>
      <c r="FY402" s="202"/>
      <c r="FZ402" s="202"/>
      <c r="GA402" s="202"/>
      <c r="GB402" s="202"/>
      <c r="GC402" s="202"/>
      <c r="GD402" s="202"/>
      <c r="GE402" s="202"/>
      <c r="GF402" s="202"/>
      <c r="GG402" s="202"/>
      <c r="GH402" s="202"/>
      <c r="GI402" s="202"/>
      <c r="GJ402" s="202"/>
      <c r="GK402" s="202"/>
      <c r="GL402" s="202"/>
      <c r="GM402" s="202"/>
      <c r="GN402" s="202"/>
      <c r="GO402" s="202"/>
      <c r="GP402" s="202"/>
      <c r="GQ402" s="202"/>
      <c r="GR402" s="202"/>
      <c r="GS402" s="202"/>
      <c r="GT402" s="202"/>
      <c r="GU402" s="202"/>
      <c r="GV402" s="202"/>
      <c r="GW402" s="202"/>
      <c r="GX402" s="202"/>
      <c r="GY402" s="202"/>
      <c r="GZ402" s="202"/>
      <c r="HA402" s="202"/>
      <c r="HB402" s="202"/>
      <c r="HC402" s="202"/>
      <c r="HD402" s="202"/>
      <c r="HE402" s="202"/>
      <c r="HF402" s="202"/>
      <c r="HG402" s="202"/>
      <c r="HH402" s="202"/>
      <c r="HI402" s="202"/>
      <c r="HJ402" s="202"/>
      <c r="HK402" s="202"/>
      <c r="HL402" s="202"/>
      <c r="HM402" s="202"/>
      <c r="HN402" s="202"/>
      <c r="HO402" s="202"/>
      <c r="HP402" s="202"/>
      <c r="HQ402" s="202"/>
      <c r="HR402" s="202"/>
      <c r="HS402" s="202"/>
    </row>
    <row r="403" spans="6:227" ht="10" customHeight="1" x14ac:dyDescent="0.35">
      <c r="F403" s="184"/>
      <c r="G403" s="184"/>
      <c r="H403" s="184"/>
      <c r="I403" s="184"/>
      <c r="J403" s="184"/>
      <c r="K403" s="184"/>
      <c r="Z403" s="263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  <c r="DJ403" s="202"/>
      <c r="DK403" s="202"/>
      <c r="DL403" s="202"/>
      <c r="DM403" s="202"/>
      <c r="DN403" s="202"/>
      <c r="DO403" s="202"/>
      <c r="DP403" s="202"/>
      <c r="DQ403" s="202"/>
      <c r="DR403" s="202"/>
      <c r="DS403" s="202"/>
      <c r="DT403" s="202"/>
      <c r="DU403" s="202"/>
      <c r="DV403" s="202"/>
      <c r="DW403" s="202"/>
      <c r="DX403" s="202"/>
      <c r="DY403" s="202"/>
      <c r="DZ403" s="202"/>
      <c r="EA403" s="202"/>
      <c r="EB403" s="202"/>
      <c r="EC403" s="202"/>
      <c r="ED403" s="202"/>
      <c r="EE403" s="202"/>
      <c r="EF403" s="202"/>
      <c r="EG403" s="202"/>
      <c r="EH403" s="202"/>
      <c r="EI403" s="202"/>
      <c r="EJ403" s="202"/>
      <c r="EK403" s="202"/>
      <c r="EL403" s="202"/>
      <c r="EM403" s="202"/>
      <c r="EN403" s="202"/>
      <c r="EO403" s="202"/>
      <c r="EP403" s="202"/>
      <c r="EQ403" s="202"/>
      <c r="ER403" s="202"/>
      <c r="ES403" s="202"/>
      <c r="ET403" s="202"/>
      <c r="EU403" s="202"/>
      <c r="EV403" s="202"/>
      <c r="EW403" s="202"/>
      <c r="EX403" s="202"/>
      <c r="EY403" s="202"/>
      <c r="EZ403" s="202"/>
      <c r="FA403" s="202"/>
      <c r="FB403" s="202"/>
      <c r="FC403" s="202"/>
      <c r="FD403" s="202"/>
      <c r="FE403" s="202"/>
      <c r="FF403" s="202"/>
      <c r="FG403" s="202"/>
      <c r="FH403" s="202"/>
      <c r="FI403" s="202"/>
      <c r="FJ403" s="202"/>
      <c r="FK403" s="202"/>
      <c r="FL403" s="202"/>
      <c r="FM403" s="202"/>
      <c r="FN403" s="202"/>
      <c r="FO403" s="202"/>
      <c r="FP403" s="202"/>
      <c r="FQ403" s="202"/>
      <c r="FR403" s="202"/>
      <c r="FS403" s="202"/>
      <c r="FT403" s="202"/>
      <c r="FU403" s="202"/>
      <c r="FV403" s="202"/>
      <c r="FW403" s="202"/>
      <c r="FX403" s="202"/>
      <c r="FY403" s="202"/>
      <c r="FZ403" s="202"/>
      <c r="GA403" s="202"/>
      <c r="GB403" s="202"/>
      <c r="GC403" s="202"/>
      <c r="GD403" s="202"/>
      <c r="GE403" s="202"/>
      <c r="GF403" s="202"/>
      <c r="GG403" s="202"/>
      <c r="GH403" s="202"/>
      <c r="GI403" s="202"/>
      <c r="GJ403" s="202"/>
      <c r="GK403" s="202"/>
      <c r="GL403" s="202"/>
      <c r="GM403" s="202"/>
      <c r="GN403" s="202"/>
      <c r="GO403" s="202"/>
      <c r="GP403" s="202"/>
      <c r="GQ403" s="202"/>
      <c r="GR403" s="202"/>
      <c r="GS403" s="202"/>
      <c r="GT403" s="202"/>
      <c r="GU403" s="202"/>
      <c r="GV403" s="202"/>
      <c r="GW403" s="202"/>
      <c r="GX403" s="202"/>
      <c r="GY403" s="202"/>
      <c r="GZ403" s="202"/>
      <c r="HA403" s="202"/>
      <c r="HB403" s="202"/>
      <c r="HC403" s="202"/>
      <c r="HD403" s="202"/>
      <c r="HE403" s="202"/>
      <c r="HF403" s="202"/>
      <c r="HG403" s="202"/>
      <c r="HH403" s="202"/>
      <c r="HI403" s="202"/>
      <c r="HJ403" s="202"/>
      <c r="HK403" s="202"/>
      <c r="HL403" s="202"/>
      <c r="HM403" s="202"/>
      <c r="HN403" s="202"/>
      <c r="HO403" s="202"/>
      <c r="HP403" s="202"/>
      <c r="HQ403" s="202"/>
      <c r="HR403" s="202"/>
      <c r="HS403" s="202"/>
    </row>
    <row r="404" spans="6:227" ht="10" customHeight="1" x14ac:dyDescent="0.35">
      <c r="F404" s="184"/>
      <c r="G404" s="184"/>
      <c r="H404" s="184"/>
      <c r="I404" s="184"/>
      <c r="J404" s="184"/>
      <c r="K404" s="184"/>
      <c r="Z404" s="263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  <c r="DJ404" s="202"/>
      <c r="DK404" s="202"/>
      <c r="DL404" s="202"/>
      <c r="DM404" s="202"/>
      <c r="DN404" s="202"/>
      <c r="DO404" s="202"/>
      <c r="DP404" s="202"/>
      <c r="DQ404" s="202"/>
      <c r="DR404" s="202"/>
      <c r="DS404" s="202"/>
      <c r="DT404" s="202"/>
      <c r="DU404" s="202"/>
      <c r="DV404" s="202"/>
      <c r="DW404" s="202"/>
      <c r="DX404" s="202"/>
      <c r="DY404" s="202"/>
      <c r="DZ404" s="202"/>
      <c r="EA404" s="202"/>
      <c r="EB404" s="202"/>
      <c r="EC404" s="202"/>
      <c r="ED404" s="202"/>
      <c r="EE404" s="202"/>
      <c r="EF404" s="202"/>
      <c r="EG404" s="202"/>
      <c r="EH404" s="202"/>
      <c r="EI404" s="202"/>
      <c r="EJ404" s="202"/>
      <c r="EK404" s="202"/>
      <c r="EL404" s="202"/>
      <c r="EM404" s="202"/>
      <c r="EN404" s="202"/>
      <c r="EO404" s="202"/>
      <c r="EP404" s="202"/>
      <c r="EQ404" s="202"/>
      <c r="ER404" s="202"/>
      <c r="ES404" s="202"/>
      <c r="ET404" s="202"/>
      <c r="EU404" s="202"/>
      <c r="EV404" s="202"/>
      <c r="EW404" s="202"/>
      <c r="EX404" s="202"/>
      <c r="EY404" s="202"/>
      <c r="EZ404" s="202"/>
      <c r="FA404" s="202"/>
      <c r="FB404" s="202"/>
      <c r="FC404" s="202"/>
      <c r="FD404" s="202"/>
      <c r="FE404" s="202"/>
      <c r="FF404" s="202"/>
      <c r="FG404" s="202"/>
      <c r="FH404" s="202"/>
      <c r="FI404" s="202"/>
      <c r="FJ404" s="202"/>
      <c r="FK404" s="202"/>
      <c r="FL404" s="202"/>
      <c r="FM404" s="202"/>
      <c r="FN404" s="202"/>
      <c r="FO404" s="202"/>
      <c r="FP404" s="202"/>
      <c r="FQ404" s="202"/>
      <c r="FR404" s="202"/>
      <c r="FS404" s="202"/>
      <c r="FT404" s="202"/>
      <c r="FU404" s="202"/>
      <c r="FV404" s="202"/>
      <c r="FW404" s="202"/>
      <c r="FX404" s="202"/>
      <c r="FY404" s="202"/>
      <c r="FZ404" s="202"/>
      <c r="GA404" s="202"/>
      <c r="GB404" s="202"/>
      <c r="GC404" s="202"/>
      <c r="GD404" s="202"/>
      <c r="GE404" s="202"/>
      <c r="GF404" s="202"/>
      <c r="GG404" s="202"/>
      <c r="GH404" s="202"/>
      <c r="GI404" s="202"/>
      <c r="GJ404" s="202"/>
      <c r="GK404" s="202"/>
      <c r="GL404" s="202"/>
      <c r="GM404" s="202"/>
      <c r="GN404" s="202"/>
      <c r="GO404" s="202"/>
      <c r="GP404" s="202"/>
      <c r="GQ404" s="202"/>
      <c r="GR404" s="202"/>
      <c r="GS404" s="202"/>
      <c r="GT404" s="202"/>
      <c r="GU404" s="202"/>
      <c r="GV404" s="202"/>
      <c r="GW404" s="202"/>
      <c r="GX404" s="202"/>
      <c r="GY404" s="202"/>
      <c r="GZ404" s="202"/>
      <c r="HA404" s="202"/>
      <c r="HB404" s="202"/>
      <c r="HC404" s="202"/>
      <c r="HD404" s="202"/>
      <c r="HE404" s="202"/>
      <c r="HF404" s="202"/>
      <c r="HG404" s="202"/>
      <c r="HH404" s="202"/>
      <c r="HI404" s="202"/>
      <c r="HJ404" s="202"/>
      <c r="HK404" s="202"/>
      <c r="HL404" s="202"/>
      <c r="HM404" s="202"/>
      <c r="HN404" s="202"/>
      <c r="HO404" s="202"/>
      <c r="HP404" s="202"/>
      <c r="HQ404" s="202"/>
      <c r="HR404" s="202"/>
      <c r="HS404" s="202"/>
    </row>
    <row r="405" spans="6:227" ht="10" customHeight="1" x14ac:dyDescent="0.35">
      <c r="F405" s="184"/>
      <c r="G405" s="184"/>
      <c r="H405" s="184"/>
      <c r="I405" s="184"/>
      <c r="J405" s="184"/>
      <c r="K405" s="184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  <c r="DJ405" s="202"/>
      <c r="DK405" s="202"/>
      <c r="DL405" s="202"/>
      <c r="DM405" s="202"/>
      <c r="DN405" s="202"/>
      <c r="DO405" s="202"/>
      <c r="DP405" s="202"/>
      <c r="DQ405" s="202"/>
      <c r="DR405" s="202"/>
      <c r="DS405" s="202"/>
      <c r="DT405" s="202"/>
      <c r="DU405" s="202"/>
      <c r="DV405" s="202"/>
      <c r="DW405" s="202"/>
      <c r="DX405" s="202"/>
      <c r="DY405" s="202"/>
      <c r="DZ405" s="202"/>
      <c r="EA405" s="202"/>
      <c r="EB405" s="202"/>
      <c r="EC405" s="202"/>
      <c r="ED405" s="202"/>
      <c r="EE405" s="202"/>
      <c r="EF405" s="202"/>
      <c r="EG405" s="202"/>
      <c r="EH405" s="202"/>
      <c r="EI405" s="202"/>
      <c r="EJ405" s="202"/>
      <c r="EK405" s="202"/>
      <c r="EL405" s="202"/>
      <c r="EM405" s="202"/>
      <c r="EN405" s="202"/>
      <c r="EO405" s="202"/>
      <c r="EP405" s="202"/>
      <c r="EQ405" s="202"/>
      <c r="ER405" s="202"/>
      <c r="ES405" s="202"/>
      <c r="ET405" s="202"/>
      <c r="EU405" s="202"/>
      <c r="EV405" s="202"/>
      <c r="EW405" s="202"/>
      <c r="EX405" s="202"/>
      <c r="EY405" s="202"/>
      <c r="EZ405" s="202"/>
      <c r="FA405" s="202"/>
      <c r="FB405" s="202"/>
      <c r="FC405" s="202"/>
      <c r="FD405" s="202"/>
      <c r="FE405" s="202"/>
      <c r="FF405" s="202"/>
      <c r="FG405" s="202"/>
      <c r="FH405" s="202"/>
      <c r="FI405" s="202"/>
      <c r="FJ405" s="202"/>
      <c r="FK405" s="202"/>
      <c r="FL405" s="202"/>
      <c r="FM405" s="202"/>
      <c r="FN405" s="202"/>
      <c r="FO405" s="202"/>
      <c r="FP405" s="202"/>
      <c r="FQ405" s="202"/>
      <c r="FR405" s="202"/>
      <c r="FS405" s="202"/>
      <c r="FT405" s="202"/>
      <c r="FU405" s="202"/>
      <c r="FV405" s="202"/>
      <c r="FW405" s="202"/>
      <c r="FX405" s="202"/>
      <c r="FY405" s="202"/>
      <c r="FZ405" s="202"/>
      <c r="GA405" s="202"/>
      <c r="GB405" s="202"/>
      <c r="GC405" s="202"/>
      <c r="GD405" s="202"/>
      <c r="GE405" s="202"/>
      <c r="GF405" s="202"/>
      <c r="GG405" s="202"/>
      <c r="GH405" s="202"/>
      <c r="GI405" s="202"/>
      <c r="GJ405" s="202"/>
      <c r="GK405" s="202"/>
      <c r="GL405" s="202"/>
      <c r="GM405" s="202"/>
      <c r="GN405" s="202"/>
      <c r="GO405" s="202"/>
      <c r="GP405" s="202"/>
      <c r="GQ405" s="202"/>
      <c r="GR405" s="202"/>
      <c r="GS405" s="202"/>
      <c r="GT405" s="202"/>
      <c r="GU405" s="202"/>
      <c r="GV405" s="202"/>
      <c r="GW405" s="202"/>
      <c r="GX405" s="202"/>
      <c r="GY405" s="202"/>
      <c r="GZ405" s="202"/>
      <c r="HA405" s="202"/>
      <c r="HB405" s="202"/>
      <c r="HC405" s="202"/>
      <c r="HD405" s="202"/>
      <c r="HE405" s="202"/>
      <c r="HF405" s="202"/>
      <c r="HG405" s="202"/>
      <c r="HH405" s="202"/>
      <c r="HI405" s="202"/>
      <c r="HJ405" s="202"/>
      <c r="HK405" s="202"/>
      <c r="HL405" s="202"/>
      <c r="HM405" s="202"/>
      <c r="HN405" s="202"/>
      <c r="HO405" s="202"/>
      <c r="HP405" s="202"/>
      <c r="HQ405" s="202"/>
      <c r="HR405" s="202"/>
      <c r="HS405" s="202"/>
    </row>
    <row r="406" spans="6:227" ht="10" customHeight="1" x14ac:dyDescent="0.35">
      <c r="F406" s="184"/>
      <c r="G406" s="184"/>
      <c r="H406" s="184"/>
      <c r="I406" s="184"/>
      <c r="J406" s="184"/>
      <c r="K406" s="184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  <c r="DI406" s="202"/>
      <c r="DJ406" s="202"/>
      <c r="DK406" s="202"/>
      <c r="DL406" s="202"/>
      <c r="DM406" s="202"/>
      <c r="DN406" s="202"/>
      <c r="DO406" s="202"/>
      <c r="DP406" s="202"/>
      <c r="DQ406" s="202"/>
      <c r="DR406" s="202"/>
      <c r="DS406" s="202"/>
      <c r="DT406" s="202"/>
      <c r="DU406" s="202"/>
      <c r="DV406" s="202"/>
      <c r="DW406" s="202"/>
      <c r="DX406" s="202"/>
      <c r="DY406" s="202"/>
      <c r="DZ406" s="202"/>
      <c r="EA406" s="202"/>
      <c r="EB406" s="202"/>
      <c r="EC406" s="202"/>
      <c r="ED406" s="202"/>
      <c r="EE406" s="202"/>
      <c r="EF406" s="202"/>
      <c r="EG406" s="202"/>
      <c r="EH406" s="202"/>
      <c r="EI406" s="202"/>
      <c r="EJ406" s="202"/>
      <c r="EK406" s="202"/>
      <c r="EL406" s="202"/>
      <c r="EM406" s="202"/>
      <c r="EN406" s="202"/>
      <c r="EO406" s="202"/>
      <c r="EP406" s="202"/>
      <c r="EQ406" s="202"/>
      <c r="ER406" s="202"/>
      <c r="ES406" s="202"/>
      <c r="ET406" s="202"/>
      <c r="EU406" s="202"/>
      <c r="EV406" s="202"/>
      <c r="EW406" s="202"/>
      <c r="EX406" s="202"/>
      <c r="EY406" s="202"/>
      <c r="EZ406" s="202"/>
      <c r="FA406" s="202"/>
      <c r="FB406" s="202"/>
      <c r="FC406" s="202"/>
      <c r="FD406" s="202"/>
      <c r="FE406" s="202"/>
      <c r="FF406" s="202"/>
      <c r="FG406" s="202"/>
      <c r="FH406" s="202"/>
      <c r="FI406" s="202"/>
      <c r="FJ406" s="202"/>
      <c r="FK406" s="202"/>
      <c r="FL406" s="202"/>
      <c r="FM406" s="202"/>
      <c r="FN406" s="202"/>
      <c r="FO406" s="202"/>
      <c r="FP406" s="202"/>
      <c r="FQ406" s="202"/>
      <c r="FR406" s="202"/>
      <c r="FS406" s="202"/>
      <c r="FT406" s="202"/>
      <c r="FU406" s="202"/>
      <c r="FV406" s="202"/>
      <c r="FW406" s="202"/>
      <c r="FX406" s="202"/>
      <c r="FY406" s="202"/>
      <c r="FZ406" s="202"/>
      <c r="GA406" s="202"/>
      <c r="GB406" s="202"/>
      <c r="GC406" s="202"/>
      <c r="GD406" s="202"/>
      <c r="GE406" s="202"/>
      <c r="GF406" s="202"/>
      <c r="GG406" s="202"/>
      <c r="GH406" s="202"/>
      <c r="GI406" s="202"/>
      <c r="GJ406" s="202"/>
      <c r="GK406" s="202"/>
      <c r="GL406" s="202"/>
      <c r="GM406" s="202"/>
      <c r="GN406" s="202"/>
      <c r="GO406" s="202"/>
      <c r="GP406" s="202"/>
      <c r="GQ406" s="202"/>
      <c r="GR406" s="202"/>
      <c r="GS406" s="202"/>
      <c r="GT406" s="202"/>
      <c r="GU406" s="202"/>
      <c r="GV406" s="202"/>
      <c r="GW406" s="202"/>
      <c r="GX406" s="202"/>
      <c r="GY406" s="202"/>
      <c r="GZ406" s="202"/>
      <c r="HA406" s="202"/>
      <c r="HB406" s="202"/>
      <c r="HC406" s="202"/>
      <c r="HD406" s="202"/>
      <c r="HE406" s="202"/>
      <c r="HF406" s="202"/>
      <c r="HG406" s="202"/>
      <c r="HH406" s="202"/>
      <c r="HI406" s="202"/>
      <c r="HJ406" s="202"/>
      <c r="HK406" s="202"/>
      <c r="HL406" s="202"/>
      <c r="HM406" s="202"/>
      <c r="HN406" s="202"/>
      <c r="HO406" s="202"/>
      <c r="HP406" s="202"/>
      <c r="HQ406" s="202"/>
      <c r="HR406" s="202"/>
      <c r="HS406" s="202"/>
    </row>
    <row r="407" spans="6:227" ht="10" customHeight="1" x14ac:dyDescent="0.35">
      <c r="F407" s="184"/>
      <c r="G407" s="184"/>
      <c r="H407" s="184"/>
      <c r="I407" s="184"/>
      <c r="J407" s="184"/>
      <c r="K407" s="184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  <c r="DI407" s="202"/>
      <c r="DJ407" s="202"/>
      <c r="DK407" s="202"/>
      <c r="DL407" s="202"/>
      <c r="DM407" s="202"/>
      <c r="DN407" s="202"/>
      <c r="DO407" s="202"/>
      <c r="DP407" s="202"/>
      <c r="DQ407" s="202"/>
      <c r="DR407" s="202"/>
      <c r="DS407" s="202"/>
      <c r="DT407" s="202"/>
      <c r="DU407" s="202"/>
      <c r="DV407" s="202"/>
      <c r="DW407" s="202"/>
      <c r="DX407" s="202"/>
      <c r="DY407" s="202"/>
      <c r="DZ407" s="202"/>
      <c r="EA407" s="202"/>
      <c r="EB407" s="202"/>
      <c r="EC407" s="202"/>
      <c r="ED407" s="202"/>
      <c r="EE407" s="202"/>
      <c r="EF407" s="202"/>
      <c r="EG407" s="202"/>
      <c r="EH407" s="202"/>
      <c r="EI407" s="202"/>
      <c r="EJ407" s="202"/>
      <c r="EK407" s="202"/>
      <c r="EL407" s="202"/>
      <c r="EM407" s="202"/>
      <c r="EN407" s="202"/>
      <c r="EO407" s="202"/>
      <c r="EP407" s="202"/>
      <c r="EQ407" s="202"/>
      <c r="ER407" s="202"/>
      <c r="ES407" s="202"/>
      <c r="ET407" s="202"/>
      <c r="EU407" s="202"/>
      <c r="EV407" s="202"/>
      <c r="EW407" s="202"/>
      <c r="EX407" s="202"/>
      <c r="EY407" s="202"/>
      <c r="EZ407" s="202"/>
      <c r="FA407" s="202"/>
      <c r="FB407" s="202"/>
      <c r="FC407" s="202"/>
      <c r="FD407" s="202"/>
      <c r="FE407" s="202"/>
      <c r="FF407" s="202"/>
      <c r="FG407" s="202"/>
      <c r="FH407" s="202"/>
      <c r="FI407" s="202"/>
      <c r="FJ407" s="202"/>
      <c r="FK407" s="202"/>
      <c r="FL407" s="202"/>
      <c r="FM407" s="202"/>
      <c r="FN407" s="202"/>
      <c r="FO407" s="202"/>
      <c r="FP407" s="202"/>
      <c r="FQ407" s="202"/>
      <c r="FR407" s="202"/>
      <c r="FS407" s="202"/>
      <c r="FT407" s="202"/>
      <c r="FU407" s="202"/>
      <c r="FV407" s="202"/>
      <c r="FW407" s="202"/>
      <c r="FX407" s="202"/>
      <c r="FY407" s="202"/>
      <c r="FZ407" s="202"/>
      <c r="GA407" s="202"/>
      <c r="GB407" s="202"/>
      <c r="GC407" s="202"/>
      <c r="GD407" s="202"/>
      <c r="GE407" s="202"/>
      <c r="GF407" s="202"/>
      <c r="GG407" s="202"/>
      <c r="GH407" s="202"/>
      <c r="GI407" s="202"/>
      <c r="GJ407" s="202"/>
      <c r="GK407" s="202"/>
      <c r="GL407" s="202"/>
      <c r="GM407" s="202"/>
      <c r="GN407" s="202"/>
      <c r="GO407" s="202"/>
      <c r="GP407" s="202"/>
      <c r="GQ407" s="202"/>
      <c r="GR407" s="202"/>
      <c r="GS407" s="202"/>
      <c r="GT407" s="202"/>
      <c r="GU407" s="202"/>
      <c r="GV407" s="202"/>
      <c r="GW407" s="202"/>
      <c r="GX407" s="202"/>
      <c r="GY407" s="202"/>
      <c r="GZ407" s="202"/>
      <c r="HA407" s="202"/>
      <c r="HB407" s="202"/>
      <c r="HC407" s="202"/>
      <c r="HD407" s="202"/>
      <c r="HE407" s="202"/>
      <c r="HF407" s="202"/>
      <c r="HG407" s="202"/>
      <c r="HH407" s="202"/>
      <c r="HI407" s="202"/>
      <c r="HJ407" s="202"/>
      <c r="HK407" s="202"/>
      <c r="HL407" s="202"/>
      <c r="HM407" s="202"/>
      <c r="HN407" s="202"/>
      <c r="HO407" s="202"/>
      <c r="HP407" s="202"/>
      <c r="HQ407" s="202"/>
      <c r="HR407" s="202"/>
      <c r="HS407" s="202"/>
    </row>
    <row r="408" spans="6:227" ht="10" customHeight="1" x14ac:dyDescent="0.35">
      <c r="F408" s="184"/>
      <c r="G408" s="184"/>
      <c r="H408" s="184"/>
      <c r="I408" s="184"/>
      <c r="J408" s="184"/>
      <c r="K408" s="184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  <c r="DI408" s="202"/>
      <c r="DJ408" s="202"/>
      <c r="DK408" s="202"/>
      <c r="DL408" s="202"/>
      <c r="DM408" s="202"/>
      <c r="DN408" s="202"/>
      <c r="DO408" s="202"/>
      <c r="DP408" s="202"/>
      <c r="DQ408" s="202"/>
      <c r="DR408" s="202"/>
      <c r="DS408" s="202"/>
      <c r="DT408" s="202"/>
      <c r="DU408" s="202"/>
      <c r="DV408" s="202"/>
      <c r="DW408" s="202"/>
      <c r="DX408" s="202"/>
      <c r="DY408" s="202"/>
      <c r="DZ408" s="202"/>
      <c r="EA408" s="202"/>
      <c r="EB408" s="202"/>
      <c r="EC408" s="202"/>
      <c r="ED408" s="202"/>
      <c r="EE408" s="202"/>
      <c r="EF408" s="202"/>
      <c r="EG408" s="202"/>
      <c r="EH408" s="202"/>
      <c r="EI408" s="202"/>
      <c r="EJ408" s="202"/>
      <c r="EK408" s="202"/>
      <c r="EL408" s="202"/>
      <c r="EM408" s="202"/>
      <c r="EN408" s="202"/>
      <c r="EO408" s="202"/>
      <c r="EP408" s="202"/>
      <c r="EQ408" s="202"/>
      <c r="ER408" s="202"/>
      <c r="ES408" s="202"/>
      <c r="ET408" s="202"/>
      <c r="EU408" s="202"/>
      <c r="EV408" s="202"/>
      <c r="EW408" s="202"/>
      <c r="EX408" s="202"/>
      <c r="EY408" s="202"/>
      <c r="EZ408" s="202"/>
      <c r="FA408" s="202"/>
      <c r="FB408" s="202"/>
      <c r="FC408" s="202"/>
      <c r="FD408" s="202"/>
      <c r="FE408" s="202"/>
      <c r="FF408" s="202"/>
      <c r="FG408" s="202"/>
      <c r="FH408" s="202"/>
      <c r="FI408" s="202"/>
      <c r="FJ408" s="202"/>
      <c r="FK408" s="202"/>
      <c r="FL408" s="202"/>
      <c r="FM408" s="202"/>
      <c r="FN408" s="202"/>
      <c r="FO408" s="202"/>
      <c r="FP408" s="202"/>
      <c r="FQ408" s="202"/>
      <c r="FR408" s="202"/>
      <c r="FS408" s="202"/>
      <c r="FT408" s="202"/>
      <c r="FU408" s="202"/>
      <c r="FV408" s="202"/>
      <c r="FW408" s="202"/>
      <c r="FX408" s="202"/>
      <c r="FY408" s="202"/>
      <c r="FZ408" s="202"/>
      <c r="GA408" s="202"/>
      <c r="GB408" s="202"/>
      <c r="GC408" s="202"/>
      <c r="GD408" s="202"/>
      <c r="GE408" s="202"/>
      <c r="GF408" s="202"/>
      <c r="GG408" s="202"/>
      <c r="GH408" s="202"/>
      <c r="GI408" s="202"/>
      <c r="GJ408" s="202"/>
      <c r="GK408" s="202"/>
      <c r="GL408" s="202"/>
      <c r="GM408" s="202"/>
      <c r="GN408" s="202"/>
      <c r="GO408" s="202"/>
      <c r="GP408" s="202"/>
      <c r="GQ408" s="202"/>
      <c r="GR408" s="202"/>
      <c r="GS408" s="202"/>
      <c r="GT408" s="202"/>
      <c r="GU408" s="202"/>
      <c r="GV408" s="202"/>
      <c r="GW408" s="202"/>
      <c r="GX408" s="202"/>
      <c r="GY408" s="202"/>
      <c r="GZ408" s="202"/>
      <c r="HA408" s="202"/>
      <c r="HB408" s="202"/>
      <c r="HC408" s="202"/>
      <c r="HD408" s="202"/>
      <c r="HE408" s="202"/>
      <c r="HF408" s="202"/>
      <c r="HG408" s="202"/>
      <c r="HH408" s="202"/>
      <c r="HI408" s="202"/>
      <c r="HJ408" s="202"/>
      <c r="HK408" s="202"/>
      <c r="HL408" s="202"/>
      <c r="HM408" s="202"/>
      <c r="HN408" s="202"/>
      <c r="HO408" s="202"/>
      <c r="HP408" s="202"/>
      <c r="HQ408" s="202"/>
      <c r="HR408" s="202"/>
      <c r="HS408" s="202"/>
    </row>
    <row r="409" spans="6:227" ht="10" customHeight="1" x14ac:dyDescent="0.35">
      <c r="F409" s="184"/>
      <c r="G409" s="184"/>
      <c r="H409" s="184"/>
      <c r="I409" s="184"/>
      <c r="J409" s="184"/>
      <c r="K409" s="184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  <c r="DJ409" s="202"/>
      <c r="DK409" s="202"/>
      <c r="DL409" s="202"/>
      <c r="DM409" s="202"/>
      <c r="DN409" s="202"/>
      <c r="DO409" s="202"/>
      <c r="DP409" s="202"/>
      <c r="DQ409" s="202"/>
      <c r="DR409" s="202"/>
      <c r="DS409" s="202"/>
      <c r="DT409" s="202"/>
      <c r="DU409" s="202"/>
      <c r="DV409" s="202"/>
      <c r="DW409" s="202"/>
      <c r="DX409" s="202"/>
      <c r="DY409" s="202"/>
      <c r="DZ409" s="202"/>
      <c r="EA409" s="202"/>
      <c r="EB409" s="202"/>
      <c r="EC409" s="202"/>
      <c r="ED409" s="202"/>
      <c r="EE409" s="202"/>
      <c r="EF409" s="202"/>
      <c r="EG409" s="202"/>
      <c r="EH409" s="202"/>
      <c r="EI409" s="202"/>
      <c r="EJ409" s="202"/>
      <c r="EK409" s="202"/>
      <c r="EL409" s="202"/>
      <c r="EM409" s="202"/>
      <c r="EN409" s="202"/>
      <c r="EO409" s="202"/>
      <c r="EP409" s="202"/>
      <c r="EQ409" s="202"/>
      <c r="ER409" s="202"/>
      <c r="ES409" s="202"/>
      <c r="ET409" s="202"/>
      <c r="EU409" s="202"/>
      <c r="EV409" s="202"/>
      <c r="EW409" s="202"/>
      <c r="EX409" s="202"/>
      <c r="EY409" s="202"/>
      <c r="EZ409" s="202"/>
      <c r="FA409" s="202"/>
      <c r="FB409" s="202"/>
      <c r="FC409" s="202"/>
      <c r="FD409" s="202"/>
      <c r="FE409" s="202"/>
      <c r="FF409" s="202"/>
      <c r="FG409" s="202"/>
      <c r="FH409" s="202"/>
      <c r="FI409" s="202"/>
      <c r="FJ409" s="202"/>
      <c r="FK409" s="202"/>
      <c r="FL409" s="202"/>
      <c r="FM409" s="202"/>
      <c r="FN409" s="202"/>
      <c r="FO409" s="202"/>
      <c r="FP409" s="202"/>
      <c r="FQ409" s="202"/>
      <c r="FR409" s="202"/>
      <c r="FS409" s="202"/>
      <c r="FT409" s="202"/>
      <c r="FU409" s="202"/>
      <c r="FV409" s="202"/>
      <c r="FW409" s="202"/>
      <c r="FX409" s="202"/>
      <c r="FY409" s="202"/>
      <c r="FZ409" s="202"/>
      <c r="GA409" s="202"/>
      <c r="GB409" s="202"/>
      <c r="GC409" s="202"/>
      <c r="GD409" s="202"/>
      <c r="GE409" s="202"/>
      <c r="GF409" s="202"/>
      <c r="GG409" s="202"/>
      <c r="GH409" s="202"/>
      <c r="GI409" s="202"/>
      <c r="GJ409" s="202"/>
      <c r="GK409" s="202"/>
      <c r="GL409" s="202"/>
      <c r="GM409" s="202"/>
      <c r="GN409" s="202"/>
      <c r="GO409" s="202"/>
      <c r="GP409" s="202"/>
      <c r="GQ409" s="202"/>
      <c r="GR409" s="202"/>
      <c r="GS409" s="202"/>
      <c r="GT409" s="202"/>
      <c r="GU409" s="202"/>
      <c r="GV409" s="202"/>
      <c r="GW409" s="202"/>
      <c r="GX409" s="202"/>
      <c r="GY409" s="202"/>
      <c r="GZ409" s="202"/>
      <c r="HA409" s="202"/>
      <c r="HB409" s="202"/>
      <c r="HC409" s="202"/>
      <c r="HD409" s="202"/>
      <c r="HE409" s="202"/>
      <c r="HF409" s="202"/>
      <c r="HG409" s="202"/>
      <c r="HH409" s="202"/>
      <c r="HI409" s="202"/>
      <c r="HJ409" s="202"/>
      <c r="HK409" s="202"/>
      <c r="HL409" s="202"/>
      <c r="HM409" s="202"/>
      <c r="HN409" s="202"/>
      <c r="HO409" s="202"/>
      <c r="HP409" s="202"/>
      <c r="HQ409" s="202"/>
      <c r="HR409" s="202"/>
      <c r="HS409" s="202"/>
    </row>
    <row r="410" spans="6:227" ht="10" customHeight="1" x14ac:dyDescent="0.35">
      <c r="F410" s="184"/>
      <c r="G410" s="184"/>
      <c r="H410" s="184"/>
      <c r="I410" s="184"/>
      <c r="J410" s="184"/>
      <c r="K410" s="184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  <c r="DJ410" s="202"/>
      <c r="DK410" s="202"/>
      <c r="DL410" s="202"/>
      <c r="DM410" s="202"/>
      <c r="DN410" s="202"/>
      <c r="DO410" s="202"/>
      <c r="DP410" s="202"/>
      <c r="DQ410" s="202"/>
      <c r="DR410" s="202"/>
      <c r="DS410" s="202"/>
      <c r="DT410" s="202"/>
      <c r="DU410" s="202"/>
      <c r="DV410" s="202"/>
      <c r="DW410" s="202"/>
      <c r="DX410" s="202"/>
      <c r="DY410" s="202"/>
      <c r="DZ410" s="202"/>
      <c r="EA410" s="202"/>
      <c r="EB410" s="202"/>
      <c r="EC410" s="202"/>
      <c r="ED410" s="202"/>
      <c r="EE410" s="202"/>
      <c r="EF410" s="202"/>
      <c r="EG410" s="202"/>
      <c r="EH410" s="202"/>
      <c r="EI410" s="202"/>
      <c r="EJ410" s="202"/>
      <c r="EK410" s="202"/>
      <c r="EL410" s="202"/>
      <c r="EM410" s="202"/>
      <c r="EN410" s="202"/>
      <c r="EO410" s="202"/>
      <c r="EP410" s="202"/>
      <c r="EQ410" s="202"/>
      <c r="ER410" s="202"/>
      <c r="ES410" s="202"/>
      <c r="ET410" s="202"/>
      <c r="EU410" s="202"/>
      <c r="EV410" s="202"/>
      <c r="EW410" s="202"/>
      <c r="EX410" s="202"/>
      <c r="EY410" s="202"/>
      <c r="EZ410" s="202"/>
      <c r="FA410" s="202"/>
      <c r="FB410" s="202"/>
      <c r="FC410" s="202"/>
      <c r="FD410" s="202"/>
      <c r="FE410" s="202"/>
      <c r="FF410" s="202"/>
      <c r="FG410" s="202"/>
      <c r="FH410" s="202"/>
      <c r="FI410" s="202"/>
      <c r="FJ410" s="202"/>
      <c r="FK410" s="202"/>
      <c r="FL410" s="202"/>
      <c r="FM410" s="202"/>
      <c r="FN410" s="202"/>
      <c r="FO410" s="202"/>
      <c r="FP410" s="202"/>
      <c r="FQ410" s="202"/>
      <c r="FR410" s="202"/>
      <c r="FS410" s="202"/>
      <c r="FT410" s="202"/>
      <c r="FU410" s="202"/>
      <c r="FV410" s="202"/>
      <c r="FW410" s="202"/>
      <c r="FX410" s="202"/>
      <c r="FY410" s="202"/>
      <c r="FZ410" s="202"/>
      <c r="GA410" s="202"/>
      <c r="GB410" s="202"/>
      <c r="GC410" s="202"/>
      <c r="GD410" s="202"/>
      <c r="GE410" s="202"/>
      <c r="GF410" s="202"/>
      <c r="GG410" s="202"/>
      <c r="GH410" s="202"/>
      <c r="GI410" s="202"/>
      <c r="GJ410" s="202"/>
      <c r="GK410" s="202"/>
      <c r="GL410" s="202"/>
      <c r="GM410" s="202"/>
      <c r="GN410" s="202"/>
      <c r="GO410" s="202"/>
      <c r="GP410" s="202"/>
      <c r="GQ410" s="202"/>
      <c r="GR410" s="202"/>
      <c r="GS410" s="202"/>
      <c r="GT410" s="202"/>
      <c r="GU410" s="202"/>
      <c r="GV410" s="202"/>
      <c r="GW410" s="202"/>
      <c r="GX410" s="202"/>
      <c r="GY410" s="202"/>
      <c r="GZ410" s="202"/>
      <c r="HA410" s="202"/>
      <c r="HB410" s="202"/>
      <c r="HC410" s="202"/>
      <c r="HD410" s="202"/>
      <c r="HE410" s="202"/>
      <c r="HF410" s="202"/>
      <c r="HG410" s="202"/>
      <c r="HH410" s="202"/>
      <c r="HI410" s="202"/>
      <c r="HJ410" s="202"/>
      <c r="HK410" s="202"/>
      <c r="HL410" s="202"/>
      <c r="HM410" s="202"/>
      <c r="HN410" s="202"/>
      <c r="HO410" s="202"/>
      <c r="HP410" s="202"/>
      <c r="HQ410" s="202"/>
      <c r="HR410" s="202"/>
      <c r="HS410" s="202"/>
    </row>
    <row r="411" spans="6:227" ht="10" customHeight="1" x14ac:dyDescent="0.35">
      <c r="F411" s="184"/>
      <c r="G411" s="184"/>
      <c r="H411" s="184"/>
      <c r="I411" s="184"/>
      <c r="J411" s="184"/>
      <c r="K411" s="184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  <c r="DJ411" s="202"/>
      <c r="DK411" s="202"/>
      <c r="DL411" s="202"/>
      <c r="DM411" s="202"/>
      <c r="DN411" s="202"/>
      <c r="DO411" s="202"/>
      <c r="DP411" s="202"/>
      <c r="DQ411" s="202"/>
      <c r="DR411" s="202"/>
      <c r="DS411" s="202"/>
      <c r="DT411" s="202"/>
      <c r="DU411" s="202"/>
      <c r="DV411" s="202"/>
      <c r="DW411" s="202"/>
      <c r="DX411" s="202"/>
      <c r="DY411" s="202"/>
      <c r="DZ411" s="202"/>
      <c r="EA411" s="202"/>
      <c r="EB411" s="202"/>
      <c r="EC411" s="202"/>
      <c r="ED411" s="202"/>
      <c r="EE411" s="202"/>
      <c r="EF411" s="202"/>
      <c r="EG411" s="202"/>
      <c r="EH411" s="202"/>
      <c r="EI411" s="202"/>
      <c r="EJ411" s="202"/>
      <c r="EK411" s="202"/>
      <c r="EL411" s="202"/>
      <c r="EM411" s="202"/>
      <c r="EN411" s="202"/>
      <c r="EO411" s="202"/>
      <c r="EP411" s="202"/>
      <c r="EQ411" s="202"/>
      <c r="ER411" s="202"/>
      <c r="ES411" s="202"/>
      <c r="ET411" s="202"/>
      <c r="EU411" s="202"/>
      <c r="EV411" s="202"/>
      <c r="EW411" s="202"/>
      <c r="EX411" s="202"/>
      <c r="EY411" s="202"/>
      <c r="EZ411" s="202"/>
      <c r="FA411" s="202"/>
      <c r="FB411" s="202"/>
      <c r="FC411" s="202"/>
      <c r="FD411" s="202"/>
      <c r="FE411" s="202"/>
      <c r="FF411" s="202"/>
      <c r="FG411" s="202"/>
      <c r="FH411" s="202"/>
      <c r="FI411" s="202"/>
      <c r="FJ411" s="202"/>
      <c r="FK411" s="202"/>
      <c r="FL411" s="202"/>
      <c r="FM411" s="202"/>
      <c r="FN411" s="202"/>
      <c r="FO411" s="202"/>
      <c r="FP411" s="202"/>
      <c r="FQ411" s="202"/>
      <c r="FR411" s="202"/>
      <c r="FS411" s="202"/>
      <c r="FT411" s="202"/>
      <c r="FU411" s="202"/>
      <c r="FV411" s="202"/>
      <c r="FW411" s="202"/>
      <c r="FX411" s="202"/>
      <c r="FY411" s="202"/>
      <c r="FZ411" s="202"/>
      <c r="GA411" s="202"/>
      <c r="GB411" s="202"/>
      <c r="GC411" s="202"/>
      <c r="GD411" s="202"/>
      <c r="GE411" s="202"/>
      <c r="GF411" s="202"/>
      <c r="GG411" s="202"/>
      <c r="GH411" s="202"/>
      <c r="GI411" s="202"/>
      <c r="GJ411" s="202"/>
      <c r="GK411" s="202"/>
      <c r="GL411" s="202"/>
      <c r="GM411" s="202"/>
      <c r="GN411" s="202"/>
      <c r="GO411" s="202"/>
      <c r="GP411" s="202"/>
      <c r="GQ411" s="202"/>
      <c r="GR411" s="202"/>
      <c r="GS411" s="202"/>
      <c r="GT411" s="202"/>
      <c r="GU411" s="202"/>
      <c r="GV411" s="202"/>
      <c r="GW411" s="202"/>
      <c r="GX411" s="202"/>
      <c r="GY411" s="202"/>
      <c r="GZ411" s="202"/>
      <c r="HA411" s="202"/>
      <c r="HB411" s="202"/>
      <c r="HC411" s="202"/>
      <c r="HD411" s="202"/>
      <c r="HE411" s="202"/>
      <c r="HF411" s="202"/>
      <c r="HG411" s="202"/>
      <c r="HH411" s="202"/>
      <c r="HI411" s="202"/>
      <c r="HJ411" s="202"/>
      <c r="HK411" s="202"/>
      <c r="HL411" s="202"/>
      <c r="HM411" s="202"/>
      <c r="HN411" s="202"/>
      <c r="HO411" s="202"/>
      <c r="HP411" s="202"/>
      <c r="HQ411" s="202"/>
      <c r="HR411" s="202"/>
      <c r="HS411" s="202"/>
    </row>
    <row r="412" spans="6:227" ht="10" customHeight="1" x14ac:dyDescent="0.35">
      <c r="F412" s="184"/>
      <c r="G412" s="184"/>
      <c r="H412" s="184"/>
      <c r="I412" s="184"/>
      <c r="J412" s="184"/>
      <c r="K412" s="184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  <c r="DJ412" s="202"/>
      <c r="DK412" s="202"/>
      <c r="DL412" s="202"/>
      <c r="DM412" s="202"/>
      <c r="DN412" s="202"/>
      <c r="DO412" s="202"/>
      <c r="DP412" s="202"/>
      <c r="DQ412" s="202"/>
      <c r="DR412" s="202"/>
      <c r="DS412" s="202"/>
      <c r="DT412" s="202"/>
      <c r="DU412" s="202"/>
      <c r="DV412" s="202"/>
      <c r="DW412" s="202"/>
      <c r="DX412" s="202"/>
      <c r="DY412" s="202"/>
      <c r="DZ412" s="202"/>
      <c r="EA412" s="202"/>
      <c r="EB412" s="202"/>
      <c r="EC412" s="202"/>
      <c r="ED412" s="202"/>
      <c r="EE412" s="202"/>
      <c r="EF412" s="202"/>
      <c r="EG412" s="202"/>
      <c r="EH412" s="202"/>
      <c r="EI412" s="202"/>
      <c r="EJ412" s="202"/>
      <c r="EK412" s="202"/>
      <c r="EL412" s="202"/>
      <c r="EM412" s="202"/>
      <c r="EN412" s="202"/>
      <c r="EO412" s="202"/>
      <c r="EP412" s="202"/>
      <c r="EQ412" s="202"/>
      <c r="ER412" s="202"/>
      <c r="ES412" s="202"/>
      <c r="ET412" s="202"/>
      <c r="EU412" s="202"/>
      <c r="EV412" s="202"/>
      <c r="EW412" s="202"/>
      <c r="EX412" s="202"/>
      <c r="EY412" s="202"/>
      <c r="EZ412" s="202"/>
      <c r="FA412" s="202"/>
      <c r="FB412" s="202"/>
      <c r="FC412" s="202"/>
      <c r="FD412" s="202"/>
      <c r="FE412" s="202"/>
      <c r="FF412" s="202"/>
      <c r="FG412" s="202"/>
      <c r="FH412" s="202"/>
      <c r="FI412" s="202"/>
      <c r="FJ412" s="202"/>
      <c r="FK412" s="202"/>
      <c r="FL412" s="202"/>
      <c r="FM412" s="202"/>
      <c r="FN412" s="202"/>
      <c r="FO412" s="202"/>
      <c r="FP412" s="202"/>
      <c r="FQ412" s="202"/>
      <c r="FR412" s="202"/>
      <c r="FS412" s="202"/>
      <c r="FT412" s="202"/>
      <c r="FU412" s="202"/>
      <c r="FV412" s="202"/>
      <c r="FW412" s="202"/>
      <c r="FX412" s="202"/>
      <c r="FY412" s="202"/>
      <c r="FZ412" s="202"/>
      <c r="GA412" s="202"/>
      <c r="GB412" s="202"/>
      <c r="GC412" s="202"/>
      <c r="GD412" s="202"/>
      <c r="GE412" s="202"/>
      <c r="GF412" s="202"/>
      <c r="GG412" s="202"/>
      <c r="GH412" s="202"/>
      <c r="GI412" s="202"/>
      <c r="GJ412" s="202"/>
      <c r="GK412" s="202"/>
      <c r="GL412" s="202"/>
      <c r="GM412" s="202"/>
      <c r="GN412" s="202"/>
      <c r="GO412" s="202"/>
      <c r="GP412" s="202"/>
      <c r="GQ412" s="202"/>
      <c r="GR412" s="202"/>
      <c r="GS412" s="202"/>
      <c r="GT412" s="202"/>
      <c r="GU412" s="202"/>
      <c r="GV412" s="202"/>
      <c r="GW412" s="202"/>
      <c r="GX412" s="202"/>
      <c r="GY412" s="202"/>
      <c r="GZ412" s="202"/>
      <c r="HA412" s="202"/>
      <c r="HB412" s="202"/>
      <c r="HC412" s="202"/>
      <c r="HD412" s="202"/>
      <c r="HE412" s="202"/>
      <c r="HF412" s="202"/>
      <c r="HG412" s="202"/>
      <c r="HH412" s="202"/>
      <c r="HI412" s="202"/>
      <c r="HJ412" s="202"/>
      <c r="HK412" s="202"/>
      <c r="HL412" s="202"/>
      <c r="HM412" s="202"/>
      <c r="HN412" s="202"/>
      <c r="HO412" s="202"/>
      <c r="HP412" s="202"/>
      <c r="HQ412" s="202"/>
      <c r="HR412" s="202"/>
      <c r="HS412" s="202"/>
    </row>
    <row r="413" spans="6:227" ht="10" customHeight="1" x14ac:dyDescent="0.35">
      <c r="F413" s="184"/>
      <c r="G413" s="184"/>
      <c r="H413" s="184"/>
      <c r="I413" s="184"/>
      <c r="J413" s="184"/>
      <c r="K413" s="184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  <c r="DJ413" s="202"/>
      <c r="DK413" s="202"/>
      <c r="DL413" s="202"/>
      <c r="DM413" s="202"/>
      <c r="DN413" s="202"/>
      <c r="DO413" s="202"/>
      <c r="DP413" s="202"/>
      <c r="DQ413" s="202"/>
      <c r="DR413" s="202"/>
      <c r="DS413" s="202"/>
      <c r="DT413" s="202"/>
      <c r="DU413" s="202"/>
      <c r="DV413" s="202"/>
      <c r="DW413" s="202"/>
      <c r="DX413" s="202"/>
      <c r="DY413" s="202"/>
      <c r="DZ413" s="202"/>
      <c r="EA413" s="202"/>
      <c r="EB413" s="202"/>
      <c r="EC413" s="202"/>
      <c r="ED413" s="202"/>
      <c r="EE413" s="202"/>
      <c r="EF413" s="202"/>
      <c r="EG413" s="202"/>
      <c r="EH413" s="202"/>
      <c r="EI413" s="202"/>
      <c r="EJ413" s="202"/>
      <c r="EK413" s="202"/>
      <c r="EL413" s="202"/>
      <c r="EM413" s="202"/>
      <c r="EN413" s="202"/>
      <c r="EO413" s="202"/>
      <c r="EP413" s="202"/>
      <c r="EQ413" s="202"/>
      <c r="ER413" s="202"/>
      <c r="ES413" s="202"/>
      <c r="ET413" s="202"/>
      <c r="EU413" s="202"/>
      <c r="EV413" s="202"/>
      <c r="EW413" s="202"/>
      <c r="EX413" s="202"/>
      <c r="EY413" s="202"/>
      <c r="EZ413" s="202"/>
      <c r="FA413" s="202"/>
      <c r="FB413" s="202"/>
      <c r="FC413" s="202"/>
      <c r="FD413" s="202"/>
      <c r="FE413" s="202"/>
      <c r="FF413" s="202"/>
      <c r="FG413" s="202"/>
      <c r="FH413" s="202"/>
      <c r="FI413" s="202"/>
      <c r="FJ413" s="202"/>
      <c r="FK413" s="202"/>
      <c r="FL413" s="202"/>
      <c r="FM413" s="202"/>
      <c r="FN413" s="202"/>
      <c r="FO413" s="202"/>
      <c r="FP413" s="202"/>
      <c r="FQ413" s="202"/>
      <c r="FR413" s="202"/>
      <c r="FS413" s="202"/>
      <c r="FT413" s="202"/>
      <c r="FU413" s="202"/>
      <c r="FV413" s="202"/>
      <c r="FW413" s="202"/>
      <c r="FX413" s="202"/>
      <c r="FY413" s="202"/>
      <c r="FZ413" s="202"/>
      <c r="GA413" s="202"/>
      <c r="GB413" s="202"/>
      <c r="GC413" s="202"/>
      <c r="GD413" s="202"/>
      <c r="GE413" s="202"/>
      <c r="GF413" s="202"/>
      <c r="GG413" s="202"/>
      <c r="GH413" s="202"/>
      <c r="GI413" s="202"/>
      <c r="GJ413" s="202"/>
      <c r="GK413" s="202"/>
      <c r="GL413" s="202"/>
      <c r="GM413" s="202"/>
      <c r="GN413" s="202"/>
      <c r="GO413" s="202"/>
      <c r="GP413" s="202"/>
      <c r="GQ413" s="202"/>
      <c r="GR413" s="202"/>
      <c r="GS413" s="202"/>
      <c r="GT413" s="202"/>
      <c r="GU413" s="202"/>
      <c r="GV413" s="202"/>
      <c r="GW413" s="202"/>
      <c r="GX413" s="202"/>
      <c r="GY413" s="202"/>
      <c r="GZ413" s="202"/>
      <c r="HA413" s="202"/>
      <c r="HB413" s="202"/>
      <c r="HC413" s="202"/>
      <c r="HD413" s="202"/>
      <c r="HE413" s="202"/>
      <c r="HF413" s="202"/>
      <c r="HG413" s="202"/>
      <c r="HH413" s="202"/>
      <c r="HI413" s="202"/>
      <c r="HJ413" s="202"/>
      <c r="HK413" s="202"/>
      <c r="HL413" s="202"/>
      <c r="HM413" s="202"/>
      <c r="HN413" s="202"/>
      <c r="HO413" s="202"/>
      <c r="HP413" s="202"/>
      <c r="HQ413" s="202"/>
      <c r="HR413" s="202"/>
      <c r="HS413" s="202"/>
    </row>
    <row r="414" spans="6:227" ht="10" customHeight="1" x14ac:dyDescent="0.35">
      <c r="F414" s="184"/>
      <c r="G414" s="184"/>
      <c r="H414" s="184"/>
      <c r="I414" s="184"/>
      <c r="J414" s="184"/>
      <c r="K414" s="184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  <c r="DI414" s="202"/>
      <c r="DJ414" s="202"/>
      <c r="DK414" s="202"/>
      <c r="DL414" s="202"/>
      <c r="DM414" s="202"/>
      <c r="DN414" s="202"/>
      <c r="DO414" s="202"/>
      <c r="DP414" s="202"/>
      <c r="DQ414" s="202"/>
      <c r="DR414" s="202"/>
      <c r="DS414" s="202"/>
      <c r="DT414" s="202"/>
      <c r="DU414" s="202"/>
      <c r="DV414" s="202"/>
      <c r="DW414" s="202"/>
      <c r="DX414" s="202"/>
      <c r="DY414" s="202"/>
      <c r="DZ414" s="202"/>
      <c r="EA414" s="202"/>
      <c r="EB414" s="202"/>
      <c r="EC414" s="202"/>
      <c r="ED414" s="202"/>
      <c r="EE414" s="202"/>
      <c r="EF414" s="202"/>
      <c r="EG414" s="202"/>
      <c r="EH414" s="202"/>
      <c r="EI414" s="202"/>
      <c r="EJ414" s="202"/>
      <c r="EK414" s="202"/>
      <c r="EL414" s="202"/>
      <c r="EM414" s="202"/>
      <c r="EN414" s="202"/>
      <c r="EO414" s="202"/>
      <c r="EP414" s="202"/>
      <c r="EQ414" s="202"/>
      <c r="ER414" s="202"/>
      <c r="ES414" s="202"/>
      <c r="ET414" s="202"/>
      <c r="EU414" s="202"/>
      <c r="EV414" s="202"/>
      <c r="EW414" s="202"/>
      <c r="EX414" s="202"/>
      <c r="EY414" s="202"/>
      <c r="EZ414" s="202"/>
      <c r="FA414" s="202"/>
      <c r="FB414" s="202"/>
      <c r="FC414" s="202"/>
      <c r="FD414" s="202"/>
      <c r="FE414" s="202"/>
      <c r="FF414" s="202"/>
      <c r="FG414" s="202"/>
      <c r="FH414" s="202"/>
      <c r="FI414" s="202"/>
      <c r="FJ414" s="202"/>
      <c r="FK414" s="202"/>
      <c r="FL414" s="202"/>
      <c r="FM414" s="202"/>
      <c r="FN414" s="202"/>
      <c r="FO414" s="202"/>
      <c r="FP414" s="202"/>
      <c r="FQ414" s="202"/>
      <c r="FR414" s="202"/>
      <c r="FS414" s="202"/>
      <c r="FT414" s="202"/>
      <c r="FU414" s="202"/>
      <c r="FV414" s="202"/>
      <c r="FW414" s="202"/>
      <c r="FX414" s="202"/>
      <c r="FY414" s="202"/>
      <c r="FZ414" s="202"/>
      <c r="GA414" s="202"/>
      <c r="GB414" s="202"/>
      <c r="GC414" s="202"/>
      <c r="GD414" s="202"/>
      <c r="GE414" s="202"/>
      <c r="GF414" s="202"/>
      <c r="GG414" s="202"/>
      <c r="GH414" s="202"/>
      <c r="GI414" s="202"/>
      <c r="GJ414" s="202"/>
      <c r="GK414" s="202"/>
      <c r="GL414" s="202"/>
      <c r="GM414" s="202"/>
      <c r="GN414" s="202"/>
      <c r="GO414" s="202"/>
      <c r="GP414" s="202"/>
      <c r="GQ414" s="202"/>
      <c r="GR414" s="202"/>
      <c r="GS414" s="202"/>
      <c r="GT414" s="202"/>
      <c r="GU414" s="202"/>
      <c r="GV414" s="202"/>
      <c r="GW414" s="202"/>
      <c r="GX414" s="202"/>
      <c r="GY414" s="202"/>
      <c r="GZ414" s="202"/>
      <c r="HA414" s="202"/>
      <c r="HB414" s="202"/>
      <c r="HC414" s="202"/>
      <c r="HD414" s="202"/>
      <c r="HE414" s="202"/>
      <c r="HF414" s="202"/>
      <c r="HG414" s="202"/>
      <c r="HH414" s="202"/>
      <c r="HI414" s="202"/>
      <c r="HJ414" s="202"/>
      <c r="HK414" s="202"/>
      <c r="HL414" s="202"/>
      <c r="HM414" s="202"/>
      <c r="HN414" s="202"/>
      <c r="HO414" s="202"/>
      <c r="HP414" s="202"/>
      <c r="HQ414" s="202"/>
      <c r="HR414" s="202"/>
      <c r="HS414" s="202"/>
    </row>
    <row r="415" spans="6:227" ht="10" customHeight="1" x14ac:dyDescent="0.35">
      <c r="F415" s="184"/>
      <c r="G415" s="184"/>
      <c r="H415" s="184"/>
      <c r="I415" s="184"/>
      <c r="J415" s="184"/>
      <c r="K415" s="184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  <c r="DI415" s="202"/>
      <c r="DJ415" s="202"/>
      <c r="DK415" s="202"/>
      <c r="DL415" s="202"/>
      <c r="DM415" s="202"/>
      <c r="DN415" s="202"/>
      <c r="DO415" s="202"/>
      <c r="DP415" s="202"/>
      <c r="DQ415" s="202"/>
      <c r="DR415" s="202"/>
      <c r="DS415" s="202"/>
      <c r="DT415" s="202"/>
      <c r="DU415" s="202"/>
      <c r="DV415" s="202"/>
      <c r="DW415" s="202"/>
      <c r="DX415" s="202"/>
      <c r="DY415" s="202"/>
      <c r="DZ415" s="202"/>
      <c r="EA415" s="202"/>
      <c r="EB415" s="202"/>
      <c r="EC415" s="202"/>
      <c r="ED415" s="202"/>
      <c r="EE415" s="202"/>
      <c r="EF415" s="202"/>
      <c r="EG415" s="202"/>
      <c r="EH415" s="202"/>
      <c r="EI415" s="202"/>
      <c r="EJ415" s="202"/>
      <c r="EK415" s="202"/>
      <c r="EL415" s="202"/>
      <c r="EM415" s="202"/>
      <c r="EN415" s="202"/>
      <c r="EO415" s="202"/>
      <c r="EP415" s="202"/>
      <c r="EQ415" s="202"/>
      <c r="ER415" s="202"/>
      <c r="ES415" s="202"/>
      <c r="ET415" s="202"/>
      <c r="EU415" s="202"/>
      <c r="EV415" s="202"/>
      <c r="EW415" s="202"/>
      <c r="EX415" s="202"/>
      <c r="EY415" s="202"/>
      <c r="EZ415" s="202"/>
      <c r="FA415" s="202"/>
      <c r="FB415" s="202"/>
      <c r="FC415" s="202"/>
      <c r="FD415" s="202"/>
      <c r="FE415" s="202"/>
      <c r="FF415" s="202"/>
      <c r="FG415" s="202"/>
      <c r="FH415" s="202"/>
      <c r="FI415" s="202"/>
      <c r="FJ415" s="202"/>
      <c r="FK415" s="202"/>
      <c r="FL415" s="202"/>
      <c r="FM415" s="202"/>
      <c r="FN415" s="202"/>
      <c r="FO415" s="202"/>
      <c r="FP415" s="202"/>
      <c r="FQ415" s="202"/>
      <c r="FR415" s="202"/>
      <c r="FS415" s="202"/>
      <c r="FT415" s="202"/>
      <c r="FU415" s="202"/>
      <c r="FV415" s="202"/>
      <c r="FW415" s="202"/>
      <c r="FX415" s="202"/>
      <c r="FY415" s="202"/>
      <c r="FZ415" s="202"/>
      <c r="GA415" s="202"/>
      <c r="GB415" s="202"/>
      <c r="GC415" s="202"/>
      <c r="GD415" s="202"/>
      <c r="GE415" s="202"/>
      <c r="GF415" s="202"/>
      <c r="GG415" s="202"/>
      <c r="GH415" s="202"/>
      <c r="GI415" s="202"/>
      <c r="GJ415" s="202"/>
      <c r="GK415" s="202"/>
      <c r="GL415" s="202"/>
      <c r="GM415" s="202"/>
      <c r="GN415" s="202"/>
      <c r="GO415" s="202"/>
      <c r="GP415" s="202"/>
      <c r="GQ415" s="202"/>
      <c r="GR415" s="202"/>
      <c r="GS415" s="202"/>
      <c r="GT415" s="202"/>
      <c r="GU415" s="202"/>
      <c r="GV415" s="202"/>
      <c r="GW415" s="202"/>
      <c r="GX415" s="202"/>
      <c r="GY415" s="202"/>
      <c r="GZ415" s="202"/>
      <c r="HA415" s="202"/>
      <c r="HB415" s="202"/>
      <c r="HC415" s="202"/>
      <c r="HD415" s="202"/>
      <c r="HE415" s="202"/>
      <c r="HF415" s="202"/>
      <c r="HG415" s="202"/>
      <c r="HH415" s="202"/>
      <c r="HI415" s="202"/>
      <c r="HJ415" s="202"/>
      <c r="HK415" s="202"/>
      <c r="HL415" s="202"/>
      <c r="HM415" s="202"/>
      <c r="HN415" s="202"/>
      <c r="HO415" s="202"/>
      <c r="HP415" s="202"/>
      <c r="HQ415" s="202"/>
      <c r="HR415" s="202"/>
      <c r="HS415" s="202"/>
    </row>
    <row r="416" spans="6:227" ht="10" customHeight="1" x14ac:dyDescent="0.35">
      <c r="F416" s="184"/>
      <c r="G416" s="184"/>
      <c r="H416" s="184"/>
      <c r="I416" s="184"/>
      <c r="J416" s="184"/>
      <c r="K416" s="184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  <c r="DK416" s="202"/>
      <c r="DL416" s="202"/>
      <c r="DM416" s="202"/>
      <c r="DN416" s="202"/>
      <c r="DO416" s="202"/>
      <c r="DP416" s="202"/>
      <c r="DQ416" s="202"/>
      <c r="DR416" s="202"/>
      <c r="DS416" s="202"/>
      <c r="DT416" s="202"/>
      <c r="DU416" s="202"/>
      <c r="DV416" s="202"/>
      <c r="DW416" s="202"/>
      <c r="DX416" s="202"/>
      <c r="DY416" s="202"/>
      <c r="DZ416" s="202"/>
      <c r="EA416" s="202"/>
      <c r="EB416" s="202"/>
      <c r="EC416" s="202"/>
      <c r="ED416" s="202"/>
      <c r="EE416" s="202"/>
      <c r="EF416" s="202"/>
      <c r="EG416" s="202"/>
      <c r="EH416" s="202"/>
      <c r="EI416" s="202"/>
      <c r="EJ416" s="202"/>
      <c r="EK416" s="202"/>
      <c r="EL416" s="202"/>
      <c r="EM416" s="202"/>
      <c r="EN416" s="202"/>
      <c r="EO416" s="202"/>
      <c r="EP416" s="202"/>
      <c r="EQ416" s="202"/>
      <c r="ER416" s="202"/>
      <c r="ES416" s="202"/>
      <c r="ET416" s="202"/>
      <c r="EU416" s="202"/>
      <c r="EV416" s="202"/>
      <c r="EW416" s="202"/>
      <c r="EX416" s="202"/>
      <c r="EY416" s="202"/>
      <c r="EZ416" s="202"/>
      <c r="FA416" s="202"/>
      <c r="FB416" s="202"/>
      <c r="FC416" s="202"/>
      <c r="FD416" s="202"/>
      <c r="FE416" s="202"/>
      <c r="FF416" s="202"/>
      <c r="FG416" s="202"/>
      <c r="FH416" s="202"/>
      <c r="FI416" s="202"/>
      <c r="FJ416" s="202"/>
      <c r="FK416" s="202"/>
      <c r="FL416" s="202"/>
      <c r="FM416" s="202"/>
      <c r="FN416" s="202"/>
      <c r="FO416" s="202"/>
      <c r="FP416" s="202"/>
      <c r="FQ416" s="202"/>
      <c r="FR416" s="202"/>
      <c r="FS416" s="202"/>
      <c r="FT416" s="202"/>
      <c r="FU416" s="202"/>
      <c r="FV416" s="202"/>
      <c r="FW416" s="202"/>
      <c r="FX416" s="202"/>
      <c r="FY416" s="202"/>
      <c r="FZ416" s="202"/>
      <c r="GA416" s="202"/>
      <c r="GB416" s="202"/>
      <c r="GC416" s="202"/>
      <c r="GD416" s="202"/>
      <c r="GE416" s="202"/>
      <c r="GF416" s="202"/>
      <c r="GG416" s="202"/>
      <c r="GH416" s="202"/>
      <c r="GI416" s="202"/>
      <c r="GJ416" s="202"/>
      <c r="GK416" s="202"/>
      <c r="GL416" s="202"/>
      <c r="GM416" s="202"/>
      <c r="GN416" s="202"/>
      <c r="GO416" s="202"/>
      <c r="GP416" s="202"/>
      <c r="GQ416" s="202"/>
      <c r="GR416" s="202"/>
      <c r="GS416" s="202"/>
      <c r="GT416" s="202"/>
      <c r="GU416" s="202"/>
      <c r="GV416" s="202"/>
      <c r="GW416" s="202"/>
      <c r="GX416" s="202"/>
      <c r="GY416" s="202"/>
      <c r="GZ416" s="202"/>
      <c r="HA416" s="202"/>
      <c r="HB416" s="202"/>
      <c r="HC416" s="202"/>
      <c r="HD416" s="202"/>
      <c r="HE416" s="202"/>
      <c r="HF416" s="202"/>
      <c r="HG416" s="202"/>
      <c r="HH416" s="202"/>
      <c r="HI416" s="202"/>
      <c r="HJ416" s="202"/>
      <c r="HK416" s="202"/>
      <c r="HL416" s="202"/>
      <c r="HM416" s="202"/>
      <c r="HN416" s="202"/>
      <c r="HO416" s="202"/>
      <c r="HP416" s="202"/>
      <c r="HQ416" s="202"/>
      <c r="HR416" s="202"/>
      <c r="HS416" s="202"/>
    </row>
    <row r="417" spans="6:227" ht="10" customHeight="1" x14ac:dyDescent="0.35">
      <c r="F417" s="184"/>
      <c r="G417" s="184"/>
      <c r="H417" s="184"/>
      <c r="I417" s="184"/>
      <c r="J417" s="184"/>
      <c r="K417" s="184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  <c r="DH417" s="202"/>
      <c r="DI417" s="202"/>
      <c r="DJ417" s="202"/>
      <c r="DK417" s="202"/>
      <c r="DL417" s="202"/>
      <c r="DM417" s="202"/>
      <c r="DN417" s="202"/>
      <c r="DO417" s="202"/>
      <c r="DP417" s="202"/>
      <c r="DQ417" s="202"/>
      <c r="DR417" s="202"/>
      <c r="DS417" s="202"/>
      <c r="DT417" s="202"/>
      <c r="DU417" s="202"/>
      <c r="DV417" s="202"/>
      <c r="DW417" s="202"/>
      <c r="DX417" s="202"/>
      <c r="DY417" s="202"/>
      <c r="DZ417" s="202"/>
      <c r="EA417" s="202"/>
      <c r="EB417" s="202"/>
      <c r="EC417" s="202"/>
      <c r="ED417" s="202"/>
      <c r="EE417" s="202"/>
      <c r="EF417" s="202"/>
      <c r="EG417" s="202"/>
      <c r="EH417" s="202"/>
      <c r="EI417" s="202"/>
      <c r="EJ417" s="202"/>
      <c r="EK417" s="202"/>
      <c r="EL417" s="202"/>
      <c r="EM417" s="202"/>
      <c r="EN417" s="202"/>
      <c r="EO417" s="202"/>
      <c r="EP417" s="202"/>
      <c r="EQ417" s="202"/>
      <c r="ER417" s="202"/>
      <c r="ES417" s="202"/>
      <c r="ET417" s="202"/>
      <c r="EU417" s="202"/>
      <c r="EV417" s="202"/>
      <c r="EW417" s="202"/>
      <c r="EX417" s="202"/>
      <c r="EY417" s="202"/>
      <c r="EZ417" s="202"/>
      <c r="FA417" s="202"/>
      <c r="FB417" s="202"/>
      <c r="FC417" s="202"/>
      <c r="FD417" s="202"/>
      <c r="FE417" s="202"/>
      <c r="FF417" s="202"/>
      <c r="FG417" s="202"/>
      <c r="FH417" s="202"/>
      <c r="FI417" s="202"/>
      <c r="FJ417" s="202"/>
      <c r="FK417" s="202"/>
      <c r="FL417" s="202"/>
      <c r="FM417" s="202"/>
      <c r="FN417" s="202"/>
      <c r="FO417" s="202"/>
      <c r="FP417" s="202"/>
      <c r="FQ417" s="202"/>
      <c r="FR417" s="202"/>
      <c r="FS417" s="202"/>
      <c r="FT417" s="202"/>
      <c r="FU417" s="202"/>
      <c r="FV417" s="202"/>
      <c r="FW417" s="202"/>
      <c r="FX417" s="202"/>
      <c r="FY417" s="202"/>
      <c r="FZ417" s="202"/>
      <c r="GA417" s="202"/>
      <c r="GB417" s="202"/>
      <c r="GC417" s="202"/>
      <c r="GD417" s="202"/>
      <c r="GE417" s="202"/>
      <c r="GF417" s="202"/>
      <c r="GG417" s="202"/>
      <c r="GH417" s="202"/>
      <c r="GI417" s="202"/>
      <c r="GJ417" s="202"/>
      <c r="GK417" s="202"/>
      <c r="GL417" s="202"/>
      <c r="GM417" s="202"/>
      <c r="GN417" s="202"/>
      <c r="GO417" s="202"/>
      <c r="GP417" s="202"/>
      <c r="GQ417" s="202"/>
      <c r="GR417" s="202"/>
      <c r="GS417" s="202"/>
      <c r="GT417" s="202"/>
      <c r="GU417" s="202"/>
      <c r="GV417" s="202"/>
      <c r="GW417" s="202"/>
      <c r="GX417" s="202"/>
      <c r="GY417" s="202"/>
      <c r="GZ417" s="202"/>
      <c r="HA417" s="202"/>
      <c r="HB417" s="202"/>
      <c r="HC417" s="202"/>
      <c r="HD417" s="202"/>
      <c r="HE417" s="202"/>
      <c r="HF417" s="202"/>
      <c r="HG417" s="202"/>
      <c r="HH417" s="202"/>
      <c r="HI417" s="202"/>
      <c r="HJ417" s="202"/>
      <c r="HK417" s="202"/>
      <c r="HL417" s="202"/>
      <c r="HM417" s="202"/>
      <c r="HN417" s="202"/>
      <c r="HO417" s="202"/>
      <c r="HP417" s="202"/>
      <c r="HQ417" s="202"/>
      <c r="HR417" s="202"/>
      <c r="HS417" s="202"/>
    </row>
    <row r="418" spans="6:227" ht="10" customHeight="1" x14ac:dyDescent="0.35">
      <c r="F418" s="184"/>
      <c r="G418" s="184"/>
      <c r="H418" s="184"/>
      <c r="I418" s="184"/>
      <c r="J418" s="184"/>
      <c r="K418" s="184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  <c r="DH418" s="202"/>
      <c r="DI418" s="202"/>
      <c r="DJ418" s="202"/>
      <c r="DK418" s="202"/>
      <c r="DL418" s="202"/>
      <c r="DM418" s="202"/>
      <c r="DN418" s="202"/>
      <c r="DO418" s="202"/>
      <c r="DP418" s="202"/>
      <c r="DQ418" s="202"/>
      <c r="DR418" s="202"/>
      <c r="DS418" s="202"/>
      <c r="DT418" s="202"/>
      <c r="DU418" s="202"/>
      <c r="DV418" s="202"/>
      <c r="DW418" s="202"/>
      <c r="DX418" s="202"/>
      <c r="DY418" s="202"/>
      <c r="DZ418" s="202"/>
      <c r="EA418" s="202"/>
      <c r="EB418" s="202"/>
      <c r="EC418" s="202"/>
      <c r="ED418" s="202"/>
      <c r="EE418" s="202"/>
      <c r="EF418" s="202"/>
      <c r="EG418" s="202"/>
      <c r="EH418" s="202"/>
      <c r="EI418" s="202"/>
      <c r="EJ418" s="202"/>
      <c r="EK418" s="202"/>
      <c r="EL418" s="202"/>
      <c r="EM418" s="202"/>
      <c r="EN418" s="202"/>
      <c r="EO418" s="202"/>
      <c r="EP418" s="202"/>
      <c r="EQ418" s="202"/>
      <c r="ER418" s="202"/>
      <c r="ES418" s="202"/>
      <c r="ET418" s="202"/>
      <c r="EU418" s="202"/>
      <c r="EV418" s="202"/>
      <c r="EW418" s="202"/>
      <c r="EX418" s="202"/>
      <c r="EY418" s="202"/>
      <c r="EZ418" s="202"/>
      <c r="FA418" s="202"/>
      <c r="FB418" s="202"/>
      <c r="FC418" s="202"/>
      <c r="FD418" s="202"/>
      <c r="FE418" s="202"/>
      <c r="FF418" s="202"/>
      <c r="FG418" s="202"/>
      <c r="FH418" s="202"/>
      <c r="FI418" s="202"/>
      <c r="FJ418" s="202"/>
      <c r="FK418" s="202"/>
      <c r="FL418" s="202"/>
      <c r="FM418" s="202"/>
      <c r="FN418" s="202"/>
      <c r="FO418" s="202"/>
      <c r="FP418" s="202"/>
      <c r="FQ418" s="202"/>
      <c r="FR418" s="202"/>
      <c r="FS418" s="202"/>
      <c r="FT418" s="202"/>
      <c r="FU418" s="202"/>
      <c r="FV418" s="202"/>
      <c r="FW418" s="202"/>
      <c r="FX418" s="202"/>
      <c r="FY418" s="202"/>
      <c r="FZ418" s="202"/>
      <c r="GA418" s="202"/>
      <c r="GB418" s="202"/>
      <c r="GC418" s="202"/>
      <c r="GD418" s="202"/>
      <c r="GE418" s="202"/>
      <c r="GF418" s="202"/>
      <c r="GG418" s="202"/>
      <c r="GH418" s="202"/>
      <c r="GI418" s="202"/>
      <c r="GJ418" s="202"/>
      <c r="GK418" s="202"/>
      <c r="GL418" s="202"/>
      <c r="GM418" s="202"/>
      <c r="GN418" s="202"/>
      <c r="GO418" s="202"/>
      <c r="GP418" s="202"/>
      <c r="GQ418" s="202"/>
      <c r="GR418" s="202"/>
      <c r="GS418" s="202"/>
      <c r="GT418" s="202"/>
      <c r="GU418" s="202"/>
      <c r="GV418" s="202"/>
      <c r="GW418" s="202"/>
      <c r="GX418" s="202"/>
      <c r="GY418" s="202"/>
      <c r="GZ418" s="202"/>
      <c r="HA418" s="202"/>
      <c r="HB418" s="202"/>
      <c r="HC418" s="202"/>
      <c r="HD418" s="202"/>
      <c r="HE418" s="202"/>
      <c r="HF418" s="202"/>
      <c r="HG418" s="202"/>
      <c r="HH418" s="202"/>
      <c r="HI418" s="202"/>
      <c r="HJ418" s="202"/>
      <c r="HK418" s="202"/>
      <c r="HL418" s="202"/>
      <c r="HM418" s="202"/>
      <c r="HN418" s="202"/>
      <c r="HO418" s="202"/>
      <c r="HP418" s="202"/>
      <c r="HQ418" s="202"/>
      <c r="HR418" s="202"/>
      <c r="HS418" s="202"/>
    </row>
    <row r="419" spans="6:227" ht="10" customHeight="1" x14ac:dyDescent="0.35">
      <c r="F419" s="184"/>
      <c r="G419" s="184"/>
      <c r="H419" s="184"/>
      <c r="I419" s="184"/>
      <c r="J419" s="184"/>
      <c r="K419" s="184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  <c r="DI419" s="202"/>
      <c r="DJ419" s="202"/>
      <c r="DK419" s="202"/>
      <c r="DL419" s="202"/>
      <c r="DM419" s="202"/>
      <c r="DN419" s="202"/>
      <c r="DO419" s="202"/>
      <c r="DP419" s="202"/>
      <c r="DQ419" s="202"/>
      <c r="DR419" s="202"/>
      <c r="DS419" s="202"/>
      <c r="DT419" s="202"/>
      <c r="DU419" s="202"/>
      <c r="DV419" s="202"/>
      <c r="DW419" s="202"/>
      <c r="DX419" s="202"/>
      <c r="DY419" s="202"/>
      <c r="DZ419" s="202"/>
      <c r="EA419" s="202"/>
      <c r="EB419" s="202"/>
      <c r="EC419" s="202"/>
      <c r="ED419" s="202"/>
      <c r="EE419" s="202"/>
      <c r="EF419" s="202"/>
      <c r="EG419" s="202"/>
      <c r="EH419" s="202"/>
      <c r="EI419" s="202"/>
      <c r="EJ419" s="202"/>
      <c r="EK419" s="202"/>
      <c r="EL419" s="202"/>
      <c r="EM419" s="202"/>
      <c r="EN419" s="202"/>
      <c r="EO419" s="202"/>
      <c r="EP419" s="202"/>
      <c r="EQ419" s="202"/>
      <c r="ER419" s="202"/>
      <c r="ES419" s="202"/>
      <c r="ET419" s="202"/>
      <c r="EU419" s="202"/>
      <c r="EV419" s="202"/>
      <c r="EW419" s="202"/>
      <c r="EX419" s="202"/>
      <c r="EY419" s="202"/>
      <c r="EZ419" s="202"/>
      <c r="FA419" s="202"/>
      <c r="FB419" s="202"/>
      <c r="FC419" s="202"/>
      <c r="FD419" s="202"/>
      <c r="FE419" s="202"/>
      <c r="FF419" s="202"/>
      <c r="FG419" s="202"/>
      <c r="FH419" s="202"/>
      <c r="FI419" s="202"/>
      <c r="FJ419" s="202"/>
      <c r="FK419" s="202"/>
      <c r="FL419" s="202"/>
      <c r="FM419" s="202"/>
      <c r="FN419" s="202"/>
      <c r="FO419" s="202"/>
      <c r="FP419" s="202"/>
      <c r="FQ419" s="202"/>
      <c r="FR419" s="202"/>
      <c r="FS419" s="202"/>
      <c r="FT419" s="202"/>
      <c r="FU419" s="202"/>
      <c r="FV419" s="202"/>
      <c r="FW419" s="202"/>
      <c r="FX419" s="202"/>
      <c r="FY419" s="202"/>
      <c r="FZ419" s="202"/>
      <c r="GA419" s="202"/>
      <c r="GB419" s="202"/>
      <c r="GC419" s="202"/>
      <c r="GD419" s="202"/>
      <c r="GE419" s="202"/>
      <c r="GF419" s="202"/>
      <c r="GG419" s="202"/>
      <c r="GH419" s="202"/>
      <c r="GI419" s="202"/>
      <c r="GJ419" s="202"/>
      <c r="GK419" s="202"/>
      <c r="GL419" s="202"/>
      <c r="GM419" s="202"/>
      <c r="GN419" s="202"/>
      <c r="GO419" s="202"/>
      <c r="GP419" s="202"/>
      <c r="GQ419" s="202"/>
      <c r="GR419" s="202"/>
      <c r="GS419" s="202"/>
      <c r="GT419" s="202"/>
      <c r="GU419" s="202"/>
      <c r="GV419" s="202"/>
      <c r="GW419" s="202"/>
      <c r="GX419" s="202"/>
      <c r="GY419" s="202"/>
      <c r="GZ419" s="202"/>
      <c r="HA419" s="202"/>
      <c r="HB419" s="202"/>
      <c r="HC419" s="202"/>
      <c r="HD419" s="202"/>
      <c r="HE419" s="202"/>
      <c r="HF419" s="202"/>
      <c r="HG419" s="202"/>
      <c r="HH419" s="202"/>
      <c r="HI419" s="202"/>
      <c r="HJ419" s="202"/>
      <c r="HK419" s="202"/>
      <c r="HL419" s="202"/>
      <c r="HM419" s="202"/>
      <c r="HN419" s="202"/>
      <c r="HO419" s="202"/>
      <c r="HP419" s="202"/>
      <c r="HQ419" s="202"/>
      <c r="HR419" s="202"/>
      <c r="HS419" s="202"/>
    </row>
    <row r="420" spans="6:227" ht="10" customHeight="1" x14ac:dyDescent="0.35">
      <c r="F420" s="184"/>
      <c r="G420" s="184"/>
      <c r="H420" s="184"/>
      <c r="I420" s="184"/>
      <c r="J420" s="184"/>
      <c r="K420" s="184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  <c r="DI420" s="202"/>
      <c r="DJ420" s="202"/>
      <c r="DK420" s="202"/>
      <c r="DL420" s="202"/>
      <c r="DM420" s="202"/>
      <c r="DN420" s="202"/>
      <c r="DO420" s="202"/>
      <c r="DP420" s="202"/>
      <c r="DQ420" s="202"/>
      <c r="DR420" s="202"/>
      <c r="DS420" s="202"/>
      <c r="DT420" s="202"/>
      <c r="DU420" s="202"/>
      <c r="DV420" s="202"/>
      <c r="DW420" s="202"/>
      <c r="DX420" s="202"/>
      <c r="DY420" s="202"/>
      <c r="DZ420" s="202"/>
      <c r="EA420" s="202"/>
      <c r="EB420" s="202"/>
      <c r="EC420" s="202"/>
      <c r="ED420" s="202"/>
      <c r="EE420" s="202"/>
      <c r="EF420" s="202"/>
      <c r="EG420" s="202"/>
      <c r="EH420" s="202"/>
      <c r="EI420" s="202"/>
      <c r="EJ420" s="202"/>
      <c r="EK420" s="202"/>
      <c r="EL420" s="202"/>
      <c r="EM420" s="202"/>
      <c r="EN420" s="202"/>
      <c r="EO420" s="202"/>
      <c r="EP420" s="202"/>
      <c r="EQ420" s="202"/>
      <c r="ER420" s="202"/>
      <c r="ES420" s="202"/>
      <c r="ET420" s="202"/>
      <c r="EU420" s="202"/>
      <c r="EV420" s="202"/>
      <c r="EW420" s="202"/>
      <c r="EX420" s="202"/>
      <c r="EY420" s="202"/>
      <c r="EZ420" s="202"/>
      <c r="FA420" s="202"/>
      <c r="FB420" s="202"/>
      <c r="FC420" s="202"/>
      <c r="FD420" s="202"/>
      <c r="FE420" s="202"/>
      <c r="FF420" s="202"/>
      <c r="FG420" s="202"/>
      <c r="FH420" s="202"/>
      <c r="FI420" s="202"/>
      <c r="FJ420" s="202"/>
      <c r="FK420" s="202"/>
      <c r="FL420" s="202"/>
      <c r="FM420" s="202"/>
      <c r="FN420" s="202"/>
      <c r="FO420" s="202"/>
      <c r="FP420" s="202"/>
      <c r="FQ420" s="202"/>
      <c r="FR420" s="202"/>
      <c r="FS420" s="202"/>
      <c r="FT420" s="202"/>
      <c r="FU420" s="202"/>
      <c r="FV420" s="202"/>
      <c r="FW420" s="202"/>
      <c r="FX420" s="202"/>
      <c r="FY420" s="202"/>
      <c r="FZ420" s="202"/>
      <c r="GA420" s="202"/>
      <c r="GB420" s="202"/>
      <c r="GC420" s="202"/>
      <c r="GD420" s="202"/>
      <c r="GE420" s="202"/>
      <c r="GF420" s="202"/>
      <c r="GG420" s="202"/>
      <c r="GH420" s="202"/>
      <c r="GI420" s="202"/>
      <c r="GJ420" s="202"/>
      <c r="GK420" s="202"/>
      <c r="GL420" s="202"/>
      <c r="GM420" s="202"/>
      <c r="GN420" s="202"/>
      <c r="GO420" s="202"/>
      <c r="GP420" s="202"/>
      <c r="GQ420" s="202"/>
      <c r="GR420" s="202"/>
      <c r="GS420" s="202"/>
      <c r="GT420" s="202"/>
      <c r="GU420" s="202"/>
      <c r="GV420" s="202"/>
      <c r="GW420" s="202"/>
      <c r="GX420" s="202"/>
      <c r="GY420" s="202"/>
      <c r="GZ420" s="202"/>
      <c r="HA420" s="202"/>
      <c r="HB420" s="202"/>
      <c r="HC420" s="202"/>
      <c r="HD420" s="202"/>
      <c r="HE420" s="202"/>
      <c r="HF420" s="202"/>
      <c r="HG420" s="202"/>
      <c r="HH420" s="202"/>
      <c r="HI420" s="202"/>
      <c r="HJ420" s="202"/>
      <c r="HK420" s="202"/>
      <c r="HL420" s="202"/>
      <c r="HM420" s="202"/>
      <c r="HN420" s="202"/>
      <c r="HO420" s="202"/>
      <c r="HP420" s="202"/>
      <c r="HQ420" s="202"/>
      <c r="HR420" s="202"/>
      <c r="HS420" s="202"/>
    </row>
    <row r="421" spans="6:227" ht="10" customHeight="1" x14ac:dyDescent="0.35">
      <c r="F421" s="184"/>
      <c r="G421" s="184"/>
      <c r="H421" s="184"/>
      <c r="I421" s="184"/>
      <c r="J421" s="184"/>
      <c r="K421" s="184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  <c r="DI421" s="202"/>
      <c r="DJ421" s="202"/>
      <c r="DK421" s="202"/>
      <c r="DL421" s="202"/>
      <c r="DM421" s="202"/>
      <c r="DN421" s="202"/>
      <c r="DO421" s="202"/>
      <c r="DP421" s="202"/>
      <c r="DQ421" s="202"/>
      <c r="DR421" s="202"/>
      <c r="DS421" s="202"/>
      <c r="DT421" s="202"/>
      <c r="DU421" s="202"/>
      <c r="DV421" s="202"/>
      <c r="DW421" s="202"/>
      <c r="DX421" s="202"/>
      <c r="DY421" s="202"/>
      <c r="DZ421" s="202"/>
      <c r="EA421" s="202"/>
      <c r="EB421" s="202"/>
      <c r="EC421" s="202"/>
      <c r="ED421" s="202"/>
      <c r="EE421" s="202"/>
      <c r="EF421" s="202"/>
      <c r="EG421" s="202"/>
      <c r="EH421" s="202"/>
      <c r="EI421" s="202"/>
      <c r="EJ421" s="202"/>
      <c r="EK421" s="202"/>
      <c r="EL421" s="202"/>
      <c r="EM421" s="202"/>
      <c r="EN421" s="202"/>
      <c r="EO421" s="202"/>
      <c r="EP421" s="202"/>
      <c r="EQ421" s="202"/>
      <c r="ER421" s="202"/>
      <c r="ES421" s="202"/>
      <c r="ET421" s="202"/>
      <c r="EU421" s="202"/>
      <c r="EV421" s="202"/>
      <c r="EW421" s="202"/>
      <c r="EX421" s="202"/>
      <c r="EY421" s="202"/>
      <c r="EZ421" s="202"/>
      <c r="FA421" s="202"/>
      <c r="FB421" s="202"/>
      <c r="FC421" s="202"/>
      <c r="FD421" s="202"/>
      <c r="FE421" s="202"/>
      <c r="FF421" s="202"/>
      <c r="FG421" s="202"/>
      <c r="FH421" s="202"/>
      <c r="FI421" s="202"/>
      <c r="FJ421" s="202"/>
      <c r="FK421" s="202"/>
      <c r="FL421" s="202"/>
      <c r="FM421" s="202"/>
      <c r="FN421" s="202"/>
      <c r="FO421" s="202"/>
      <c r="FP421" s="202"/>
      <c r="FQ421" s="202"/>
      <c r="FR421" s="202"/>
      <c r="FS421" s="202"/>
      <c r="FT421" s="202"/>
      <c r="FU421" s="202"/>
      <c r="FV421" s="202"/>
      <c r="FW421" s="202"/>
      <c r="FX421" s="202"/>
      <c r="FY421" s="202"/>
      <c r="FZ421" s="202"/>
      <c r="GA421" s="202"/>
      <c r="GB421" s="202"/>
      <c r="GC421" s="202"/>
      <c r="GD421" s="202"/>
      <c r="GE421" s="202"/>
      <c r="GF421" s="202"/>
      <c r="GG421" s="202"/>
      <c r="GH421" s="202"/>
      <c r="GI421" s="202"/>
      <c r="GJ421" s="202"/>
      <c r="GK421" s="202"/>
      <c r="GL421" s="202"/>
      <c r="GM421" s="202"/>
      <c r="GN421" s="202"/>
      <c r="GO421" s="202"/>
      <c r="GP421" s="202"/>
      <c r="GQ421" s="202"/>
      <c r="GR421" s="202"/>
      <c r="GS421" s="202"/>
      <c r="GT421" s="202"/>
      <c r="GU421" s="202"/>
      <c r="GV421" s="202"/>
      <c r="GW421" s="202"/>
      <c r="GX421" s="202"/>
      <c r="GY421" s="202"/>
      <c r="GZ421" s="202"/>
      <c r="HA421" s="202"/>
      <c r="HB421" s="202"/>
      <c r="HC421" s="202"/>
      <c r="HD421" s="202"/>
      <c r="HE421" s="202"/>
      <c r="HF421" s="202"/>
      <c r="HG421" s="202"/>
      <c r="HH421" s="202"/>
      <c r="HI421" s="202"/>
      <c r="HJ421" s="202"/>
      <c r="HK421" s="202"/>
      <c r="HL421" s="202"/>
      <c r="HM421" s="202"/>
      <c r="HN421" s="202"/>
      <c r="HO421" s="202"/>
      <c r="HP421" s="202"/>
      <c r="HQ421" s="202"/>
      <c r="HR421" s="202"/>
      <c r="HS421" s="202"/>
    </row>
    <row r="422" spans="6:227" ht="10" customHeight="1" x14ac:dyDescent="0.35">
      <c r="F422" s="184"/>
      <c r="G422" s="184"/>
      <c r="H422" s="184"/>
      <c r="I422" s="184"/>
      <c r="J422" s="184"/>
      <c r="K422" s="184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  <c r="DI422" s="202"/>
      <c r="DJ422" s="202"/>
      <c r="DK422" s="202"/>
      <c r="DL422" s="202"/>
      <c r="DM422" s="202"/>
      <c r="DN422" s="202"/>
      <c r="DO422" s="202"/>
      <c r="DP422" s="202"/>
      <c r="DQ422" s="202"/>
      <c r="DR422" s="202"/>
      <c r="DS422" s="202"/>
      <c r="DT422" s="202"/>
      <c r="DU422" s="202"/>
      <c r="DV422" s="202"/>
      <c r="DW422" s="202"/>
      <c r="DX422" s="202"/>
      <c r="DY422" s="202"/>
      <c r="DZ422" s="202"/>
      <c r="EA422" s="202"/>
      <c r="EB422" s="202"/>
      <c r="EC422" s="202"/>
      <c r="ED422" s="202"/>
      <c r="EE422" s="202"/>
      <c r="EF422" s="202"/>
      <c r="EG422" s="202"/>
      <c r="EH422" s="202"/>
      <c r="EI422" s="202"/>
      <c r="EJ422" s="202"/>
      <c r="EK422" s="202"/>
      <c r="EL422" s="202"/>
      <c r="EM422" s="202"/>
      <c r="EN422" s="202"/>
      <c r="EO422" s="202"/>
      <c r="EP422" s="202"/>
      <c r="EQ422" s="202"/>
      <c r="ER422" s="202"/>
      <c r="ES422" s="202"/>
      <c r="ET422" s="202"/>
      <c r="EU422" s="202"/>
      <c r="EV422" s="202"/>
      <c r="EW422" s="202"/>
      <c r="EX422" s="202"/>
      <c r="EY422" s="202"/>
      <c r="EZ422" s="202"/>
      <c r="FA422" s="202"/>
      <c r="FB422" s="202"/>
      <c r="FC422" s="202"/>
      <c r="FD422" s="202"/>
      <c r="FE422" s="202"/>
      <c r="FF422" s="202"/>
      <c r="FG422" s="202"/>
      <c r="FH422" s="202"/>
      <c r="FI422" s="202"/>
      <c r="FJ422" s="202"/>
      <c r="FK422" s="202"/>
      <c r="FL422" s="202"/>
      <c r="FM422" s="202"/>
      <c r="FN422" s="202"/>
      <c r="FO422" s="202"/>
      <c r="FP422" s="202"/>
      <c r="FQ422" s="202"/>
      <c r="FR422" s="202"/>
      <c r="FS422" s="202"/>
      <c r="FT422" s="202"/>
      <c r="FU422" s="202"/>
      <c r="FV422" s="202"/>
      <c r="FW422" s="202"/>
      <c r="FX422" s="202"/>
      <c r="FY422" s="202"/>
      <c r="FZ422" s="202"/>
      <c r="GA422" s="202"/>
      <c r="GB422" s="202"/>
      <c r="GC422" s="202"/>
      <c r="GD422" s="202"/>
      <c r="GE422" s="202"/>
      <c r="GF422" s="202"/>
      <c r="GG422" s="202"/>
      <c r="GH422" s="202"/>
      <c r="GI422" s="202"/>
      <c r="GJ422" s="202"/>
      <c r="GK422" s="202"/>
      <c r="GL422" s="202"/>
      <c r="GM422" s="202"/>
      <c r="GN422" s="202"/>
      <c r="GO422" s="202"/>
      <c r="GP422" s="202"/>
      <c r="GQ422" s="202"/>
      <c r="GR422" s="202"/>
      <c r="GS422" s="202"/>
      <c r="GT422" s="202"/>
      <c r="GU422" s="202"/>
      <c r="GV422" s="202"/>
      <c r="GW422" s="202"/>
      <c r="GX422" s="202"/>
      <c r="GY422" s="202"/>
      <c r="GZ422" s="202"/>
      <c r="HA422" s="202"/>
      <c r="HB422" s="202"/>
      <c r="HC422" s="202"/>
      <c r="HD422" s="202"/>
      <c r="HE422" s="202"/>
      <c r="HF422" s="202"/>
      <c r="HG422" s="202"/>
      <c r="HH422" s="202"/>
      <c r="HI422" s="202"/>
      <c r="HJ422" s="202"/>
      <c r="HK422" s="202"/>
      <c r="HL422" s="202"/>
      <c r="HM422" s="202"/>
      <c r="HN422" s="202"/>
      <c r="HO422" s="202"/>
      <c r="HP422" s="202"/>
      <c r="HQ422" s="202"/>
      <c r="HR422" s="202"/>
      <c r="HS422" s="202"/>
    </row>
    <row r="423" spans="6:227" ht="10" customHeight="1" x14ac:dyDescent="0.35">
      <c r="F423" s="184"/>
      <c r="G423" s="184"/>
      <c r="H423" s="184"/>
      <c r="I423" s="184"/>
      <c r="J423" s="184"/>
      <c r="K423" s="184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  <c r="DI423" s="202"/>
      <c r="DJ423" s="202"/>
      <c r="DK423" s="202"/>
      <c r="DL423" s="202"/>
      <c r="DM423" s="202"/>
      <c r="DN423" s="202"/>
      <c r="DO423" s="202"/>
      <c r="DP423" s="202"/>
      <c r="DQ423" s="202"/>
      <c r="DR423" s="202"/>
      <c r="DS423" s="202"/>
      <c r="DT423" s="202"/>
      <c r="DU423" s="202"/>
      <c r="DV423" s="202"/>
      <c r="DW423" s="202"/>
      <c r="DX423" s="202"/>
      <c r="DY423" s="202"/>
      <c r="DZ423" s="202"/>
      <c r="EA423" s="202"/>
      <c r="EB423" s="202"/>
      <c r="EC423" s="202"/>
      <c r="ED423" s="202"/>
      <c r="EE423" s="202"/>
      <c r="EF423" s="202"/>
      <c r="EG423" s="202"/>
      <c r="EH423" s="202"/>
      <c r="EI423" s="202"/>
      <c r="EJ423" s="202"/>
      <c r="EK423" s="202"/>
      <c r="EL423" s="202"/>
      <c r="EM423" s="202"/>
      <c r="EN423" s="202"/>
      <c r="EO423" s="202"/>
      <c r="EP423" s="202"/>
      <c r="EQ423" s="202"/>
      <c r="ER423" s="202"/>
      <c r="ES423" s="202"/>
      <c r="ET423" s="202"/>
      <c r="EU423" s="202"/>
      <c r="EV423" s="202"/>
      <c r="EW423" s="202"/>
      <c r="EX423" s="202"/>
      <c r="EY423" s="202"/>
      <c r="EZ423" s="202"/>
      <c r="FA423" s="202"/>
      <c r="FB423" s="202"/>
      <c r="FC423" s="202"/>
      <c r="FD423" s="202"/>
      <c r="FE423" s="202"/>
      <c r="FF423" s="202"/>
      <c r="FG423" s="202"/>
      <c r="FH423" s="202"/>
      <c r="FI423" s="202"/>
      <c r="FJ423" s="202"/>
      <c r="FK423" s="202"/>
      <c r="FL423" s="202"/>
      <c r="FM423" s="202"/>
      <c r="FN423" s="202"/>
      <c r="FO423" s="202"/>
      <c r="FP423" s="202"/>
      <c r="FQ423" s="202"/>
      <c r="FR423" s="202"/>
      <c r="FS423" s="202"/>
      <c r="FT423" s="202"/>
      <c r="FU423" s="202"/>
      <c r="FV423" s="202"/>
      <c r="FW423" s="202"/>
      <c r="FX423" s="202"/>
      <c r="FY423" s="202"/>
      <c r="FZ423" s="202"/>
      <c r="GA423" s="202"/>
      <c r="GB423" s="202"/>
      <c r="GC423" s="202"/>
      <c r="GD423" s="202"/>
      <c r="GE423" s="202"/>
      <c r="GF423" s="202"/>
      <c r="GG423" s="202"/>
      <c r="GH423" s="202"/>
      <c r="GI423" s="202"/>
      <c r="GJ423" s="202"/>
      <c r="GK423" s="202"/>
      <c r="GL423" s="202"/>
      <c r="GM423" s="202"/>
      <c r="GN423" s="202"/>
      <c r="GO423" s="202"/>
      <c r="GP423" s="202"/>
      <c r="GQ423" s="202"/>
      <c r="GR423" s="202"/>
      <c r="GS423" s="202"/>
      <c r="GT423" s="202"/>
      <c r="GU423" s="202"/>
      <c r="GV423" s="202"/>
      <c r="GW423" s="202"/>
      <c r="GX423" s="202"/>
      <c r="GY423" s="202"/>
      <c r="GZ423" s="202"/>
      <c r="HA423" s="202"/>
      <c r="HB423" s="202"/>
      <c r="HC423" s="202"/>
      <c r="HD423" s="202"/>
      <c r="HE423" s="202"/>
      <c r="HF423" s="202"/>
      <c r="HG423" s="202"/>
      <c r="HH423" s="202"/>
      <c r="HI423" s="202"/>
      <c r="HJ423" s="202"/>
      <c r="HK423" s="202"/>
      <c r="HL423" s="202"/>
      <c r="HM423" s="202"/>
      <c r="HN423" s="202"/>
      <c r="HO423" s="202"/>
      <c r="HP423" s="202"/>
      <c r="HQ423" s="202"/>
      <c r="HR423" s="202"/>
      <c r="HS423" s="202"/>
    </row>
    <row r="424" spans="6:227" ht="10" customHeight="1" x14ac:dyDescent="0.35">
      <c r="F424" s="184"/>
      <c r="G424" s="184"/>
      <c r="H424" s="184"/>
      <c r="I424" s="184"/>
      <c r="J424" s="184"/>
      <c r="K424" s="184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  <c r="DI424" s="202"/>
      <c r="DJ424" s="202"/>
      <c r="DK424" s="202"/>
      <c r="DL424" s="202"/>
      <c r="DM424" s="202"/>
      <c r="DN424" s="202"/>
      <c r="DO424" s="202"/>
      <c r="DP424" s="202"/>
      <c r="DQ424" s="202"/>
      <c r="DR424" s="202"/>
      <c r="DS424" s="202"/>
      <c r="DT424" s="202"/>
      <c r="DU424" s="202"/>
      <c r="DV424" s="202"/>
      <c r="DW424" s="202"/>
      <c r="DX424" s="202"/>
      <c r="DY424" s="202"/>
      <c r="DZ424" s="202"/>
      <c r="EA424" s="202"/>
      <c r="EB424" s="202"/>
      <c r="EC424" s="202"/>
      <c r="ED424" s="202"/>
      <c r="EE424" s="202"/>
      <c r="EF424" s="202"/>
      <c r="EG424" s="202"/>
      <c r="EH424" s="202"/>
      <c r="EI424" s="202"/>
      <c r="EJ424" s="202"/>
      <c r="EK424" s="202"/>
      <c r="EL424" s="202"/>
      <c r="EM424" s="202"/>
      <c r="EN424" s="202"/>
      <c r="EO424" s="202"/>
      <c r="EP424" s="202"/>
      <c r="EQ424" s="202"/>
      <c r="ER424" s="202"/>
      <c r="ES424" s="202"/>
      <c r="ET424" s="202"/>
      <c r="EU424" s="202"/>
      <c r="EV424" s="202"/>
      <c r="EW424" s="202"/>
      <c r="EX424" s="202"/>
      <c r="EY424" s="202"/>
      <c r="EZ424" s="202"/>
      <c r="FA424" s="202"/>
      <c r="FB424" s="202"/>
      <c r="FC424" s="202"/>
      <c r="FD424" s="202"/>
      <c r="FE424" s="202"/>
      <c r="FF424" s="202"/>
      <c r="FG424" s="202"/>
      <c r="FH424" s="202"/>
      <c r="FI424" s="202"/>
      <c r="FJ424" s="202"/>
      <c r="FK424" s="202"/>
      <c r="FL424" s="202"/>
      <c r="FM424" s="202"/>
      <c r="FN424" s="202"/>
      <c r="FO424" s="202"/>
      <c r="FP424" s="202"/>
      <c r="FQ424" s="202"/>
      <c r="FR424" s="202"/>
      <c r="FS424" s="202"/>
      <c r="FT424" s="202"/>
      <c r="FU424" s="202"/>
      <c r="FV424" s="202"/>
      <c r="FW424" s="202"/>
      <c r="FX424" s="202"/>
      <c r="FY424" s="202"/>
      <c r="FZ424" s="202"/>
      <c r="GA424" s="202"/>
      <c r="GB424" s="202"/>
      <c r="GC424" s="202"/>
      <c r="GD424" s="202"/>
      <c r="GE424" s="202"/>
      <c r="GF424" s="202"/>
      <c r="GG424" s="202"/>
      <c r="GH424" s="202"/>
      <c r="GI424" s="202"/>
      <c r="GJ424" s="202"/>
      <c r="GK424" s="202"/>
      <c r="GL424" s="202"/>
      <c r="GM424" s="202"/>
      <c r="GN424" s="202"/>
      <c r="GO424" s="202"/>
      <c r="GP424" s="202"/>
      <c r="GQ424" s="202"/>
      <c r="GR424" s="202"/>
      <c r="GS424" s="202"/>
      <c r="GT424" s="202"/>
      <c r="GU424" s="202"/>
      <c r="GV424" s="202"/>
      <c r="GW424" s="202"/>
      <c r="GX424" s="202"/>
      <c r="GY424" s="202"/>
      <c r="GZ424" s="202"/>
      <c r="HA424" s="202"/>
      <c r="HB424" s="202"/>
      <c r="HC424" s="202"/>
      <c r="HD424" s="202"/>
      <c r="HE424" s="202"/>
      <c r="HF424" s="202"/>
      <c r="HG424" s="202"/>
      <c r="HH424" s="202"/>
      <c r="HI424" s="202"/>
      <c r="HJ424" s="202"/>
      <c r="HK424" s="202"/>
      <c r="HL424" s="202"/>
      <c r="HM424" s="202"/>
      <c r="HN424" s="202"/>
      <c r="HO424" s="202"/>
      <c r="HP424" s="202"/>
      <c r="HQ424" s="202"/>
      <c r="HR424" s="202"/>
      <c r="HS424" s="202"/>
    </row>
    <row r="425" spans="6:227" ht="10" customHeight="1" x14ac:dyDescent="0.35">
      <c r="F425" s="184"/>
      <c r="G425" s="184"/>
      <c r="H425" s="184"/>
      <c r="I425" s="184"/>
      <c r="J425" s="184"/>
      <c r="K425" s="184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  <c r="DH425" s="202"/>
      <c r="DI425" s="202"/>
      <c r="DJ425" s="202"/>
      <c r="DK425" s="202"/>
      <c r="DL425" s="202"/>
      <c r="DM425" s="202"/>
      <c r="DN425" s="202"/>
      <c r="DO425" s="202"/>
      <c r="DP425" s="202"/>
      <c r="DQ425" s="202"/>
      <c r="DR425" s="202"/>
      <c r="DS425" s="202"/>
      <c r="DT425" s="202"/>
      <c r="DU425" s="202"/>
      <c r="DV425" s="202"/>
      <c r="DW425" s="202"/>
      <c r="DX425" s="202"/>
      <c r="DY425" s="202"/>
      <c r="DZ425" s="202"/>
      <c r="EA425" s="202"/>
      <c r="EB425" s="202"/>
      <c r="EC425" s="202"/>
      <c r="ED425" s="202"/>
      <c r="EE425" s="202"/>
      <c r="EF425" s="202"/>
      <c r="EG425" s="202"/>
      <c r="EH425" s="202"/>
      <c r="EI425" s="202"/>
      <c r="EJ425" s="202"/>
      <c r="EK425" s="202"/>
      <c r="EL425" s="202"/>
      <c r="EM425" s="202"/>
      <c r="EN425" s="202"/>
      <c r="EO425" s="202"/>
      <c r="EP425" s="202"/>
      <c r="EQ425" s="202"/>
      <c r="ER425" s="202"/>
      <c r="ES425" s="202"/>
      <c r="ET425" s="202"/>
      <c r="EU425" s="202"/>
      <c r="EV425" s="202"/>
      <c r="EW425" s="202"/>
      <c r="EX425" s="202"/>
      <c r="EY425" s="202"/>
      <c r="EZ425" s="202"/>
      <c r="FA425" s="202"/>
      <c r="FB425" s="202"/>
      <c r="FC425" s="202"/>
      <c r="FD425" s="202"/>
      <c r="FE425" s="202"/>
      <c r="FF425" s="202"/>
      <c r="FG425" s="202"/>
      <c r="FH425" s="202"/>
      <c r="FI425" s="202"/>
      <c r="FJ425" s="202"/>
      <c r="FK425" s="202"/>
      <c r="FL425" s="202"/>
      <c r="FM425" s="202"/>
      <c r="FN425" s="202"/>
      <c r="FO425" s="202"/>
      <c r="FP425" s="202"/>
      <c r="FQ425" s="202"/>
      <c r="FR425" s="202"/>
      <c r="FS425" s="202"/>
      <c r="FT425" s="202"/>
      <c r="FU425" s="202"/>
      <c r="FV425" s="202"/>
      <c r="FW425" s="202"/>
      <c r="FX425" s="202"/>
      <c r="FY425" s="202"/>
      <c r="FZ425" s="202"/>
      <c r="GA425" s="202"/>
      <c r="GB425" s="202"/>
      <c r="GC425" s="202"/>
      <c r="GD425" s="202"/>
      <c r="GE425" s="202"/>
      <c r="GF425" s="202"/>
      <c r="GG425" s="202"/>
      <c r="GH425" s="202"/>
      <c r="GI425" s="202"/>
      <c r="GJ425" s="202"/>
      <c r="GK425" s="202"/>
      <c r="GL425" s="202"/>
      <c r="GM425" s="202"/>
      <c r="GN425" s="202"/>
      <c r="GO425" s="202"/>
      <c r="GP425" s="202"/>
      <c r="GQ425" s="202"/>
      <c r="GR425" s="202"/>
      <c r="GS425" s="202"/>
      <c r="GT425" s="202"/>
      <c r="GU425" s="202"/>
      <c r="GV425" s="202"/>
      <c r="GW425" s="202"/>
      <c r="GX425" s="202"/>
      <c r="GY425" s="202"/>
      <c r="GZ425" s="202"/>
      <c r="HA425" s="202"/>
      <c r="HB425" s="202"/>
      <c r="HC425" s="202"/>
      <c r="HD425" s="202"/>
      <c r="HE425" s="202"/>
      <c r="HF425" s="202"/>
      <c r="HG425" s="202"/>
      <c r="HH425" s="202"/>
      <c r="HI425" s="202"/>
      <c r="HJ425" s="202"/>
      <c r="HK425" s="202"/>
      <c r="HL425" s="202"/>
      <c r="HM425" s="202"/>
      <c r="HN425" s="202"/>
      <c r="HO425" s="202"/>
      <c r="HP425" s="202"/>
      <c r="HQ425" s="202"/>
      <c r="HR425" s="202"/>
      <c r="HS425" s="202"/>
    </row>
    <row r="426" spans="6:227" ht="10" customHeight="1" x14ac:dyDescent="0.35">
      <c r="F426" s="184"/>
      <c r="G426" s="184"/>
      <c r="H426" s="184"/>
      <c r="I426" s="184"/>
      <c r="J426" s="184"/>
      <c r="K426" s="184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  <c r="DH426" s="202"/>
      <c r="DI426" s="202"/>
      <c r="DJ426" s="202"/>
      <c r="DK426" s="202"/>
      <c r="DL426" s="202"/>
      <c r="DM426" s="202"/>
      <c r="DN426" s="202"/>
      <c r="DO426" s="202"/>
      <c r="DP426" s="202"/>
      <c r="DQ426" s="202"/>
      <c r="DR426" s="202"/>
      <c r="DS426" s="202"/>
      <c r="DT426" s="202"/>
      <c r="DU426" s="202"/>
      <c r="DV426" s="202"/>
      <c r="DW426" s="202"/>
      <c r="DX426" s="202"/>
      <c r="DY426" s="202"/>
      <c r="DZ426" s="202"/>
      <c r="EA426" s="202"/>
      <c r="EB426" s="202"/>
      <c r="EC426" s="202"/>
      <c r="ED426" s="202"/>
      <c r="EE426" s="202"/>
      <c r="EF426" s="202"/>
      <c r="EG426" s="202"/>
      <c r="EH426" s="202"/>
      <c r="EI426" s="202"/>
      <c r="EJ426" s="202"/>
      <c r="EK426" s="202"/>
      <c r="EL426" s="202"/>
      <c r="EM426" s="202"/>
      <c r="EN426" s="202"/>
      <c r="EO426" s="202"/>
      <c r="EP426" s="202"/>
      <c r="EQ426" s="202"/>
      <c r="ER426" s="202"/>
      <c r="ES426" s="202"/>
      <c r="ET426" s="202"/>
      <c r="EU426" s="202"/>
      <c r="EV426" s="202"/>
      <c r="EW426" s="202"/>
      <c r="EX426" s="202"/>
      <c r="EY426" s="202"/>
      <c r="EZ426" s="202"/>
      <c r="FA426" s="202"/>
      <c r="FB426" s="202"/>
      <c r="FC426" s="202"/>
      <c r="FD426" s="202"/>
      <c r="FE426" s="202"/>
      <c r="FF426" s="202"/>
      <c r="FG426" s="202"/>
      <c r="FH426" s="202"/>
      <c r="FI426" s="202"/>
      <c r="FJ426" s="202"/>
      <c r="FK426" s="202"/>
      <c r="FL426" s="202"/>
      <c r="FM426" s="202"/>
      <c r="FN426" s="202"/>
      <c r="FO426" s="202"/>
      <c r="FP426" s="202"/>
      <c r="FQ426" s="202"/>
      <c r="FR426" s="202"/>
      <c r="FS426" s="202"/>
      <c r="FT426" s="202"/>
      <c r="FU426" s="202"/>
      <c r="FV426" s="202"/>
      <c r="FW426" s="202"/>
      <c r="FX426" s="202"/>
      <c r="FY426" s="202"/>
      <c r="FZ426" s="202"/>
      <c r="GA426" s="202"/>
      <c r="GB426" s="202"/>
      <c r="GC426" s="202"/>
      <c r="GD426" s="202"/>
      <c r="GE426" s="202"/>
      <c r="GF426" s="202"/>
      <c r="GG426" s="202"/>
      <c r="GH426" s="202"/>
      <c r="GI426" s="202"/>
      <c r="GJ426" s="202"/>
      <c r="GK426" s="202"/>
      <c r="GL426" s="202"/>
      <c r="GM426" s="202"/>
      <c r="GN426" s="202"/>
      <c r="GO426" s="202"/>
      <c r="GP426" s="202"/>
      <c r="GQ426" s="202"/>
      <c r="GR426" s="202"/>
      <c r="GS426" s="202"/>
      <c r="GT426" s="202"/>
      <c r="GU426" s="202"/>
      <c r="GV426" s="202"/>
      <c r="GW426" s="202"/>
      <c r="GX426" s="202"/>
      <c r="GY426" s="202"/>
      <c r="GZ426" s="202"/>
      <c r="HA426" s="202"/>
      <c r="HB426" s="202"/>
      <c r="HC426" s="202"/>
      <c r="HD426" s="202"/>
      <c r="HE426" s="202"/>
      <c r="HF426" s="202"/>
      <c r="HG426" s="202"/>
      <c r="HH426" s="202"/>
      <c r="HI426" s="202"/>
      <c r="HJ426" s="202"/>
      <c r="HK426" s="202"/>
      <c r="HL426" s="202"/>
      <c r="HM426" s="202"/>
      <c r="HN426" s="202"/>
      <c r="HO426" s="202"/>
      <c r="HP426" s="202"/>
      <c r="HQ426" s="202"/>
      <c r="HR426" s="202"/>
      <c r="HS426" s="202"/>
    </row>
    <row r="427" spans="6:227" ht="10" customHeight="1" x14ac:dyDescent="0.35">
      <c r="F427" s="184"/>
      <c r="G427" s="184"/>
      <c r="H427" s="184"/>
      <c r="I427" s="184"/>
      <c r="J427" s="184"/>
      <c r="K427" s="184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  <c r="DH427" s="202"/>
      <c r="DI427" s="202"/>
      <c r="DJ427" s="202"/>
      <c r="DK427" s="202"/>
      <c r="DL427" s="202"/>
      <c r="DM427" s="202"/>
      <c r="DN427" s="202"/>
      <c r="DO427" s="202"/>
      <c r="DP427" s="202"/>
      <c r="DQ427" s="202"/>
      <c r="DR427" s="202"/>
      <c r="DS427" s="202"/>
      <c r="DT427" s="202"/>
      <c r="DU427" s="202"/>
      <c r="DV427" s="202"/>
      <c r="DW427" s="202"/>
      <c r="DX427" s="202"/>
      <c r="DY427" s="202"/>
      <c r="DZ427" s="202"/>
      <c r="EA427" s="202"/>
      <c r="EB427" s="202"/>
      <c r="EC427" s="202"/>
      <c r="ED427" s="202"/>
      <c r="EE427" s="202"/>
      <c r="EF427" s="202"/>
      <c r="EG427" s="202"/>
      <c r="EH427" s="202"/>
      <c r="EI427" s="202"/>
      <c r="EJ427" s="202"/>
      <c r="EK427" s="202"/>
      <c r="EL427" s="202"/>
      <c r="EM427" s="202"/>
      <c r="EN427" s="202"/>
      <c r="EO427" s="202"/>
      <c r="EP427" s="202"/>
      <c r="EQ427" s="202"/>
      <c r="ER427" s="202"/>
      <c r="ES427" s="202"/>
      <c r="ET427" s="202"/>
      <c r="EU427" s="202"/>
      <c r="EV427" s="202"/>
      <c r="EW427" s="202"/>
      <c r="EX427" s="202"/>
      <c r="EY427" s="202"/>
      <c r="EZ427" s="202"/>
      <c r="FA427" s="202"/>
      <c r="FB427" s="202"/>
      <c r="FC427" s="202"/>
      <c r="FD427" s="202"/>
      <c r="FE427" s="202"/>
      <c r="FF427" s="202"/>
      <c r="FG427" s="202"/>
      <c r="FH427" s="202"/>
      <c r="FI427" s="202"/>
      <c r="FJ427" s="202"/>
      <c r="FK427" s="202"/>
      <c r="FL427" s="202"/>
      <c r="FM427" s="202"/>
      <c r="FN427" s="202"/>
      <c r="FO427" s="202"/>
      <c r="FP427" s="202"/>
      <c r="FQ427" s="202"/>
      <c r="FR427" s="202"/>
      <c r="FS427" s="202"/>
      <c r="FT427" s="202"/>
      <c r="FU427" s="202"/>
      <c r="FV427" s="202"/>
      <c r="FW427" s="202"/>
      <c r="FX427" s="202"/>
      <c r="FY427" s="202"/>
      <c r="FZ427" s="202"/>
      <c r="GA427" s="202"/>
      <c r="GB427" s="202"/>
      <c r="GC427" s="202"/>
      <c r="GD427" s="202"/>
      <c r="GE427" s="202"/>
      <c r="GF427" s="202"/>
      <c r="GG427" s="202"/>
      <c r="GH427" s="202"/>
      <c r="GI427" s="202"/>
      <c r="GJ427" s="202"/>
      <c r="GK427" s="202"/>
      <c r="GL427" s="202"/>
      <c r="GM427" s="202"/>
      <c r="GN427" s="202"/>
      <c r="GO427" s="202"/>
      <c r="GP427" s="202"/>
      <c r="GQ427" s="202"/>
      <c r="GR427" s="202"/>
      <c r="GS427" s="202"/>
      <c r="GT427" s="202"/>
      <c r="GU427" s="202"/>
      <c r="GV427" s="202"/>
      <c r="GW427" s="202"/>
      <c r="GX427" s="202"/>
      <c r="GY427" s="202"/>
      <c r="GZ427" s="202"/>
      <c r="HA427" s="202"/>
      <c r="HB427" s="202"/>
      <c r="HC427" s="202"/>
      <c r="HD427" s="202"/>
      <c r="HE427" s="202"/>
      <c r="HF427" s="202"/>
      <c r="HG427" s="202"/>
      <c r="HH427" s="202"/>
      <c r="HI427" s="202"/>
      <c r="HJ427" s="202"/>
      <c r="HK427" s="202"/>
      <c r="HL427" s="202"/>
      <c r="HM427" s="202"/>
      <c r="HN427" s="202"/>
      <c r="HO427" s="202"/>
      <c r="HP427" s="202"/>
      <c r="HQ427" s="202"/>
      <c r="HR427" s="202"/>
      <c r="HS427" s="202"/>
    </row>
    <row r="428" spans="6:227" ht="10" customHeight="1" x14ac:dyDescent="0.35">
      <c r="F428" s="184"/>
      <c r="G428" s="184"/>
      <c r="H428" s="184"/>
      <c r="I428" s="184"/>
      <c r="J428" s="184"/>
      <c r="K428" s="184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  <c r="DJ428" s="202"/>
      <c r="DK428" s="202"/>
      <c r="DL428" s="202"/>
      <c r="DM428" s="202"/>
      <c r="DN428" s="202"/>
      <c r="DO428" s="202"/>
      <c r="DP428" s="202"/>
      <c r="DQ428" s="202"/>
      <c r="DR428" s="202"/>
      <c r="DS428" s="202"/>
      <c r="DT428" s="202"/>
      <c r="DU428" s="202"/>
      <c r="DV428" s="202"/>
      <c r="DW428" s="202"/>
      <c r="DX428" s="202"/>
      <c r="DY428" s="202"/>
      <c r="DZ428" s="202"/>
      <c r="EA428" s="202"/>
      <c r="EB428" s="202"/>
      <c r="EC428" s="202"/>
      <c r="ED428" s="202"/>
      <c r="EE428" s="202"/>
      <c r="EF428" s="202"/>
      <c r="EG428" s="202"/>
      <c r="EH428" s="202"/>
      <c r="EI428" s="202"/>
      <c r="EJ428" s="202"/>
      <c r="EK428" s="202"/>
      <c r="EL428" s="202"/>
      <c r="EM428" s="202"/>
      <c r="EN428" s="202"/>
      <c r="EO428" s="202"/>
      <c r="EP428" s="202"/>
      <c r="EQ428" s="202"/>
      <c r="ER428" s="202"/>
      <c r="ES428" s="202"/>
      <c r="ET428" s="202"/>
      <c r="EU428" s="202"/>
      <c r="EV428" s="202"/>
      <c r="EW428" s="202"/>
      <c r="EX428" s="202"/>
      <c r="EY428" s="202"/>
      <c r="EZ428" s="202"/>
      <c r="FA428" s="202"/>
      <c r="FB428" s="202"/>
      <c r="FC428" s="202"/>
      <c r="FD428" s="202"/>
      <c r="FE428" s="202"/>
      <c r="FF428" s="202"/>
      <c r="FG428" s="202"/>
      <c r="FH428" s="202"/>
      <c r="FI428" s="202"/>
      <c r="FJ428" s="202"/>
      <c r="FK428" s="202"/>
      <c r="FL428" s="202"/>
      <c r="FM428" s="202"/>
      <c r="FN428" s="202"/>
      <c r="FO428" s="202"/>
      <c r="FP428" s="202"/>
      <c r="FQ428" s="202"/>
      <c r="FR428" s="202"/>
      <c r="FS428" s="202"/>
      <c r="FT428" s="202"/>
      <c r="FU428" s="202"/>
      <c r="FV428" s="202"/>
      <c r="FW428" s="202"/>
      <c r="FX428" s="202"/>
      <c r="FY428" s="202"/>
      <c r="FZ428" s="202"/>
      <c r="GA428" s="202"/>
      <c r="GB428" s="202"/>
      <c r="GC428" s="202"/>
      <c r="GD428" s="202"/>
      <c r="GE428" s="202"/>
      <c r="GF428" s="202"/>
      <c r="GG428" s="202"/>
      <c r="GH428" s="202"/>
      <c r="GI428" s="202"/>
      <c r="GJ428" s="202"/>
      <c r="GK428" s="202"/>
      <c r="GL428" s="202"/>
      <c r="GM428" s="202"/>
      <c r="GN428" s="202"/>
      <c r="GO428" s="202"/>
      <c r="GP428" s="202"/>
      <c r="GQ428" s="202"/>
      <c r="GR428" s="202"/>
      <c r="GS428" s="202"/>
      <c r="GT428" s="202"/>
      <c r="GU428" s="202"/>
      <c r="GV428" s="202"/>
      <c r="GW428" s="202"/>
      <c r="GX428" s="202"/>
      <c r="GY428" s="202"/>
      <c r="GZ428" s="202"/>
      <c r="HA428" s="202"/>
      <c r="HB428" s="202"/>
      <c r="HC428" s="202"/>
      <c r="HD428" s="202"/>
      <c r="HE428" s="202"/>
      <c r="HF428" s="202"/>
      <c r="HG428" s="202"/>
      <c r="HH428" s="202"/>
      <c r="HI428" s="202"/>
      <c r="HJ428" s="202"/>
      <c r="HK428" s="202"/>
      <c r="HL428" s="202"/>
      <c r="HM428" s="202"/>
      <c r="HN428" s="202"/>
      <c r="HO428" s="202"/>
      <c r="HP428" s="202"/>
      <c r="HQ428" s="202"/>
      <c r="HR428" s="202"/>
      <c r="HS428" s="202"/>
    </row>
    <row r="429" spans="6:227" ht="10" customHeight="1" x14ac:dyDescent="0.35">
      <c r="F429" s="184"/>
      <c r="G429" s="184"/>
      <c r="H429" s="184"/>
      <c r="I429" s="184"/>
      <c r="J429" s="184"/>
      <c r="K429" s="184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  <c r="DJ429" s="202"/>
      <c r="DK429" s="202"/>
      <c r="DL429" s="202"/>
      <c r="DM429" s="202"/>
      <c r="DN429" s="202"/>
      <c r="DO429" s="202"/>
      <c r="DP429" s="202"/>
      <c r="DQ429" s="202"/>
      <c r="DR429" s="202"/>
      <c r="DS429" s="202"/>
      <c r="DT429" s="202"/>
      <c r="DU429" s="202"/>
      <c r="DV429" s="202"/>
      <c r="DW429" s="202"/>
      <c r="DX429" s="202"/>
      <c r="DY429" s="202"/>
      <c r="DZ429" s="202"/>
      <c r="EA429" s="202"/>
      <c r="EB429" s="202"/>
      <c r="EC429" s="202"/>
      <c r="ED429" s="202"/>
      <c r="EE429" s="202"/>
      <c r="EF429" s="202"/>
      <c r="EG429" s="202"/>
      <c r="EH429" s="202"/>
      <c r="EI429" s="202"/>
      <c r="EJ429" s="202"/>
      <c r="EK429" s="202"/>
      <c r="EL429" s="202"/>
      <c r="EM429" s="202"/>
      <c r="EN429" s="202"/>
      <c r="EO429" s="202"/>
      <c r="EP429" s="202"/>
      <c r="EQ429" s="202"/>
      <c r="ER429" s="202"/>
      <c r="ES429" s="202"/>
      <c r="ET429" s="202"/>
      <c r="EU429" s="202"/>
      <c r="EV429" s="202"/>
      <c r="EW429" s="202"/>
      <c r="EX429" s="202"/>
      <c r="EY429" s="202"/>
      <c r="EZ429" s="202"/>
      <c r="FA429" s="202"/>
      <c r="FB429" s="202"/>
      <c r="FC429" s="202"/>
      <c r="FD429" s="202"/>
      <c r="FE429" s="202"/>
      <c r="FF429" s="202"/>
      <c r="FG429" s="202"/>
      <c r="FH429" s="202"/>
      <c r="FI429" s="202"/>
      <c r="FJ429" s="202"/>
      <c r="FK429" s="202"/>
      <c r="FL429" s="202"/>
      <c r="FM429" s="202"/>
      <c r="FN429" s="202"/>
      <c r="FO429" s="202"/>
      <c r="FP429" s="202"/>
      <c r="FQ429" s="202"/>
      <c r="FR429" s="202"/>
      <c r="FS429" s="202"/>
      <c r="FT429" s="202"/>
      <c r="FU429" s="202"/>
      <c r="FV429" s="202"/>
      <c r="FW429" s="202"/>
      <c r="FX429" s="202"/>
      <c r="FY429" s="202"/>
      <c r="FZ429" s="202"/>
      <c r="GA429" s="202"/>
      <c r="GB429" s="202"/>
      <c r="GC429" s="202"/>
      <c r="GD429" s="202"/>
      <c r="GE429" s="202"/>
      <c r="GF429" s="202"/>
      <c r="GG429" s="202"/>
      <c r="GH429" s="202"/>
      <c r="GI429" s="202"/>
      <c r="GJ429" s="202"/>
      <c r="GK429" s="202"/>
      <c r="GL429" s="202"/>
      <c r="GM429" s="202"/>
      <c r="GN429" s="202"/>
      <c r="GO429" s="202"/>
      <c r="GP429" s="202"/>
      <c r="GQ429" s="202"/>
      <c r="GR429" s="202"/>
      <c r="GS429" s="202"/>
      <c r="GT429" s="202"/>
      <c r="GU429" s="202"/>
      <c r="GV429" s="202"/>
      <c r="GW429" s="202"/>
      <c r="GX429" s="202"/>
      <c r="GY429" s="202"/>
      <c r="GZ429" s="202"/>
      <c r="HA429" s="202"/>
      <c r="HB429" s="202"/>
      <c r="HC429" s="202"/>
      <c r="HD429" s="202"/>
      <c r="HE429" s="202"/>
      <c r="HF429" s="202"/>
      <c r="HG429" s="202"/>
      <c r="HH429" s="202"/>
      <c r="HI429" s="202"/>
      <c r="HJ429" s="202"/>
      <c r="HK429" s="202"/>
      <c r="HL429" s="202"/>
      <c r="HM429" s="202"/>
      <c r="HN429" s="202"/>
      <c r="HO429" s="202"/>
      <c r="HP429" s="202"/>
      <c r="HQ429" s="202"/>
      <c r="HR429" s="202"/>
      <c r="HS429" s="202"/>
    </row>
    <row r="430" spans="6:227" ht="10" customHeight="1" x14ac:dyDescent="0.35">
      <c r="F430" s="184"/>
      <c r="G430" s="184"/>
      <c r="H430" s="184"/>
      <c r="I430" s="184"/>
      <c r="J430" s="184"/>
      <c r="K430" s="184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  <c r="DJ430" s="202"/>
      <c r="DK430" s="202"/>
      <c r="DL430" s="202"/>
      <c r="DM430" s="202"/>
      <c r="DN430" s="202"/>
      <c r="DO430" s="202"/>
      <c r="DP430" s="202"/>
      <c r="DQ430" s="202"/>
      <c r="DR430" s="202"/>
      <c r="DS430" s="202"/>
      <c r="DT430" s="202"/>
      <c r="DU430" s="202"/>
      <c r="DV430" s="202"/>
      <c r="DW430" s="202"/>
      <c r="DX430" s="202"/>
      <c r="DY430" s="202"/>
      <c r="DZ430" s="202"/>
      <c r="EA430" s="202"/>
      <c r="EB430" s="202"/>
      <c r="EC430" s="202"/>
      <c r="ED430" s="202"/>
      <c r="EE430" s="202"/>
      <c r="EF430" s="202"/>
      <c r="EG430" s="202"/>
      <c r="EH430" s="202"/>
      <c r="EI430" s="202"/>
      <c r="EJ430" s="202"/>
      <c r="EK430" s="202"/>
      <c r="EL430" s="202"/>
      <c r="EM430" s="202"/>
      <c r="EN430" s="202"/>
      <c r="EO430" s="202"/>
      <c r="EP430" s="202"/>
      <c r="EQ430" s="202"/>
      <c r="ER430" s="202"/>
      <c r="ES430" s="202"/>
      <c r="ET430" s="202"/>
      <c r="EU430" s="202"/>
      <c r="EV430" s="202"/>
      <c r="EW430" s="202"/>
      <c r="EX430" s="202"/>
      <c r="EY430" s="202"/>
      <c r="EZ430" s="202"/>
      <c r="FA430" s="202"/>
      <c r="FB430" s="202"/>
      <c r="FC430" s="202"/>
      <c r="FD430" s="202"/>
      <c r="FE430" s="202"/>
      <c r="FF430" s="202"/>
      <c r="FG430" s="202"/>
      <c r="FH430" s="202"/>
      <c r="FI430" s="202"/>
      <c r="FJ430" s="202"/>
      <c r="FK430" s="202"/>
      <c r="FL430" s="202"/>
      <c r="FM430" s="202"/>
      <c r="FN430" s="202"/>
      <c r="FO430" s="202"/>
      <c r="FP430" s="202"/>
      <c r="FQ430" s="202"/>
      <c r="FR430" s="202"/>
      <c r="FS430" s="202"/>
      <c r="FT430" s="202"/>
      <c r="FU430" s="202"/>
      <c r="FV430" s="202"/>
      <c r="FW430" s="202"/>
      <c r="FX430" s="202"/>
      <c r="FY430" s="202"/>
      <c r="FZ430" s="202"/>
      <c r="GA430" s="202"/>
      <c r="GB430" s="202"/>
      <c r="GC430" s="202"/>
      <c r="GD430" s="202"/>
      <c r="GE430" s="202"/>
      <c r="GF430" s="202"/>
      <c r="GG430" s="202"/>
      <c r="GH430" s="202"/>
      <c r="GI430" s="202"/>
      <c r="GJ430" s="202"/>
      <c r="GK430" s="202"/>
      <c r="GL430" s="202"/>
      <c r="GM430" s="202"/>
      <c r="GN430" s="202"/>
      <c r="GO430" s="202"/>
      <c r="GP430" s="202"/>
      <c r="GQ430" s="202"/>
      <c r="GR430" s="202"/>
      <c r="GS430" s="202"/>
      <c r="GT430" s="202"/>
      <c r="GU430" s="202"/>
      <c r="GV430" s="202"/>
      <c r="GW430" s="202"/>
      <c r="GX430" s="202"/>
      <c r="GY430" s="202"/>
      <c r="GZ430" s="202"/>
      <c r="HA430" s="202"/>
      <c r="HB430" s="202"/>
      <c r="HC430" s="202"/>
      <c r="HD430" s="202"/>
      <c r="HE430" s="202"/>
      <c r="HF430" s="202"/>
      <c r="HG430" s="202"/>
      <c r="HH430" s="202"/>
      <c r="HI430" s="202"/>
      <c r="HJ430" s="202"/>
      <c r="HK430" s="202"/>
      <c r="HL430" s="202"/>
      <c r="HM430" s="202"/>
      <c r="HN430" s="202"/>
      <c r="HO430" s="202"/>
      <c r="HP430" s="202"/>
      <c r="HQ430" s="202"/>
      <c r="HR430" s="202"/>
      <c r="HS430" s="202"/>
    </row>
    <row r="431" spans="6:227" ht="10" customHeight="1" x14ac:dyDescent="0.35">
      <c r="F431" s="184"/>
      <c r="G431" s="184"/>
      <c r="H431" s="184"/>
      <c r="I431" s="184"/>
      <c r="J431" s="184"/>
      <c r="K431" s="184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  <c r="DI431" s="202"/>
      <c r="DJ431" s="202"/>
      <c r="DK431" s="202"/>
      <c r="DL431" s="202"/>
      <c r="DM431" s="202"/>
      <c r="DN431" s="202"/>
      <c r="DO431" s="202"/>
      <c r="DP431" s="202"/>
      <c r="DQ431" s="202"/>
      <c r="DR431" s="202"/>
      <c r="DS431" s="202"/>
      <c r="DT431" s="202"/>
      <c r="DU431" s="202"/>
      <c r="DV431" s="202"/>
      <c r="DW431" s="202"/>
      <c r="DX431" s="202"/>
      <c r="DY431" s="202"/>
      <c r="DZ431" s="202"/>
      <c r="EA431" s="202"/>
      <c r="EB431" s="202"/>
      <c r="EC431" s="202"/>
      <c r="ED431" s="202"/>
      <c r="EE431" s="202"/>
      <c r="EF431" s="202"/>
      <c r="EG431" s="202"/>
      <c r="EH431" s="202"/>
      <c r="EI431" s="202"/>
      <c r="EJ431" s="202"/>
      <c r="EK431" s="202"/>
      <c r="EL431" s="202"/>
      <c r="EM431" s="202"/>
      <c r="EN431" s="202"/>
      <c r="EO431" s="202"/>
      <c r="EP431" s="202"/>
      <c r="EQ431" s="202"/>
      <c r="ER431" s="202"/>
      <c r="ES431" s="202"/>
      <c r="ET431" s="202"/>
      <c r="EU431" s="202"/>
      <c r="EV431" s="202"/>
      <c r="EW431" s="202"/>
      <c r="EX431" s="202"/>
      <c r="EY431" s="202"/>
      <c r="EZ431" s="202"/>
      <c r="FA431" s="202"/>
      <c r="FB431" s="202"/>
      <c r="FC431" s="202"/>
      <c r="FD431" s="202"/>
      <c r="FE431" s="202"/>
      <c r="FF431" s="202"/>
      <c r="FG431" s="202"/>
      <c r="FH431" s="202"/>
      <c r="FI431" s="202"/>
      <c r="FJ431" s="202"/>
      <c r="FK431" s="202"/>
      <c r="FL431" s="202"/>
      <c r="FM431" s="202"/>
      <c r="FN431" s="202"/>
      <c r="FO431" s="202"/>
      <c r="FP431" s="202"/>
      <c r="FQ431" s="202"/>
      <c r="FR431" s="202"/>
      <c r="FS431" s="202"/>
      <c r="FT431" s="202"/>
      <c r="FU431" s="202"/>
      <c r="FV431" s="202"/>
      <c r="FW431" s="202"/>
      <c r="FX431" s="202"/>
      <c r="FY431" s="202"/>
      <c r="FZ431" s="202"/>
      <c r="GA431" s="202"/>
      <c r="GB431" s="202"/>
      <c r="GC431" s="202"/>
      <c r="GD431" s="202"/>
      <c r="GE431" s="202"/>
      <c r="GF431" s="202"/>
      <c r="GG431" s="202"/>
      <c r="GH431" s="202"/>
      <c r="GI431" s="202"/>
      <c r="GJ431" s="202"/>
      <c r="GK431" s="202"/>
      <c r="GL431" s="202"/>
      <c r="GM431" s="202"/>
      <c r="GN431" s="202"/>
      <c r="GO431" s="202"/>
      <c r="GP431" s="202"/>
      <c r="GQ431" s="202"/>
      <c r="GR431" s="202"/>
      <c r="GS431" s="202"/>
      <c r="GT431" s="202"/>
      <c r="GU431" s="202"/>
      <c r="GV431" s="202"/>
      <c r="GW431" s="202"/>
      <c r="GX431" s="202"/>
      <c r="GY431" s="202"/>
      <c r="GZ431" s="202"/>
      <c r="HA431" s="202"/>
      <c r="HB431" s="202"/>
      <c r="HC431" s="202"/>
      <c r="HD431" s="202"/>
      <c r="HE431" s="202"/>
      <c r="HF431" s="202"/>
      <c r="HG431" s="202"/>
      <c r="HH431" s="202"/>
      <c r="HI431" s="202"/>
      <c r="HJ431" s="202"/>
      <c r="HK431" s="202"/>
      <c r="HL431" s="202"/>
      <c r="HM431" s="202"/>
      <c r="HN431" s="202"/>
      <c r="HO431" s="202"/>
      <c r="HP431" s="202"/>
      <c r="HQ431" s="202"/>
      <c r="HR431" s="202"/>
      <c r="HS431" s="202"/>
    </row>
    <row r="432" spans="6:227" ht="10" customHeight="1" x14ac:dyDescent="0.35">
      <c r="F432" s="184"/>
      <c r="G432" s="184"/>
      <c r="H432" s="184"/>
      <c r="I432" s="184"/>
      <c r="J432" s="184"/>
      <c r="K432" s="184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  <c r="DI432" s="202"/>
      <c r="DJ432" s="202"/>
      <c r="DK432" s="202"/>
      <c r="DL432" s="202"/>
      <c r="DM432" s="202"/>
      <c r="DN432" s="202"/>
      <c r="DO432" s="202"/>
      <c r="DP432" s="202"/>
      <c r="DQ432" s="202"/>
      <c r="DR432" s="202"/>
      <c r="DS432" s="202"/>
      <c r="DT432" s="202"/>
      <c r="DU432" s="202"/>
      <c r="DV432" s="202"/>
      <c r="DW432" s="202"/>
      <c r="DX432" s="202"/>
      <c r="DY432" s="202"/>
      <c r="DZ432" s="202"/>
      <c r="EA432" s="202"/>
      <c r="EB432" s="202"/>
      <c r="EC432" s="202"/>
      <c r="ED432" s="202"/>
      <c r="EE432" s="202"/>
      <c r="EF432" s="202"/>
      <c r="EG432" s="202"/>
      <c r="EH432" s="202"/>
      <c r="EI432" s="202"/>
      <c r="EJ432" s="202"/>
      <c r="EK432" s="202"/>
      <c r="EL432" s="202"/>
      <c r="EM432" s="202"/>
      <c r="EN432" s="202"/>
      <c r="EO432" s="202"/>
      <c r="EP432" s="202"/>
      <c r="EQ432" s="202"/>
      <c r="ER432" s="202"/>
      <c r="ES432" s="202"/>
      <c r="ET432" s="202"/>
      <c r="EU432" s="202"/>
      <c r="EV432" s="202"/>
      <c r="EW432" s="202"/>
      <c r="EX432" s="202"/>
      <c r="EY432" s="202"/>
      <c r="EZ432" s="202"/>
      <c r="FA432" s="202"/>
      <c r="FB432" s="202"/>
      <c r="FC432" s="202"/>
      <c r="FD432" s="202"/>
      <c r="FE432" s="202"/>
      <c r="FF432" s="202"/>
      <c r="FG432" s="202"/>
      <c r="FH432" s="202"/>
      <c r="FI432" s="202"/>
      <c r="FJ432" s="202"/>
      <c r="FK432" s="202"/>
      <c r="FL432" s="202"/>
      <c r="FM432" s="202"/>
      <c r="FN432" s="202"/>
      <c r="FO432" s="202"/>
      <c r="FP432" s="202"/>
      <c r="FQ432" s="202"/>
      <c r="FR432" s="202"/>
      <c r="FS432" s="202"/>
      <c r="FT432" s="202"/>
      <c r="FU432" s="202"/>
      <c r="FV432" s="202"/>
      <c r="FW432" s="202"/>
      <c r="FX432" s="202"/>
      <c r="FY432" s="202"/>
      <c r="FZ432" s="202"/>
      <c r="GA432" s="202"/>
      <c r="GB432" s="202"/>
      <c r="GC432" s="202"/>
      <c r="GD432" s="202"/>
      <c r="GE432" s="202"/>
      <c r="GF432" s="202"/>
      <c r="GG432" s="202"/>
      <c r="GH432" s="202"/>
      <c r="GI432" s="202"/>
      <c r="GJ432" s="202"/>
      <c r="GK432" s="202"/>
      <c r="GL432" s="202"/>
      <c r="GM432" s="202"/>
      <c r="GN432" s="202"/>
      <c r="GO432" s="202"/>
      <c r="GP432" s="202"/>
      <c r="GQ432" s="202"/>
      <c r="GR432" s="202"/>
      <c r="GS432" s="202"/>
      <c r="GT432" s="202"/>
      <c r="GU432" s="202"/>
      <c r="GV432" s="202"/>
      <c r="GW432" s="202"/>
      <c r="GX432" s="202"/>
      <c r="GY432" s="202"/>
      <c r="GZ432" s="202"/>
      <c r="HA432" s="202"/>
      <c r="HB432" s="202"/>
      <c r="HC432" s="202"/>
      <c r="HD432" s="202"/>
      <c r="HE432" s="202"/>
      <c r="HF432" s="202"/>
      <c r="HG432" s="202"/>
      <c r="HH432" s="202"/>
      <c r="HI432" s="202"/>
      <c r="HJ432" s="202"/>
      <c r="HK432" s="202"/>
      <c r="HL432" s="202"/>
      <c r="HM432" s="202"/>
      <c r="HN432" s="202"/>
      <c r="HO432" s="202"/>
      <c r="HP432" s="202"/>
      <c r="HQ432" s="202"/>
      <c r="HR432" s="202"/>
      <c r="HS432" s="202"/>
    </row>
    <row r="433" spans="6:227" ht="10" customHeight="1" x14ac:dyDescent="0.35">
      <c r="F433" s="184"/>
      <c r="G433" s="184"/>
      <c r="H433" s="184"/>
      <c r="I433" s="184"/>
      <c r="J433" s="184"/>
      <c r="K433" s="184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  <c r="DI433" s="202"/>
      <c r="DJ433" s="202"/>
      <c r="DK433" s="202"/>
      <c r="DL433" s="202"/>
      <c r="DM433" s="202"/>
      <c r="DN433" s="202"/>
      <c r="DO433" s="202"/>
      <c r="DP433" s="202"/>
      <c r="DQ433" s="202"/>
      <c r="DR433" s="202"/>
      <c r="DS433" s="202"/>
      <c r="DT433" s="202"/>
      <c r="DU433" s="202"/>
      <c r="DV433" s="202"/>
      <c r="DW433" s="202"/>
      <c r="DX433" s="202"/>
      <c r="DY433" s="202"/>
      <c r="DZ433" s="202"/>
      <c r="EA433" s="202"/>
      <c r="EB433" s="202"/>
      <c r="EC433" s="202"/>
      <c r="ED433" s="202"/>
      <c r="EE433" s="202"/>
      <c r="EF433" s="202"/>
      <c r="EG433" s="202"/>
      <c r="EH433" s="202"/>
      <c r="EI433" s="202"/>
      <c r="EJ433" s="202"/>
      <c r="EK433" s="202"/>
      <c r="EL433" s="202"/>
      <c r="EM433" s="202"/>
      <c r="EN433" s="202"/>
      <c r="EO433" s="202"/>
      <c r="EP433" s="202"/>
      <c r="EQ433" s="202"/>
      <c r="ER433" s="202"/>
      <c r="ES433" s="202"/>
      <c r="ET433" s="202"/>
      <c r="EU433" s="202"/>
      <c r="EV433" s="202"/>
      <c r="EW433" s="202"/>
      <c r="EX433" s="202"/>
      <c r="EY433" s="202"/>
      <c r="EZ433" s="202"/>
      <c r="FA433" s="202"/>
      <c r="FB433" s="202"/>
      <c r="FC433" s="202"/>
      <c r="FD433" s="202"/>
      <c r="FE433" s="202"/>
      <c r="FF433" s="202"/>
      <c r="FG433" s="202"/>
      <c r="FH433" s="202"/>
      <c r="FI433" s="202"/>
      <c r="FJ433" s="202"/>
      <c r="FK433" s="202"/>
      <c r="FL433" s="202"/>
      <c r="FM433" s="202"/>
      <c r="FN433" s="202"/>
      <c r="FO433" s="202"/>
      <c r="FP433" s="202"/>
      <c r="FQ433" s="202"/>
      <c r="FR433" s="202"/>
      <c r="FS433" s="202"/>
      <c r="FT433" s="202"/>
      <c r="FU433" s="202"/>
      <c r="FV433" s="202"/>
      <c r="FW433" s="202"/>
      <c r="FX433" s="202"/>
      <c r="FY433" s="202"/>
      <c r="FZ433" s="202"/>
      <c r="GA433" s="202"/>
      <c r="GB433" s="202"/>
      <c r="GC433" s="202"/>
      <c r="GD433" s="202"/>
      <c r="GE433" s="202"/>
      <c r="GF433" s="202"/>
      <c r="GG433" s="202"/>
      <c r="GH433" s="202"/>
      <c r="GI433" s="202"/>
      <c r="GJ433" s="202"/>
      <c r="GK433" s="202"/>
      <c r="GL433" s="202"/>
      <c r="GM433" s="202"/>
      <c r="GN433" s="202"/>
      <c r="GO433" s="202"/>
      <c r="GP433" s="202"/>
      <c r="GQ433" s="202"/>
      <c r="GR433" s="202"/>
      <c r="GS433" s="202"/>
      <c r="GT433" s="202"/>
      <c r="GU433" s="202"/>
      <c r="GV433" s="202"/>
      <c r="GW433" s="202"/>
      <c r="GX433" s="202"/>
      <c r="GY433" s="202"/>
      <c r="GZ433" s="202"/>
      <c r="HA433" s="202"/>
      <c r="HB433" s="202"/>
      <c r="HC433" s="202"/>
      <c r="HD433" s="202"/>
      <c r="HE433" s="202"/>
      <c r="HF433" s="202"/>
      <c r="HG433" s="202"/>
      <c r="HH433" s="202"/>
      <c r="HI433" s="202"/>
      <c r="HJ433" s="202"/>
      <c r="HK433" s="202"/>
      <c r="HL433" s="202"/>
      <c r="HM433" s="202"/>
      <c r="HN433" s="202"/>
      <c r="HO433" s="202"/>
      <c r="HP433" s="202"/>
      <c r="HQ433" s="202"/>
      <c r="HR433" s="202"/>
      <c r="HS433" s="202"/>
    </row>
    <row r="434" spans="6:227" ht="10" customHeight="1" x14ac:dyDescent="0.35">
      <c r="F434" s="184"/>
      <c r="G434" s="184"/>
      <c r="H434" s="184"/>
      <c r="I434" s="184"/>
      <c r="J434" s="184"/>
      <c r="K434" s="184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  <c r="DJ434" s="202"/>
      <c r="DK434" s="202"/>
      <c r="DL434" s="202"/>
      <c r="DM434" s="202"/>
      <c r="DN434" s="202"/>
      <c r="DO434" s="202"/>
      <c r="DP434" s="202"/>
      <c r="DQ434" s="202"/>
      <c r="DR434" s="202"/>
      <c r="DS434" s="202"/>
      <c r="DT434" s="202"/>
      <c r="DU434" s="202"/>
      <c r="DV434" s="202"/>
      <c r="DW434" s="202"/>
      <c r="DX434" s="202"/>
      <c r="DY434" s="202"/>
      <c r="DZ434" s="202"/>
      <c r="EA434" s="202"/>
      <c r="EB434" s="202"/>
      <c r="EC434" s="202"/>
      <c r="ED434" s="202"/>
      <c r="EE434" s="202"/>
      <c r="EF434" s="202"/>
      <c r="EG434" s="202"/>
      <c r="EH434" s="202"/>
      <c r="EI434" s="202"/>
      <c r="EJ434" s="202"/>
      <c r="EK434" s="202"/>
      <c r="EL434" s="202"/>
      <c r="EM434" s="202"/>
      <c r="EN434" s="202"/>
      <c r="EO434" s="202"/>
      <c r="EP434" s="202"/>
      <c r="EQ434" s="202"/>
      <c r="ER434" s="202"/>
      <c r="ES434" s="202"/>
      <c r="ET434" s="202"/>
      <c r="EU434" s="202"/>
      <c r="EV434" s="202"/>
      <c r="EW434" s="202"/>
      <c r="EX434" s="202"/>
      <c r="EY434" s="202"/>
      <c r="EZ434" s="202"/>
      <c r="FA434" s="202"/>
      <c r="FB434" s="202"/>
      <c r="FC434" s="202"/>
      <c r="FD434" s="202"/>
      <c r="FE434" s="202"/>
      <c r="FF434" s="202"/>
      <c r="FG434" s="202"/>
      <c r="FH434" s="202"/>
      <c r="FI434" s="202"/>
      <c r="FJ434" s="202"/>
      <c r="FK434" s="202"/>
      <c r="FL434" s="202"/>
      <c r="FM434" s="202"/>
      <c r="FN434" s="202"/>
      <c r="FO434" s="202"/>
      <c r="FP434" s="202"/>
      <c r="FQ434" s="202"/>
      <c r="FR434" s="202"/>
      <c r="FS434" s="202"/>
      <c r="FT434" s="202"/>
      <c r="FU434" s="202"/>
      <c r="FV434" s="202"/>
      <c r="FW434" s="202"/>
      <c r="FX434" s="202"/>
      <c r="FY434" s="202"/>
      <c r="FZ434" s="202"/>
      <c r="GA434" s="202"/>
      <c r="GB434" s="202"/>
      <c r="GC434" s="202"/>
      <c r="GD434" s="202"/>
      <c r="GE434" s="202"/>
      <c r="GF434" s="202"/>
      <c r="GG434" s="202"/>
      <c r="GH434" s="202"/>
      <c r="GI434" s="202"/>
      <c r="GJ434" s="202"/>
      <c r="GK434" s="202"/>
      <c r="GL434" s="202"/>
      <c r="GM434" s="202"/>
      <c r="GN434" s="202"/>
      <c r="GO434" s="202"/>
      <c r="GP434" s="202"/>
      <c r="GQ434" s="202"/>
      <c r="GR434" s="202"/>
      <c r="GS434" s="202"/>
      <c r="GT434" s="202"/>
      <c r="GU434" s="202"/>
      <c r="GV434" s="202"/>
      <c r="GW434" s="202"/>
      <c r="GX434" s="202"/>
      <c r="GY434" s="202"/>
      <c r="GZ434" s="202"/>
      <c r="HA434" s="202"/>
      <c r="HB434" s="202"/>
      <c r="HC434" s="202"/>
      <c r="HD434" s="202"/>
      <c r="HE434" s="202"/>
      <c r="HF434" s="202"/>
      <c r="HG434" s="202"/>
      <c r="HH434" s="202"/>
      <c r="HI434" s="202"/>
      <c r="HJ434" s="202"/>
      <c r="HK434" s="202"/>
      <c r="HL434" s="202"/>
      <c r="HM434" s="202"/>
      <c r="HN434" s="202"/>
      <c r="HO434" s="202"/>
      <c r="HP434" s="202"/>
      <c r="HQ434" s="202"/>
      <c r="HR434" s="202"/>
      <c r="HS434" s="202"/>
    </row>
    <row r="435" spans="6:227" ht="10" customHeight="1" x14ac:dyDescent="0.35">
      <c r="F435" s="184"/>
      <c r="G435" s="184"/>
      <c r="H435" s="184"/>
      <c r="I435" s="184"/>
      <c r="J435" s="184"/>
      <c r="K435" s="184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  <c r="DJ435" s="202"/>
      <c r="DK435" s="202"/>
      <c r="DL435" s="202"/>
      <c r="DM435" s="202"/>
      <c r="DN435" s="202"/>
      <c r="DO435" s="202"/>
      <c r="DP435" s="202"/>
      <c r="DQ435" s="202"/>
      <c r="DR435" s="202"/>
      <c r="DS435" s="202"/>
      <c r="DT435" s="202"/>
      <c r="DU435" s="202"/>
      <c r="DV435" s="202"/>
      <c r="DW435" s="202"/>
      <c r="DX435" s="202"/>
      <c r="DY435" s="202"/>
      <c r="DZ435" s="202"/>
      <c r="EA435" s="202"/>
      <c r="EB435" s="202"/>
      <c r="EC435" s="202"/>
      <c r="ED435" s="202"/>
      <c r="EE435" s="202"/>
      <c r="EF435" s="202"/>
      <c r="EG435" s="202"/>
      <c r="EH435" s="202"/>
      <c r="EI435" s="202"/>
      <c r="EJ435" s="202"/>
      <c r="EK435" s="202"/>
      <c r="EL435" s="202"/>
      <c r="EM435" s="202"/>
      <c r="EN435" s="202"/>
      <c r="EO435" s="202"/>
      <c r="EP435" s="202"/>
      <c r="EQ435" s="202"/>
      <c r="ER435" s="202"/>
      <c r="ES435" s="202"/>
      <c r="ET435" s="202"/>
      <c r="EU435" s="202"/>
      <c r="EV435" s="202"/>
      <c r="EW435" s="202"/>
      <c r="EX435" s="202"/>
      <c r="EY435" s="202"/>
      <c r="EZ435" s="202"/>
      <c r="FA435" s="202"/>
      <c r="FB435" s="202"/>
      <c r="FC435" s="202"/>
      <c r="FD435" s="202"/>
      <c r="FE435" s="202"/>
      <c r="FF435" s="202"/>
      <c r="FG435" s="202"/>
      <c r="FH435" s="202"/>
      <c r="FI435" s="202"/>
      <c r="FJ435" s="202"/>
      <c r="FK435" s="202"/>
      <c r="FL435" s="202"/>
      <c r="FM435" s="202"/>
      <c r="FN435" s="202"/>
      <c r="FO435" s="202"/>
      <c r="FP435" s="202"/>
      <c r="FQ435" s="202"/>
      <c r="FR435" s="202"/>
      <c r="FS435" s="202"/>
      <c r="FT435" s="202"/>
      <c r="FU435" s="202"/>
      <c r="FV435" s="202"/>
      <c r="FW435" s="202"/>
      <c r="FX435" s="202"/>
      <c r="FY435" s="202"/>
      <c r="FZ435" s="202"/>
      <c r="GA435" s="202"/>
      <c r="GB435" s="202"/>
      <c r="GC435" s="202"/>
      <c r="GD435" s="202"/>
      <c r="GE435" s="202"/>
      <c r="GF435" s="202"/>
      <c r="GG435" s="202"/>
      <c r="GH435" s="202"/>
      <c r="GI435" s="202"/>
      <c r="GJ435" s="202"/>
      <c r="GK435" s="202"/>
      <c r="GL435" s="202"/>
      <c r="GM435" s="202"/>
      <c r="GN435" s="202"/>
      <c r="GO435" s="202"/>
      <c r="GP435" s="202"/>
      <c r="GQ435" s="202"/>
      <c r="GR435" s="202"/>
      <c r="GS435" s="202"/>
      <c r="GT435" s="202"/>
      <c r="GU435" s="202"/>
      <c r="GV435" s="202"/>
      <c r="GW435" s="202"/>
      <c r="GX435" s="202"/>
      <c r="GY435" s="202"/>
      <c r="GZ435" s="202"/>
      <c r="HA435" s="202"/>
      <c r="HB435" s="202"/>
      <c r="HC435" s="202"/>
      <c r="HD435" s="202"/>
      <c r="HE435" s="202"/>
      <c r="HF435" s="202"/>
      <c r="HG435" s="202"/>
      <c r="HH435" s="202"/>
      <c r="HI435" s="202"/>
      <c r="HJ435" s="202"/>
      <c r="HK435" s="202"/>
      <c r="HL435" s="202"/>
      <c r="HM435" s="202"/>
      <c r="HN435" s="202"/>
      <c r="HO435" s="202"/>
      <c r="HP435" s="202"/>
      <c r="HQ435" s="202"/>
      <c r="HR435" s="202"/>
      <c r="HS435" s="202"/>
    </row>
    <row r="436" spans="6:227" ht="10" customHeight="1" x14ac:dyDescent="0.35">
      <c r="F436" s="184"/>
      <c r="G436" s="184"/>
      <c r="H436" s="184"/>
      <c r="I436" s="184"/>
      <c r="J436" s="184"/>
      <c r="K436" s="184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  <c r="DI436" s="202"/>
      <c r="DJ436" s="202"/>
      <c r="DK436" s="202"/>
      <c r="DL436" s="202"/>
      <c r="DM436" s="202"/>
      <c r="DN436" s="202"/>
      <c r="DO436" s="202"/>
      <c r="DP436" s="202"/>
      <c r="DQ436" s="202"/>
      <c r="DR436" s="202"/>
      <c r="DS436" s="202"/>
      <c r="DT436" s="202"/>
      <c r="DU436" s="202"/>
      <c r="DV436" s="202"/>
      <c r="DW436" s="202"/>
      <c r="DX436" s="202"/>
      <c r="DY436" s="202"/>
      <c r="DZ436" s="202"/>
      <c r="EA436" s="202"/>
      <c r="EB436" s="202"/>
      <c r="EC436" s="202"/>
      <c r="ED436" s="202"/>
      <c r="EE436" s="202"/>
      <c r="EF436" s="202"/>
      <c r="EG436" s="202"/>
      <c r="EH436" s="202"/>
      <c r="EI436" s="202"/>
      <c r="EJ436" s="202"/>
      <c r="EK436" s="202"/>
      <c r="EL436" s="202"/>
      <c r="EM436" s="202"/>
      <c r="EN436" s="202"/>
      <c r="EO436" s="202"/>
      <c r="EP436" s="202"/>
      <c r="EQ436" s="202"/>
      <c r="ER436" s="202"/>
      <c r="ES436" s="202"/>
      <c r="ET436" s="202"/>
      <c r="EU436" s="202"/>
      <c r="EV436" s="202"/>
      <c r="EW436" s="202"/>
      <c r="EX436" s="202"/>
      <c r="EY436" s="202"/>
      <c r="EZ436" s="202"/>
      <c r="FA436" s="202"/>
      <c r="FB436" s="202"/>
      <c r="FC436" s="202"/>
      <c r="FD436" s="202"/>
      <c r="FE436" s="202"/>
      <c r="FF436" s="202"/>
      <c r="FG436" s="202"/>
      <c r="FH436" s="202"/>
      <c r="FI436" s="202"/>
      <c r="FJ436" s="202"/>
      <c r="FK436" s="202"/>
      <c r="FL436" s="202"/>
      <c r="FM436" s="202"/>
      <c r="FN436" s="202"/>
      <c r="FO436" s="202"/>
      <c r="FP436" s="202"/>
      <c r="FQ436" s="202"/>
      <c r="FR436" s="202"/>
      <c r="FS436" s="202"/>
      <c r="FT436" s="202"/>
      <c r="FU436" s="202"/>
      <c r="FV436" s="202"/>
      <c r="FW436" s="202"/>
      <c r="FX436" s="202"/>
      <c r="FY436" s="202"/>
      <c r="FZ436" s="202"/>
      <c r="GA436" s="202"/>
      <c r="GB436" s="202"/>
      <c r="GC436" s="202"/>
      <c r="GD436" s="202"/>
      <c r="GE436" s="202"/>
      <c r="GF436" s="202"/>
      <c r="GG436" s="202"/>
      <c r="GH436" s="202"/>
      <c r="GI436" s="202"/>
      <c r="GJ436" s="202"/>
      <c r="GK436" s="202"/>
      <c r="GL436" s="202"/>
      <c r="GM436" s="202"/>
      <c r="GN436" s="202"/>
      <c r="GO436" s="202"/>
      <c r="GP436" s="202"/>
      <c r="GQ436" s="202"/>
      <c r="GR436" s="202"/>
      <c r="GS436" s="202"/>
      <c r="GT436" s="202"/>
      <c r="GU436" s="202"/>
      <c r="GV436" s="202"/>
      <c r="GW436" s="202"/>
      <c r="GX436" s="202"/>
      <c r="GY436" s="202"/>
      <c r="GZ436" s="202"/>
      <c r="HA436" s="202"/>
      <c r="HB436" s="202"/>
      <c r="HC436" s="202"/>
      <c r="HD436" s="202"/>
      <c r="HE436" s="202"/>
      <c r="HF436" s="202"/>
      <c r="HG436" s="202"/>
      <c r="HH436" s="202"/>
      <c r="HI436" s="202"/>
      <c r="HJ436" s="202"/>
      <c r="HK436" s="202"/>
      <c r="HL436" s="202"/>
      <c r="HM436" s="202"/>
      <c r="HN436" s="202"/>
      <c r="HO436" s="202"/>
      <c r="HP436" s="202"/>
      <c r="HQ436" s="202"/>
      <c r="HR436" s="202"/>
      <c r="HS436" s="202"/>
    </row>
    <row r="437" spans="6:227" ht="10" customHeight="1" x14ac:dyDescent="0.35">
      <c r="F437" s="184"/>
      <c r="G437" s="184"/>
      <c r="H437" s="184"/>
      <c r="I437" s="184"/>
      <c r="J437" s="184"/>
      <c r="K437" s="184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  <c r="DH437" s="202"/>
      <c r="DI437" s="202"/>
      <c r="DJ437" s="202"/>
      <c r="DK437" s="202"/>
      <c r="DL437" s="202"/>
      <c r="DM437" s="202"/>
      <c r="DN437" s="202"/>
      <c r="DO437" s="202"/>
      <c r="DP437" s="202"/>
      <c r="DQ437" s="202"/>
      <c r="DR437" s="202"/>
      <c r="DS437" s="202"/>
      <c r="DT437" s="202"/>
      <c r="DU437" s="202"/>
      <c r="DV437" s="202"/>
      <c r="DW437" s="202"/>
      <c r="DX437" s="202"/>
      <c r="DY437" s="202"/>
      <c r="DZ437" s="202"/>
      <c r="EA437" s="202"/>
      <c r="EB437" s="202"/>
      <c r="EC437" s="202"/>
      <c r="ED437" s="202"/>
      <c r="EE437" s="202"/>
      <c r="EF437" s="202"/>
      <c r="EG437" s="202"/>
      <c r="EH437" s="202"/>
      <c r="EI437" s="202"/>
      <c r="EJ437" s="202"/>
      <c r="EK437" s="202"/>
      <c r="EL437" s="202"/>
      <c r="EM437" s="202"/>
      <c r="EN437" s="202"/>
      <c r="EO437" s="202"/>
      <c r="EP437" s="202"/>
      <c r="EQ437" s="202"/>
      <c r="ER437" s="202"/>
      <c r="ES437" s="202"/>
      <c r="ET437" s="202"/>
      <c r="EU437" s="202"/>
      <c r="EV437" s="202"/>
      <c r="EW437" s="202"/>
      <c r="EX437" s="202"/>
      <c r="EY437" s="202"/>
      <c r="EZ437" s="202"/>
      <c r="FA437" s="202"/>
      <c r="FB437" s="202"/>
      <c r="FC437" s="202"/>
      <c r="FD437" s="202"/>
      <c r="FE437" s="202"/>
      <c r="FF437" s="202"/>
      <c r="FG437" s="202"/>
      <c r="FH437" s="202"/>
      <c r="FI437" s="202"/>
      <c r="FJ437" s="202"/>
      <c r="FK437" s="202"/>
      <c r="FL437" s="202"/>
      <c r="FM437" s="202"/>
      <c r="FN437" s="202"/>
      <c r="FO437" s="202"/>
      <c r="FP437" s="202"/>
      <c r="FQ437" s="202"/>
      <c r="FR437" s="202"/>
      <c r="FS437" s="202"/>
      <c r="FT437" s="202"/>
      <c r="FU437" s="202"/>
      <c r="FV437" s="202"/>
      <c r="FW437" s="202"/>
      <c r="FX437" s="202"/>
      <c r="FY437" s="202"/>
      <c r="FZ437" s="202"/>
      <c r="GA437" s="202"/>
      <c r="GB437" s="202"/>
      <c r="GC437" s="202"/>
      <c r="GD437" s="202"/>
      <c r="GE437" s="202"/>
      <c r="GF437" s="202"/>
      <c r="GG437" s="202"/>
      <c r="GH437" s="202"/>
      <c r="GI437" s="202"/>
      <c r="GJ437" s="202"/>
      <c r="GK437" s="202"/>
      <c r="GL437" s="202"/>
      <c r="GM437" s="202"/>
      <c r="GN437" s="202"/>
      <c r="GO437" s="202"/>
      <c r="GP437" s="202"/>
      <c r="GQ437" s="202"/>
      <c r="GR437" s="202"/>
      <c r="GS437" s="202"/>
      <c r="GT437" s="202"/>
      <c r="GU437" s="202"/>
      <c r="GV437" s="202"/>
      <c r="GW437" s="202"/>
      <c r="GX437" s="202"/>
      <c r="GY437" s="202"/>
      <c r="GZ437" s="202"/>
      <c r="HA437" s="202"/>
      <c r="HB437" s="202"/>
      <c r="HC437" s="202"/>
      <c r="HD437" s="202"/>
      <c r="HE437" s="202"/>
      <c r="HF437" s="202"/>
      <c r="HG437" s="202"/>
      <c r="HH437" s="202"/>
      <c r="HI437" s="202"/>
      <c r="HJ437" s="202"/>
      <c r="HK437" s="202"/>
      <c r="HL437" s="202"/>
      <c r="HM437" s="202"/>
      <c r="HN437" s="202"/>
      <c r="HO437" s="202"/>
      <c r="HP437" s="202"/>
      <c r="HQ437" s="202"/>
      <c r="HR437" s="202"/>
      <c r="HS437" s="202"/>
    </row>
    <row r="438" spans="6:227" ht="10" customHeight="1" x14ac:dyDescent="0.35">
      <c r="F438" s="184"/>
      <c r="G438" s="184"/>
      <c r="H438" s="184"/>
      <c r="I438" s="184"/>
      <c r="J438" s="184"/>
      <c r="K438" s="184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  <c r="BI438" s="202"/>
      <c r="BJ438" s="202"/>
      <c r="BK438" s="202"/>
      <c r="BL438" s="202"/>
      <c r="BM438" s="202"/>
      <c r="BN438" s="202"/>
      <c r="BO438" s="202"/>
      <c r="BP438" s="202"/>
      <c r="BQ438" s="202"/>
      <c r="BR438" s="202"/>
      <c r="BS438" s="202"/>
      <c r="BT438" s="202"/>
      <c r="BU438" s="202"/>
      <c r="BV438" s="202"/>
      <c r="BW438" s="202"/>
      <c r="BX438" s="202"/>
      <c r="BY438" s="202"/>
      <c r="BZ438" s="202"/>
      <c r="CA438" s="202"/>
      <c r="CB438" s="202"/>
      <c r="CC438" s="202"/>
      <c r="CD438" s="202"/>
      <c r="CE438" s="202"/>
      <c r="CF438" s="202"/>
      <c r="CG438" s="202"/>
      <c r="CH438" s="202"/>
      <c r="CI438" s="202"/>
      <c r="CJ438" s="202"/>
      <c r="CK438" s="202"/>
      <c r="CL438" s="202"/>
      <c r="CM438" s="202"/>
      <c r="CN438" s="202"/>
      <c r="CO438" s="202"/>
      <c r="CP438" s="202"/>
      <c r="CQ438" s="202"/>
      <c r="CR438" s="202"/>
      <c r="CS438" s="202"/>
      <c r="CT438" s="202"/>
      <c r="CU438" s="202"/>
      <c r="CV438" s="202"/>
      <c r="CW438" s="202"/>
      <c r="CX438" s="202"/>
      <c r="CY438" s="202"/>
      <c r="CZ438" s="202"/>
      <c r="DA438" s="202"/>
      <c r="DB438" s="202"/>
      <c r="DC438" s="202"/>
      <c r="DD438" s="202"/>
      <c r="DE438" s="202"/>
      <c r="DF438" s="202"/>
      <c r="DG438" s="202"/>
      <c r="DH438" s="202"/>
      <c r="DI438" s="202"/>
      <c r="DJ438" s="202"/>
      <c r="DK438" s="202"/>
      <c r="DL438" s="202"/>
      <c r="DM438" s="202"/>
      <c r="DN438" s="202"/>
      <c r="DO438" s="202"/>
      <c r="DP438" s="202"/>
      <c r="DQ438" s="202"/>
      <c r="DR438" s="202"/>
      <c r="DS438" s="202"/>
      <c r="DT438" s="202"/>
      <c r="DU438" s="202"/>
      <c r="DV438" s="202"/>
      <c r="DW438" s="202"/>
      <c r="DX438" s="202"/>
      <c r="DY438" s="202"/>
      <c r="DZ438" s="202"/>
      <c r="EA438" s="202"/>
      <c r="EB438" s="202"/>
      <c r="EC438" s="202"/>
      <c r="ED438" s="202"/>
      <c r="EE438" s="202"/>
      <c r="EF438" s="202"/>
      <c r="EG438" s="202"/>
      <c r="EH438" s="202"/>
      <c r="EI438" s="202"/>
      <c r="EJ438" s="202"/>
      <c r="EK438" s="202"/>
      <c r="EL438" s="202"/>
      <c r="EM438" s="202"/>
      <c r="EN438" s="202"/>
      <c r="EO438" s="202"/>
      <c r="EP438" s="202"/>
      <c r="EQ438" s="202"/>
      <c r="ER438" s="202"/>
      <c r="ES438" s="202"/>
      <c r="ET438" s="202"/>
      <c r="EU438" s="202"/>
      <c r="EV438" s="202"/>
      <c r="EW438" s="202"/>
      <c r="EX438" s="202"/>
      <c r="EY438" s="202"/>
      <c r="EZ438" s="202"/>
      <c r="FA438" s="202"/>
      <c r="FB438" s="202"/>
      <c r="FC438" s="202"/>
      <c r="FD438" s="202"/>
      <c r="FE438" s="202"/>
      <c r="FF438" s="202"/>
      <c r="FG438" s="202"/>
      <c r="FH438" s="202"/>
      <c r="FI438" s="202"/>
      <c r="FJ438" s="202"/>
      <c r="FK438" s="202"/>
      <c r="FL438" s="202"/>
      <c r="FM438" s="202"/>
      <c r="FN438" s="202"/>
      <c r="FO438" s="202"/>
      <c r="FP438" s="202"/>
      <c r="FQ438" s="202"/>
      <c r="FR438" s="202"/>
      <c r="FS438" s="202"/>
      <c r="FT438" s="202"/>
      <c r="FU438" s="202"/>
      <c r="FV438" s="202"/>
      <c r="FW438" s="202"/>
      <c r="FX438" s="202"/>
      <c r="FY438" s="202"/>
      <c r="FZ438" s="202"/>
      <c r="GA438" s="202"/>
      <c r="GB438" s="202"/>
      <c r="GC438" s="202"/>
      <c r="GD438" s="202"/>
      <c r="GE438" s="202"/>
      <c r="GF438" s="202"/>
      <c r="GG438" s="202"/>
      <c r="GH438" s="202"/>
      <c r="GI438" s="202"/>
      <c r="GJ438" s="202"/>
      <c r="GK438" s="202"/>
      <c r="GL438" s="202"/>
      <c r="GM438" s="202"/>
      <c r="GN438" s="202"/>
      <c r="GO438" s="202"/>
      <c r="GP438" s="202"/>
      <c r="GQ438" s="202"/>
      <c r="GR438" s="202"/>
      <c r="GS438" s="202"/>
      <c r="GT438" s="202"/>
      <c r="GU438" s="202"/>
      <c r="GV438" s="202"/>
      <c r="GW438" s="202"/>
      <c r="GX438" s="202"/>
      <c r="GY438" s="202"/>
      <c r="GZ438" s="202"/>
      <c r="HA438" s="202"/>
      <c r="HB438" s="202"/>
      <c r="HC438" s="202"/>
      <c r="HD438" s="202"/>
      <c r="HE438" s="202"/>
      <c r="HF438" s="202"/>
      <c r="HG438" s="202"/>
      <c r="HH438" s="202"/>
      <c r="HI438" s="202"/>
      <c r="HJ438" s="202"/>
      <c r="HK438" s="202"/>
      <c r="HL438" s="202"/>
      <c r="HM438" s="202"/>
      <c r="HN438" s="202"/>
      <c r="HO438" s="202"/>
      <c r="HP438" s="202"/>
      <c r="HQ438" s="202"/>
      <c r="HR438" s="202"/>
      <c r="HS438" s="202"/>
    </row>
    <row r="439" spans="6:227" ht="10" customHeight="1" x14ac:dyDescent="0.35">
      <c r="F439" s="184"/>
      <c r="G439" s="184"/>
      <c r="H439" s="184"/>
      <c r="I439" s="184"/>
      <c r="J439" s="184"/>
      <c r="K439" s="184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  <c r="BI439" s="202"/>
      <c r="BJ439" s="202"/>
      <c r="BK439" s="202"/>
      <c r="BL439" s="202"/>
      <c r="BM439" s="202"/>
      <c r="BN439" s="202"/>
      <c r="BO439" s="202"/>
      <c r="BP439" s="202"/>
      <c r="BQ439" s="202"/>
      <c r="BR439" s="202"/>
      <c r="BS439" s="202"/>
      <c r="BT439" s="202"/>
      <c r="BU439" s="202"/>
      <c r="BV439" s="202"/>
      <c r="BW439" s="202"/>
      <c r="BX439" s="202"/>
      <c r="BY439" s="202"/>
      <c r="BZ439" s="202"/>
      <c r="CA439" s="202"/>
      <c r="CB439" s="202"/>
      <c r="CC439" s="202"/>
      <c r="CD439" s="202"/>
      <c r="CE439" s="202"/>
      <c r="CF439" s="202"/>
      <c r="CG439" s="202"/>
      <c r="CH439" s="202"/>
      <c r="CI439" s="202"/>
      <c r="CJ439" s="202"/>
      <c r="CK439" s="202"/>
      <c r="CL439" s="202"/>
      <c r="CM439" s="202"/>
      <c r="CN439" s="202"/>
      <c r="CO439" s="202"/>
      <c r="CP439" s="202"/>
      <c r="CQ439" s="202"/>
      <c r="CR439" s="202"/>
      <c r="CS439" s="202"/>
      <c r="CT439" s="202"/>
      <c r="CU439" s="202"/>
      <c r="CV439" s="202"/>
      <c r="CW439" s="202"/>
      <c r="CX439" s="202"/>
      <c r="CY439" s="202"/>
      <c r="CZ439" s="202"/>
      <c r="DA439" s="202"/>
      <c r="DB439" s="202"/>
      <c r="DC439" s="202"/>
      <c r="DD439" s="202"/>
      <c r="DE439" s="202"/>
      <c r="DF439" s="202"/>
      <c r="DG439" s="202"/>
      <c r="DH439" s="202"/>
      <c r="DI439" s="202"/>
      <c r="DJ439" s="202"/>
      <c r="DK439" s="202"/>
      <c r="DL439" s="202"/>
      <c r="DM439" s="202"/>
      <c r="DN439" s="202"/>
      <c r="DO439" s="202"/>
      <c r="DP439" s="202"/>
      <c r="DQ439" s="202"/>
      <c r="DR439" s="202"/>
      <c r="DS439" s="202"/>
      <c r="DT439" s="202"/>
      <c r="DU439" s="202"/>
      <c r="DV439" s="202"/>
      <c r="DW439" s="202"/>
      <c r="DX439" s="202"/>
      <c r="DY439" s="202"/>
      <c r="DZ439" s="202"/>
      <c r="EA439" s="202"/>
      <c r="EB439" s="202"/>
      <c r="EC439" s="202"/>
      <c r="ED439" s="202"/>
      <c r="EE439" s="202"/>
      <c r="EF439" s="202"/>
      <c r="EG439" s="202"/>
      <c r="EH439" s="202"/>
      <c r="EI439" s="202"/>
      <c r="EJ439" s="202"/>
      <c r="EK439" s="202"/>
      <c r="EL439" s="202"/>
      <c r="EM439" s="202"/>
      <c r="EN439" s="202"/>
      <c r="EO439" s="202"/>
      <c r="EP439" s="202"/>
      <c r="EQ439" s="202"/>
      <c r="ER439" s="202"/>
      <c r="ES439" s="202"/>
      <c r="ET439" s="202"/>
      <c r="EU439" s="202"/>
      <c r="EV439" s="202"/>
      <c r="EW439" s="202"/>
      <c r="EX439" s="202"/>
      <c r="EY439" s="202"/>
      <c r="EZ439" s="202"/>
      <c r="FA439" s="202"/>
      <c r="FB439" s="202"/>
      <c r="FC439" s="202"/>
      <c r="FD439" s="202"/>
      <c r="FE439" s="202"/>
      <c r="FF439" s="202"/>
      <c r="FG439" s="202"/>
      <c r="FH439" s="202"/>
      <c r="FI439" s="202"/>
      <c r="FJ439" s="202"/>
      <c r="FK439" s="202"/>
      <c r="FL439" s="202"/>
      <c r="FM439" s="202"/>
      <c r="FN439" s="202"/>
      <c r="FO439" s="202"/>
      <c r="FP439" s="202"/>
      <c r="FQ439" s="202"/>
      <c r="FR439" s="202"/>
      <c r="FS439" s="202"/>
      <c r="FT439" s="202"/>
      <c r="FU439" s="202"/>
      <c r="FV439" s="202"/>
      <c r="FW439" s="202"/>
      <c r="FX439" s="202"/>
      <c r="FY439" s="202"/>
      <c r="FZ439" s="202"/>
      <c r="GA439" s="202"/>
      <c r="GB439" s="202"/>
      <c r="GC439" s="202"/>
      <c r="GD439" s="202"/>
      <c r="GE439" s="202"/>
      <c r="GF439" s="202"/>
      <c r="GG439" s="202"/>
      <c r="GH439" s="202"/>
      <c r="GI439" s="202"/>
      <c r="GJ439" s="202"/>
      <c r="GK439" s="202"/>
      <c r="GL439" s="202"/>
      <c r="GM439" s="202"/>
      <c r="GN439" s="202"/>
      <c r="GO439" s="202"/>
      <c r="GP439" s="202"/>
      <c r="GQ439" s="202"/>
      <c r="GR439" s="202"/>
      <c r="GS439" s="202"/>
      <c r="GT439" s="202"/>
      <c r="GU439" s="202"/>
      <c r="GV439" s="202"/>
      <c r="GW439" s="202"/>
      <c r="GX439" s="202"/>
      <c r="GY439" s="202"/>
      <c r="GZ439" s="202"/>
      <c r="HA439" s="202"/>
      <c r="HB439" s="202"/>
      <c r="HC439" s="202"/>
      <c r="HD439" s="202"/>
      <c r="HE439" s="202"/>
      <c r="HF439" s="202"/>
      <c r="HG439" s="202"/>
      <c r="HH439" s="202"/>
      <c r="HI439" s="202"/>
      <c r="HJ439" s="202"/>
      <c r="HK439" s="202"/>
      <c r="HL439" s="202"/>
      <c r="HM439" s="202"/>
      <c r="HN439" s="202"/>
      <c r="HO439" s="202"/>
      <c r="HP439" s="202"/>
      <c r="HQ439" s="202"/>
      <c r="HR439" s="202"/>
      <c r="HS439" s="202"/>
    </row>
    <row r="440" spans="6:227" ht="10" customHeight="1" x14ac:dyDescent="0.35">
      <c r="F440" s="184"/>
      <c r="G440" s="184"/>
      <c r="H440" s="184"/>
      <c r="I440" s="184"/>
      <c r="J440" s="184"/>
      <c r="K440" s="184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  <c r="BI440" s="202"/>
      <c r="BJ440" s="202"/>
      <c r="BK440" s="202"/>
      <c r="BL440" s="202"/>
      <c r="BM440" s="202"/>
      <c r="BN440" s="202"/>
      <c r="BO440" s="202"/>
      <c r="BP440" s="202"/>
      <c r="BQ440" s="202"/>
      <c r="BR440" s="202"/>
      <c r="BS440" s="202"/>
      <c r="BT440" s="202"/>
      <c r="BU440" s="202"/>
      <c r="BV440" s="202"/>
      <c r="BW440" s="202"/>
      <c r="BX440" s="202"/>
      <c r="BY440" s="202"/>
      <c r="BZ440" s="202"/>
      <c r="CA440" s="202"/>
      <c r="CB440" s="202"/>
      <c r="CC440" s="202"/>
      <c r="CD440" s="202"/>
      <c r="CE440" s="202"/>
      <c r="CF440" s="202"/>
      <c r="CG440" s="202"/>
      <c r="CH440" s="202"/>
      <c r="CI440" s="202"/>
      <c r="CJ440" s="202"/>
      <c r="CK440" s="202"/>
      <c r="CL440" s="202"/>
      <c r="CM440" s="202"/>
      <c r="CN440" s="202"/>
      <c r="CO440" s="202"/>
      <c r="CP440" s="202"/>
      <c r="CQ440" s="202"/>
      <c r="CR440" s="202"/>
      <c r="CS440" s="202"/>
      <c r="CT440" s="202"/>
      <c r="CU440" s="202"/>
      <c r="CV440" s="202"/>
      <c r="CW440" s="202"/>
      <c r="CX440" s="202"/>
      <c r="CY440" s="202"/>
      <c r="CZ440" s="202"/>
      <c r="DA440" s="202"/>
      <c r="DB440" s="202"/>
      <c r="DC440" s="202"/>
      <c r="DD440" s="202"/>
      <c r="DE440" s="202"/>
      <c r="DF440" s="202"/>
      <c r="DG440" s="202"/>
      <c r="DH440" s="202"/>
      <c r="DI440" s="202"/>
      <c r="DJ440" s="202"/>
      <c r="DK440" s="202"/>
      <c r="DL440" s="202"/>
      <c r="DM440" s="202"/>
      <c r="DN440" s="202"/>
      <c r="DO440" s="202"/>
      <c r="DP440" s="202"/>
      <c r="DQ440" s="202"/>
      <c r="DR440" s="202"/>
      <c r="DS440" s="202"/>
      <c r="DT440" s="202"/>
      <c r="DU440" s="202"/>
      <c r="DV440" s="202"/>
      <c r="DW440" s="202"/>
      <c r="DX440" s="202"/>
      <c r="DY440" s="202"/>
      <c r="DZ440" s="202"/>
      <c r="EA440" s="202"/>
      <c r="EB440" s="202"/>
      <c r="EC440" s="202"/>
      <c r="ED440" s="202"/>
      <c r="EE440" s="202"/>
      <c r="EF440" s="202"/>
      <c r="EG440" s="202"/>
      <c r="EH440" s="202"/>
      <c r="EI440" s="202"/>
      <c r="EJ440" s="202"/>
      <c r="EK440" s="202"/>
      <c r="EL440" s="202"/>
      <c r="EM440" s="202"/>
      <c r="EN440" s="202"/>
      <c r="EO440" s="202"/>
      <c r="EP440" s="202"/>
      <c r="EQ440" s="202"/>
      <c r="ER440" s="202"/>
      <c r="ES440" s="202"/>
      <c r="ET440" s="202"/>
      <c r="EU440" s="202"/>
      <c r="EV440" s="202"/>
      <c r="EW440" s="202"/>
      <c r="EX440" s="202"/>
      <c r="EY440" s="202"/>
      <c r="EZ440" s="202"/>
      <c r="FA440" s="202"/>
      <c r="FB440" s="202"/>
      <c r="FC440" s="202"/>
      <c r="FD440" s="202"/>
      <c r="FE440" s="202"/>
      <c r="FF440" s="202"/>
      <c r="FG440" s="202"/>
      <c r="FH440" s="202"/>
      <c r="FI440" s="202"/>
      <c r="FJ440" s="202"/>
      <c r="FK440" s="202"/>
      <c r="FL440" s="202"/>
      <c r="FM440" s="202"/>
      <c r="FN440" s="202"/>
      <c r="FO440" s="202"/>
      <c r="FP440" s="202"/>
      <c r="FQ440" s="202"/>
      <c r="FR440" s="202"/>
      <c r="FS440" s="202"/>
      <c r="FT440" s="202"/>
      <c r="FU440" s="202"/>
      <c r="FV440" s="202"/>
      <c r="FW440" s="202"/>
      <c r="FX440" s="202"/>
      <c r="FY440" s="202"/>
      <c r="FZ440" s="202"/>
      <c r="GA440" s="202"/>
      <c r="GB440" s="202"/>
      <c r="GC440" s="202"/>
      <c r="GD440" s="202"/>
      <c r="GE440" s="202"/>
      <c r="GF440" s="202"/>
      <c r="GG440" s="202"/>
      <c r="GH440" s="202"/>
      <c r="GI440" s="202"/>
      <c r="GJ440" s="202"/>
      <c r="GK440" s="202"/>
      <c r="GL440" s="202"/>
      <c r="GM440" s="202"/>
      <c r="GN440" s="202"/>
      <c r="GO440" s="202"/>
      <c r="GP440" s="202"/>
      <c r="GQ440" s="202"/>
      <c r="GR440" s="202"/>
      <c r="GS440" s="202"/>
      <c r="GT440" s="202"/>
      <c r="GU440" s="202"/>
      <c r="GV440" s="202"/>
      <c r="GW440" s="202"/>
      <c r="GX440" s="202"/>
      <c r="GY440" s="202"/>
      <c r="GZ440" s="202"/>
      <c r="HA440" s="202"/>
      <c r="HB440" s="202"/>
      <c r="HC440" s="202"/>
      <c r="HD440" s="202"/>
      <c r="HE440" s="202"/>
      <c r="HF440" s="202"/>
      <c r="HG440" s="202"/>
      <c r="HH440" s="202"/>
      <c r="HI440" s="202"/>
      <c r="HJ440" s="202"/>
      <c r="HK440" s="202"/>
      <c r="HL440" s="202"/>
      <c r="HM440" s="202"/>
      <c r="HN440" s="202"/>
      <c r="HO440" s="202"/>
      <c r="HP440" s="202"/>
      <c r="HQ440" s="202"/>
      <c r="HR440" s="202"/>
      <c r="HS440" s="202"/>
    </row>
    <row r="441" spans="6:227" ht="10" customHeight="1" x14ac:dyDescent="0.35">
      <c r="F441" s="184"/>
      <c r="G441" s="184"/>
      <c r="H441" s="184"/>
      <c r="I441" s="184"/>
      <c r="J441" s="184"/>
      <c r="K441" s="184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  <c r="BI441" s="202"/>
      <c r="BJ441" s="202"/>
      <c r="BK441" s="202"/>
      <c r="BL441" s="202"/>
      <c r="BM441" s="202"/>
      <c r="BN441" s="202"/>
      <c r="BO441" s="202"/>
      <c r="BP441" s="202"/>
      <c r="BQ441" s="202"/>
      <c r="BR441" s="202"/>
      <c r="BS441" s="202"/>
      <c r="BT441" s="202"/>
      <c r="BU441" s="202"/>
      <c r="BV441" s="202"/>
      <c r="BW441" s="202"/>
      <c r="BX441" s="202"/>
      <c r="BY441" s="202"/>
      <c r="BZ441" s="202"/>
      <c r="CA441" s="202"/>
      <c r="CB441" s="202"/>
      <c r="CC441" s="202"/>
      <c r="CD441" s="202"/>
      <c r="CE441" s="202"/>
      <c r="CF441" s="202"/>
      <c r="CG441" s="202"/>
      <c r="CH441" s="202"/>
      <c r="CI441" s="202"/>
      <c r="CJ441" s="202"/>
      <c r="CK441" s="202"/>
      <c r="CL441" s="202"/>
      <c r="CM441" s="202"/>
      <c r="CN441" s="202"/>
      <c r="CO441" s="202"/>
      <c r="CP441" s="202"/>
      <c r="CQ441" s="202"/>
      <c r="CR441" s="202"/>
      <c r="CS441" s="202"/>
      <c r="CT441" s="202"/>
      <c r="CU441" s="202"/>
      <c r="CV441" s="202"/>
      <c r="CW441" s="202"/>
      <c r="CX441" s="202"/>
      <c r="CY441" s="202"/>
      <c r="CZ441" s="202"/>
      <c r="DA441" s="202"/>
      <c r="DB441" s="202"/>
      <c r="DC441" s="202"/>
      <c r="DD441" s="202"/>
      <c r="DE441" s="202"/>
      <c r="DF441" s="202"/>
      <c r="DG441" s="202"/>
      <c r="DH441" s="202"/>
      <c r="DI441" s="202"/>
      <c r="DJ441" s="202"/>
      <c r="DK441" s="202"/>
      <c r="DL441" s="202"/>
      <c r="DM441" s="202"/>
      <c r="DN441" s="202"/>
      <c r="DO441" s="202"/>
      <c r="DP441" s="202"/>
      <c r="DQ441" s="202"/>
      <c r="DR441" s="202"/>
      <c r="DS441" s="202"/>
      <c r="DT441" s="202"/>
      <c r="DU441" s="202"/>
      <c r="DV441" s="202"/>
      <c r="DW441" s="202"/>
      <c r="DX441" s="202"/>
      <c r="DY441" s="202"/>
      <c r="DZ441" s="202"/>
      <c r="EA441" s="202"/>
      <c r="EB441" s="202"/>
      <c r="EC441" s="202"/>
      <c r="ED441" s="202"/>
      <c r="EE441" s="202"/>
      <c r="EF441" s="202"/>
      <c r="EG441" s="202"/>
      <c r="EH441" s="202"/>
      <c r="EI441" s="202"/>
      <c r="EJ441" s="202"/>
      <c r="EK441" s="202"/>
      <c r="EL441" s="202"/>
      <c r="EM441" s="202"/>
      <c r="EN441" s="202"/>
      <c r="EO441" s="202"/>
      <c r="EP441" s="202"/>
      <c r="EQ441" s="202"/>
      <c r="ER441" s="202"/>
      <c r="ES441" s="202"/>
      <c r="ET441" s="202"/>
      <c r="EU441" s="202"/>
      <c r="EV441" s="202"/>
      <c r="EW441" s="202"/>
      <c r="EX441" s="202"/>
      <c r="EY441" s="202"/>
      <c r="EZ441" s="202"/>
      <c r="FA441" s="202"/>
      <c r="FB441" s="202"/>
      <c r="FC441" s="202"/>
      <c r="FD441" s="202"/>
      <c r="FE441" s="202"/>
      <c r="FF441" s="202"/>
      <c r="FG441" s="202"/>
      <c r="FH441" s="202"/>
      <c r="FI441" s="202"/>
      <c r="FJ441" s="202"/>
      <c r="FK441" s="202"/>
      <c r="FL441" s="202"/>
      <c r="FM441" s="202"/>
      <c r="FN441" s="202"/>
      <c r="FO441" s="202"/>
      <c r="FP441" s="202"/>
      <c r="FQ441" s="202"/>
      <c r="FR441" s="202"/>
      <c r="FS441" s="202"/>
      <c r="FT441" s="202"/>
      <c r="FU441" s="202"/>
      <c r="FV441" s="202"/>
      <c r="FW441" s="202"/>
      <c r="FX441" s="202"/>
      <c r="FY441" s="202"/>
      <c r="FZ441" s="202"/>
      <c r="GA441" s="202"/>
      <c r="GB441" s="202"/>
      <c r="GC441" s="202"/>
      <c r="GD441" s="202"/>
      <c r="GE441" s="202"/>
      <c r="GF441" s="202"/>
      <c r="GG441" s="202"/>
      <c r="GH441" s="202"/>
      <c r="GI441" s="202"/>
      <c r="GJ441" s="202"/>
      <c r="GK441" s="202"/>
      <c r="GL441" s="202"/>
      <c r="GM441" s="202"/>
      <c r="GN441" s="202"/>
      <c r="GO441" s="202"/>
      <c r="GP441" s="202"/>
      <c r="GQ441" s="202"/>
      <c r="GR441" s="202"/>
      <c r="GS441" s="202"/>
      <c r="GT441" s="202"/>
      <c r="GU441" s="202"/>
      <c r="GV441" s="202"/>
      <c r="GW441" s="202"/>
      <c r="GX441" s="202"/>
      <c r="GY441" s="202"/>
      <c r="GZ441" s="202"/>
      <c r="HA441" s="202"/>
      <c r="HB441" s="202"/>
      <c r="HC441" s="202"/>
      <c r="HD441" s="202"/>
      <c r="HE441" s="202"/>
      <c r="HF441" s="202"/>
      <c r="HG441" s="202"/>
      <c r="HH441" s="202"/>
      <c r="HI441" s="202"/>
      <c r="HJ441" s="202"/>
      <c r="HK441" s="202"/>
      <c r="HL441" s="202"/>
      <c r="HM441" s="202"/>
      <c r="HN441" s="202"/>
      <c r="HO441" s="202"/>
      <c r="HP441" s="202"/>
      <c r="HQ441" s="202"/>
      <c r="HR441" s="202"/>
      <c r="HS441" s="202"/>
    </row>
    <row r="442" spans="6:227" ht="10" customHeight="1" x14ac:dyDescent="0.35">
      <c r="F442" s="184"/>
      <c r="G442" s="184"/>
      <c r="H442" s="184"/>
      <c r="I442" s="184"/>
      <c r="J442" s="184"/>
      <c r="K442" s="184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  <c r="BI442" s="202"/>
      <c r="BJ442" s="202"/>
      <c r="BK442" s="202"/>
      <c r="BL442" s="202"/>
      <c r="BM442" s="202"/>
      <c r="BN442" s="202"/>
      <c r="BO442" s="202"/>
      <c r="BP442" s="202"/>
      <c r="BQ442" s="202"/>
      <c r="BR442" s="202"/>
      <c r="BS442" s="202"/>
      <c r="BT442" s="202"/>
      <c r="BU442" s="202"/>
      <c r="BV442" s="202"/>
      <c r="BW442" s="202"/>
      <c r="BX442" s="202"/>
      <c r="BY442" s="202"/>
      <c r="BZ442" s="202"/>
      <c r="CA442" s="202"/>
      <c r="CB442" s="202"/>
      <c r="CC442" s="202"/>
      <c r="CD442" s="202"/>
      <c r="CE442" s="202"/>
      <c r="CF442" s="202"/>
      <c r="CG442" s="202"/>
      <c r="CH442" s="202"/>
      <c r="CI442" s="202"/>
      <c r="CJ442" s="202"/>
      <c r="CK442" s="202"/>
      <c r="CL442" s="202"/>
      <c r="CM442" s="202"/>
      <c r="CN442" s="202"/>
      <c r="CO442" s="202"/>
      <c r="CP442" s="202"/>
      <c r="CQ442" s="202"/>
      <c r="CR442" s="202"/>
      <c r="CS442" s="202"/>
      <c r="CT442" s="202"/>
      <c r="CU442" s="202"/>
      <c r="CV442" s="202"/>
      <c r="CW442" s="202"/>
      <c r="CX442" s="202"/>
      <c r="CY442" s="202"/>
      <c r="CZ442" s="202"/>
      <c r="DA442" s="202"/>
      <c r="DB442" s="202"/>
      <c r="DC442" s="202"/>
      <c r="DD442" s="202"/>
      <c r="DE442" s="202"/>
      <c r="DF442" s="202"/>
      <c r="DG442" s="202"/>
      <c r="DH442" s="202"/>
      <c r="DI442" s="202"/>
      <c r="DJ442" s="202"/>
      <c r="DK442" s="202"/>
      <c r="DL442" s="202"/>
      <c r="DM442" s="202"/>
      <c r="DN442" s="202"/>
      <c r="DO442" s="202"/>
      <c r="DP442" s="202"/>
      <c r="DQ442" s="202"/>
      <c r="DR442" s="202"/>
      <c r="DS442" s="202"/>
      <c r="DT442" s="202"/>
      <c r="DU442" s="202"/>
      <c r="DV442" s="202"/>
      <c r="DW442" s="202"/>
      <c r="DX442" s="202"/>
      <c r="DY442" s="202"/>
      <c r="DZ442" s="202"/>
      <c r="EA442" s="202"/>
      <c r="EB442" s="202"/>
      <c r="EC442" s="202"/>
      <c r="ED442" s="202"/>
      <c r="EE442" s="202"/>
      <c r="EF442" s="202"/>
      <c r="EG442" s="202"/>
      <c r="EH442" s="202"/>
      <c r="EI442" s="202"/>
      <c r="EJ442" s="202"/>
      <c r="EK442" s="202"/>
      <c r="EL442" s="202"/>
      <c r="EM442" s="202"/>
      <c r="EN442" s="202"/>
      <c r="EO442" s="202"/>
      <c r="EP442" s="202"/>
      <c r="EQ442" s="202"/>
      <c r="ER442" s="202"/>
      <c r="ES442" s="202"/>
      <c r="ET442" s="202"/>
      <c r="EU442" s="202"/>
      <c r="EV442" s="202"/>
      <c r="EW442" s="202"/>
      <c r="EX442" s="202"/>
      <c r="EY442" s="202"/>
      <c r="EZ442" s="202"/>
      <c r="FA442" s="202"/>
      <c r="FB442" s="202"/>
      <c r="FC442" s="202"/>
      <c r="FD442" s="202"/>
      <c r="FE442" s="202"/>
      <c r="FF442" s="202"/>
      <c r="FG442" s="202"/>
      <c r="FH442" s="202"/>
      <c r="FI442" s="202"/>
      <c r="FJ442" s="202"/>
      <c r="FK442" s="202"/>
      <c r="FL442" s="202"/>
      <c r="FM442" s="202"/>
      <c r="FN442" s="202"/>
      <c r="FO442" s="202"/>
      <c r="FP442" s="202"/>
      <c r="FQ442" s="202"/>
      <c r="FR442" s="202"/>
      <c r="FS442" s="202"/>
      <c r="FT442" s="202"/>
      <c r="FU442" s="202"/>
      <c r="FV442" s="202"/>
      <c r="FW442" s="202"/>
      <c r="FX442" s="202"/>
      <c r="FY442" s="202"/>
      <c r="FZ442" s="202"/>
      <c r="GA442" s="202"/>
      <c r="GB442" s="202"/>
      <c r="GC442" s="202"/>
      <c r="GD442" s="202"/>
      <c r="GE442" s="202"/>
      <c r="GF442" s="202"/>
      <c r="GG442" s="202"/>
      <c r="GH442" s="202"/>
      <c r="GI442" s="202"/>
      <c r="GJ442" s="202"/>
      <c r="GK442" s="202"/>
      <c r="GL442" s="202"/>
      <c r="GM442" s="202"/>
      <c r="GN442" s="202"/>
      <c r="GO442" s="202"/>
      <c r="GP442" s="202"/>
      <c r="GQ442" s="202"/>
      <c r="GR442" s="202"/>
      <c r="GS442" s="202"/>
      <c r="GT442" s="202"/>
      <c r="GU442" s="202"/>
      <c r="GV442" s="202"/>
      <c r="GW442" s="202"/>
      <c r="GX442" s="202"/>
      <c r="GY442" s="202"/>
      <c r="GZ442" s="202"/>
      <c r="HA442" s="202"/>
      <c r="HB442" s="202"/>
      <c r="HC442" s="202"/>
      <c r="HD442" s="202"/>
      <c r="HE442" s="202"/>
      <c r="HF442" s="202"/>
      <c r="HG442" s="202"/>
      <c r="HH442" s="202"/>
      <c r="HI442" s="202"/>
      <c r="HJ442" s="202"/>
      <c r="HK442" s="202"/>
      <c r="HL442" s="202"/>
      <c r="HM442" s="202"/>
      <c r="HN442" s="202"/>
      <c r="HO442" s="202"/>
      <c r="HP442" s="202"/>
      <c r="HQ442" s="202"/>
      <c r="HR442" s="202"/>
      <c r="HS442" s="202"/>
    </row>
    <row r="443" spans="6:227" ht="10" customHeight="1" x14ac:dyDescent="0.35">
      <c r="F443" s="184"/>
      <c r="G443" s="184"/>
      <c r="H443" s="184"/>
      <c r="I443" s="184"/>
      <c r="J443" s="184"/>
      <c r="K443" s="184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  <c r="BI443" s="202"/>
      <c r="BJ443" s="202"/>
      <c r="BK443" s="202"/>
      <c r="BL443" s="202"/>
      <c r="BM443" s="202"/>
      <c r="BN443" s="202"/>
      <c r="BO443" s="202"/>
      <c r="BP443" s="202"/>
      <c r="BQ443" s="202"/>
      <c r="BR443" s="202"/>
      <c r="BS443" s="202"/>
      <c r="BT443" s="202"/>
      <c r="BU443" s="202"/>
      <c r="BV443" s="202"/>
      <c r="BW443" s="202"/>
      <c r="BX443" s="202"/>
      <c r="BY443" s="202"/>
      <c r="BZ443" s="202"/>
      <c r="CA443" s="202"/>
      <c r="CB443" s="202"/>
      <c r="CC443" s="202"/>
      <c r="CD443" s="202"/>
      <c r="CE443" s="202"/>
      <c r="CF443" s="202"/>
      <c r="CG443" s="202"/>
      <c r="CH443" s="202"/>
      <c r="CI443" s="202"/>
      <c r="CJ443" s="202"/>
      <c r="CK443" s="202"/>
      <c r="CL443" s="202"/>
      <c r="CM443" s="202"/>
      <c r="CN443" s="202"/>
      <c r="CO443" s="202"/>
      <c r="CP443" s="202"/>
      <c r="CQ443" s="202"/>
      <c r="CR443" s="202"/>
      <c r="CS443" s="202"/>
      <c r="CT443" s="202"/>
      <c r="CU443" s="202"/>
      <c r="CV443" s="202"/>
      <c r="CW443" s="202"/>
      <c r="CX443" s="202"/>
      <c r="CY443" s="202"/>
      <c r="CZ443" s="202"/>
      <c r="DA443" s="202"/>
      <c r="DB443" s="202"/>
      <c r="DC443" s="202"/>
      <c r="DD443" s="202"/>
      <c r="DE443" s="202"/>
      <c r="DF443" s="202"/>
      <c r="DG443" s="202"/>
      <c r="DH443" s="202"/>
      <c r="DI443" s="202"/>
      <c r="DJ443" s="202"/>
      <c r="DK443" s="202"/>
      <c r="DL443" s="202"/>
      <c r="DM443" s="202"/>
      <c r="DN443" s="202"/>
      <c r="DO443" s="202"/>
      <c r="DP443" s="202"/>
      <c r="DQ443" s="202"/>
      <c r="DR443" s="202"/>
      <c r="DS443" s="202"/>
      <c r="DT443" s="202"/>
      <c r="DU443" s="202"/>
      <c r="DV443" s="202"/>
      <c r="DW443" s="202"/>
      <c r="DX443" s="202"/>
      <c r="DY443" s="202"/>
      <c r="DZ443" s="202"/>
      <c r="EA443" s="202"/>
      <c r="EB443" s="202"/>
      <c r="EC443" s="202"/>
      <c r="ED443" s="202"/>
      <c r="EE443" s="202"/>
      <c r="EF443" s="202"/>
      <c r="EG443" s="202"/>
      <c r="EH443" s="202"/>
      <c r="EI443" s="202"/>
      <c r="EJ443" s="202"/>
      <c r="EK443" s="202"/>
      <c r="EL443" s="202"/>
      <c r="EM443" s="202"/>
      <c r="EN443" s="202"/>
      <c r="EO443" s="202"/>
      <c r="EP443" s="202"/>
      <c r="EQ443" s="202"/>
      <c r="ER443" s="202"/>
      <c r="ES443" s="202"/>
      <c r="ET443" s="202"/>
      <c r="EU443" s="202"/>
      <c r="EV443" s="202"/>
      <c r="EW443" s="202"/>
      <c r="EX443" s="202"/>
      <c r="EY443" s="202"/>
      <c r="EZ443" s="202"/>
      <c r="FA443" s="202"/>
      <c r="FB443" s="202"/>
      <c r="FC443" s="202"/>
      <c r="FD443" s="202"/>
      <c r="FE443" s="202"/>
      <c r="FF443" s="202"/>
      <c r="FG443" s="202"/>
      <c r="FH443" s="202"/>
      <c r="FI443" s="202"/>
      <c r="FJ443" s="202"/>
      <c r="FK443" s="202"/>
      <c r="FL443" s="202"/>
      <c r="FM443" s="202"/>
      <c r="FN443" s="202"/>
      <c r="FO443" s="202"/>
      <c r="FP443" s="202"/>
      <c r="FQ443" s="202"/>
      <c r="FR443" s="202"/>
      <c r="FS443" s="202"/>
      <c r="FT443" s="202"/>
      <c r="FU443" s="202"/>
      <c r="FV443" s="202"/>
      <c r="FW443" s="202"/>
      <c r="FX443" s="202"/>
      <c r="FY443" s="202"/>
      <c r="FZ443" s="202"/>
      <c r="GA443" s="202"/>
      <c r="GB443" s="202"/>
      <c r="GC443" s="202"/>
      <c r="GD443" s="202"/>
      <c r="GE443" s="202"/>
      <c r="GF443" s="202"/>
      <c r="GG443" s="202"/>
      <c r="GH443" s="202"/>
      <c r="GI443" s="202"/>
      <c r="GJ443" s="202"/>
      <c r="GK443" s="202"/>
      <c r="GL443" s="202"/>
      <c r="GM443" s="202"/>
      <c r="GN443" s="202"/>
      <c r="GO443" s="202"/>
      <c r="GP443" s="202"/>
      <c r="GQ443" s="202"/>
      <c r="GR443" s="202"/>
      <c r="GS443" s="202"/>
      <c r="GT443" s="202"/>
      <c r="GU443" s="202"/>
      <c r="GV443" s="202"/>
      <c r="GW443" s="202"/>
      <c r="GX443" s="202"/>
      <c r="GY443" s="202"/>
      <c r="GZ443" s="202"/>
      <c r="HA443" s="202"/>
      <c r="HB443" s="202"/>
      <c r="HC443" s="202"/>
      <c r="HD443" s="202"/>
      <c r="HE443" s="202"/>
      <c r="HF443" s="202"/>
      <c r="HG443" s="202"/>
      <c r="HH443" s="202"/>
      <c r="HI443" s="202"/>
      <c r="HJ443" s="202"/>
      <c r="HK443" s="202"/>
      <c r="HL443" s="202"/>
      <c r="HM443" s="202"/>
      <c r="HN443" s="202"/>
      <c r="HO443" s="202"/>
      <c r="HP443" s="202"/>
      <c r="HQ443" s="202"/>
      <c r="HR443" s="202"/>
      <c r="HS443" s="202"/>
    </row>
    <row r="444" spans="6:227" ht="10" customHeight="1" x14ac:dyDescent="0.35">
      <c r="F444" s="184"/>
      <c r="G444" s="184"/>
      <c r="H444" s="184"/>
      <c r="I444" s="184"/>
      <c r="J444" s="184"/>
      <c r="K444" s="184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  <c r="BI444" s="202"/>
      <c r="BJ444" s="202"/>
      <c r="BK444" s="202"/>
      <c r="BL444" s="202"/>
      <c r="BM444" s="202"/>
      <c r="BN444" s="202"/>
      <c r="BO444" s="202"/>
      <c r="BP444" s="202"/>
      <c r="BQ444" s="202"/>
      <c r="BR444" s="202"/>
      <c r="BS444" s="202"/>
      <c r="BT444" s="202"/>
      <c r="BU444" s="202"/>
      <c r="BV444" s="202"/>
      <c r="BW444" s="202"/>
      <c r="BX444" s="202"/>
      <c r="BY444" s="202"/>
      <c r="BZ444" s="202"/>
      <c r="CA444" s="202"/>
      <c r="CB444" s="202"/>
      <c r="CC444" s="202"/>
      <c r="CD444" s="202"/>
      <c r="CE444" s="202"/>
      <c r="CF444" s="202"/>
      <c r="CG444" s="202"/>
      <c r="CH444" s="202"/>
      <c r="CI444" s="202"/>
      <c r="CJ444" s="202"/>
      <c r="CK444" s="202"/>
      <c r="CL444" s="202"/>
      <c r="CM444" s="202"/>
      <c r="CN444" s="202"/>
      <c r="CO444" s="202"/>
      <c r="CP444" s="202"/>
      <c r="CQ444" s="202"/>
      <c r="CR444" s="202"/>
      <c r="CS444" s="202"/>
      <c r="CT444" s="202"/>
      <c r="CU444" s="202"/>
      <c r="CV444" s="202"/>
      <c r="CW444" s="202"/>
      <c r="CX444" s="202"/>
      <c r="CY444" s="202"/>
      <c r="CZ444" s="202"/>
      <c r="DA444" s="202"/>
      <c r="DB444" s="202"/>
      <c r="DC444" s="202"/>
      <c r="DD444" s="202"/>
      <c r="DE444" s="202"/>
      <c r="DF444" s="202"/>
      <c r="DG444" s="202"/>
      <c r="DH444" s="202"/>
      <c r="DI444" s="202"/>
      <c r="DJ444" s="202"/>
      <c r="DK444" s="202"/>
      <c r="DL444" s="202"/>
      <c r="DM444" s="202"/>
      <c r="DN444" s="202"/>
      <c r="DO444" s="202"/>
      <c r="DP444" s="202"/>
      <c r="DQ444" s="202"/>
      <c r="DR444" s="202"/>
      <c r="DS444" s="202"/>
      <c r="DT444" s="202"/>
      <c r="DU444" s="202"/>
      <c r="DV444" s="202"/>
      <c r="DW444" s="202"/>
      <c r="DX444" s="202"/>
      <c r="DY444" s="202"/>
      <c r="DZ444" s="202"/>
      <c r="EA444" s="202"/>
      <c r="EB444" s="202"/>
      <c r="EC444" s="202"/>
      <c r="ED444" s="202"/>
      <c r="EE444" s="202"/>
      <c r="EF444" s="202"/>
      <c r="EG444" s="202"/>
      <c r="EH444" s="202"/>
      <c r="EI444" s="202"/>
      <c r="EJ444" s="202"/>
      <c r="EK444" s="202"/>
      <c r="EL444" s="202"/>
      <c r="EM444" s="202"/>
      <c r="EN444" s="202"/>
      <c r="EO444" s="202"/>
      <c r="EP444" s="202"/>
      <c r="EQ444" s="202"/>
      <c r="ER444" s="202"/>
      <c r="ES444" s="202"/>
      <c r="ET444" s="202"/>
      <c r="EU444" s="202"/>
      <c r="EV444" s="202"/>
      <c r="EW444" s="202"/>
      <c r="EX444" s="202"/>
      <c r="EY444" s="202"/>
      <c r="EZ444" s="202"/>
      <c r="FA444" s="202"/>
      <c r="FB444" s="202"/>
      <c r="FC444" s="202"/>
      <c r="FD444" s="202"/>
      <c r="FE444" s="202"/>
      <c r="FF444" s="202"/>
      <c r="FG444" s="202"/>
      <c r="FH444" s="202"/>
      <c r="FI444" s="202"/>
      <c r="FJ444" s="202"/>
      <c r="FK444" s="202"/>
      <c r="FL444" s="202"/>
      <c r="FM444" s="202"/>
      <c r="FN444" s="202"/>
      <c r="FO444" s="202"/>
      <c r="FP444" s="202"/>
      <c r="FQ444" s="202"/>
      <c r="FR444" s="202"/>
      <c r="FS444" s="202"/>
      <c r="FT444" s="202"/>
      <c r="FU444" s="202"/>
      <c r="FV444" s="202"/>
      <c r="FW444" s="202"/>
      <c r="FX444" s="202"/>
      <c r="FY444" s="202"/>
      <c r="FZ444" s="202"/>
      <c r="GA444" s="202"/>
      <c r="GB444" s="202"/>
      <c r="GC444" s="202"/>
      <c r="GD444" s="202"/>
      <c r="GE444" s="202"/>
      <c r="GF444" s="202"/>
      <c r="GG444" s="202"/>
      <c r="GH444" s="202"/>
      <c r="GI444" s="202"/>
      <c r="GJ444" s="202"/>
      <c r="GK444" s="202"/>
      <c r="GL444" s="202"/>
      <c r="GM444" s="202"/>
      <c r="GN444" s="202"/>
      <c r="GO444" s="202"/>
      <c r="GP444" s="202"/>
      <c r="GQ444" s="202"/>
      <c r="GR444" s="202"/>
      <c r="GS444" s="202"/>
      <c r="GT444" s="202"/>
      <c r="GU444" s="202"/>
      <c r="GV444" s="202"/>
      <c r="GW444" s="202"/>
      <c r="GX444" s="202"/>
      <c r="GY444" s="202"/>
      <c r="GZ444" s="202"/>
      <c r="HA444" s="202"/>
      <c r="HB444" s="202"/>
      <c r="HC444" s="202"/>
      <c r="HD444" s="202"/>
      <c r="HE444" s="202"/>
      <c r="HF444" s="202"/>
      <c r="HG444" s="202"/>
      <c r="HH444" s="202"/>
      <c r="HI444" s="202"/>
      <c r="HJ444" s="202"/>
      <c r="HK444" s="202"/>
      <c r="HL444" s="202"/>
      <c r="HM444" s="202"/>
      <c r="HN444" s="202"/>
      <c r="HO444" s="202"/>
      <c r="HP444" s="202"/>
      <c r="HQ444" s="202"/>
      <c r="HR444" s="202"/>
      <c r="HS444" s="202"/>
    </row>
    <row r="445" spans="6:227" ht="10" customHeight="1" x14ac:dyDescent="0.35">
      <c r="F445" s="184"/>
      <c r="G445" s="184"/>
      <c r="H445" s="184"/>
      <c r="I445" s="184"/>
      <c r="J445" s="184"/>
      <c r="K445" s="184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  <c r="BI445" s="202"/>
      <c r="BJ445" s="202"/>
      <c r="BK445" s="202"/>
      <c r="BL445" s="202"/>
      <c r="BM445" s="202"/>
      <c r="BN445" s="202"/>
      <c r="BO445" s="202"/>
      <c r="BP445" s="202"/>
      <c r="BQ445" s="202"/>
      <c r="BR445" s="202"/>
      <c r="BS445" s="202"/>
      <c r="BT445" s="202"/>
      <c r="BU445" s="202"/>
      <c r="BV445" s="202"/>
      <c r="BW445" s="202"/>
      <c r="BX445" s="202"/>
      <c r="BY445" s="202"/>
      <c r="BZ445" s="202"/>
      <c r="CA445" s="202"/>
      <c r="CB445" s="202"/>
      <c r="CC445" s="202"/>
      <c r="CD445" s="202"/>
      <c r="CE445" s="202"/>
      <c r="CF445" s="202"/>
      <c r="CG445" s="202"/>
      <c r="CH445" s="202"/>
      <c r="CI445" s="202"/>
      <c r="CJ445" s="202"/>
      <c r="CK445" s="202"/>
      <c r="CL445" s="202"/>
      <c r="CM445" s="202"/>
      <c r="CN445" s="202"/>
      <c r="CO445" s="202"/>
      <c r="CP445" s="202"/>
      <c r="CQ445" s="202"/>
      <c r="CR445" s="202"/>
      <c r="CS445" s="202"/>
      <c r="CT445" s="202"/>
      <c r="CU445" s="202"/>
      <c r="CV445" s="202"/>
      <c r="CW445" s="202"/>
      <c r="CX445" s="202"/>
      <c r="CY445" s="202"/>
      <c r="CZ445" s="202"/>
      <c r="DA445" s="202"/>
      <c r="DB445" s="202"/>
      <c r="DC445" s="202"/>
      <c r="DD445" s="202"/>
      <c r="DE445" s="202"/>
      <c r="DF445" s="202"/>
      <c r="DG445" s="202"/>
      <c r="DH445" s="202"/>
      <c r="DI445" s="202"/>
      <c r="DJ445" s="202"/>
      <c r="DK445" s="202"/>
      <c r="DL445" s="202"/>
      <c r="DM445" s="202"/>
      <c r="DN445" s="202"/>
      <c r="DO445" s="202"/>
      <c r="DP445" s="202"/>
      <c r="DQ445" s="202"/>
      <c r="DR445" s="202"/>
      <c r="DS445" s="202"/>
      <c r="DT445" s="202"/>
      <c r="DU445" s="202"/>
      <c r="DV445" s="202"/>
      <c r="DW445" s="202"/>
      <c r="DX445" s="202"/>
      <c r="DY445" s="202"/>
      <c r="DZ445" s="202"/>
      <c r="EA445" s="202"/>
      <c r="EB445" s="202"/>
      <c r="EC445" s="202"/>
      <c r="ED445" s="202"/>
      <c r="EE445" s="202"/>
      <c r="EF445" s="202"/>
      <c r="EG445" s="202"/>
      <c r="EH445" s="202"/>
      <c r="EI445" s="202"/>
      <c r="EJ445" s="202"/>
      <c r="EK445" s="202"/>
      <c r="EL445" s="202"/>
      <c r="EM445" s="202"/>
      <c r="EN445" s="202"/>
      <c r="EO445" s="202"/>
      <c r="EP445" s="202"/>
      <c r="EQ445" s="202"/>
      <c r="ER445" s="202"/>
      <c r="ES445" s="202"/>
      <c r="ET445" s="202"/>
      <c r="EU445" s="202"/>
      <c r="EV445" s="202"/>
      <c r="EW445" s="202"/>
      <c r="EX445" s="202"/>
      <c r="EY445" s="202"/>
      <c r="EZ445" s="202"/>
      <c r="FA445" s="202"/>
      <c r="FB445" s="202"/>
      <c r="FC445" s="202"/>
      <c r="FD445" s="202"/>
      <c r="FE445" s="202"/>
      <c r="FF445" s="202"/>
      <c r="FG445" s="202"/>
      <c r="FH445" s="202"/>
      <c r="FI445" s="202"/>
      <c r="FJ445" s="202"/>
      <c r="FK445" s="202"/>
      <c r="FL445" s="202"/>
      <c r="FM445" s="202"/>
      <c r="FN445" s="202"/>
      <c r="FO445" s="202"/>
      <c r="FP445" s="202"/>
      <c r="FQ445" s="202"/>
      <c r="FR445" s="202"/>
      <c r="FS445" s="202"/>
      <c r="FT445" s="202"/>
      <c r="FU445" s="202"/>
      <c r="FV445" s="202"/>
      <c r="FW445" s="202"/>
      <c r="FX445" s="202"/>
      <c r="FY445" s="202"/>
      <c r="FZ445" s="202"/>
      <c r="GA445" s="202"/>
      <c r="GB445" s="202"/>
      <c r="GC445" s="202"/>
      <c r="GD445" s="202"/>
      <c r="GE445" s="202"/>
      <c r="GF445" s="202"/>
      <c r="GG445" s="202"/>
      <c r="GH445" s="202"/>
      <c r="GI445" s="202"/>
      <c r="GJ445" s="202"/>
      <c r="GK445" s="202"/>
      <c r="GL445" s="202"/>
      <c r="GM445" s="202"/>
      <c r="GN445" s="202"/>
      <c r="GO445" s="202"/>
      <c r="GP445" s="202"/>
      <c r="GQ445" s="202"/>
      <c r="GR445" s="202"/>
      <c r="GS445" s="202"/>
      <c r="GT445" s="202"/>
      <c r="GU445" s="202"/>
      <c r="GV445" s="202"/>
      <c r="GW445" s="202"/>
      <c r="GX445" s="202"/>
      <c r="GY445" s="202"/>
      <c r="GZ445" s="202"/>
      <c r="HA445" s="202"/>
      <c r="HB445" s="202"/>
      <c r="HC445" s="202"/>
      <c r="HD445" s="202"/>
      <c r="HE445" s="202"/>
      <c r="HF445" s="202"/>
      <c r="HG445" s="202"/>
      <c r="HH445" s="202"/>
      <c r="HI445" s="202"/>
      <c r="HJ445" s="202"/>
      <c r="HK445" s="202"/>
      <c r="HL445" s="202"/>
      <c r="HM445" s="202"/>
      <c r="HN445" s="202"/>
      <c r="HO445" s="202"/>
      <c r="HP445" s="202"/>
      <c r="HQ445" s="202"/>
      <c r="HR445" s="202"/>
      <c r="HS445" s="202"/>
    </row>
    <row r="446" spans="6:227" ht="10" customHeight="1" x14ac:dyDescent="0.35">
      <c r="F446" s="184"/>
      <c r="G446" s="184"/>
      <c r="H446" s="184"/>
      <c r="I446" s="184"/>
      <c r="J446" s="184"/>
      <c r="K446" s="184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  <c r="BI446" s="202"/>
      <c r="BJ446" s="202"/>
      <c r="BK446" s="202"/>
      <c r="BL446" s="202"/>
      <c r="BM446" s="202"/>
      <c r="BN446" s="202"/>
      <c r="BO446" s="202"/>
      <c r="BP446" s="202"/>
      <c r="BQ446" s="202"/>
      <c r="BR446" s="202"/>
      <c r="BS446" s="202"/>
      <c r="BT446" s="202"/>
      <c r="BU446" s="202"/>
      <c r="BV446" s="202"/>
      <c r="BW446" s="202"/>
      <c r="BX446" s="202"/>
      <c r="BY446" s="202"/>
      <c r="BZ446" s="202"/>
      <c r="CA446" s="202"/>
      <c r="CB446" s="202"/>
      <c r="CC446" s="202"/>
      <c r="CD446" s="202"/>
      <c r="CE446" s="202"/>
      <c r="CF446" s="202"/>
      <c r="CG446" s="202"/>
      <c r="CH446" s="202"/>
      <c r="CI446" s="202"/>
      <c r="CJ446" s="202"/>
      <c r="CK446" s="202"/>
      <c r="CL446" s="202"/>
      <c r="CM446" s="202"/>
      <c r="CN446" s="202"/>
      <c r="CO446" s="202"/>
      <c r="CP446" s="202"/>
      <c r="CQ446" s="202"/>
      <c r="CR446" s="202"/>
      <c r="CS446" s="202"/>
      <c r="CT446" s="202"/>
      <c r="CU446" s="202"/>
      <c r="CV446" s="202"/>
      <c r="CW446" s="202"/>
      <c r="CX446" s="202"/>
      <c r="CY446" s="202"/>
      <c r="CZ446" s="202"/>
      <c r="DA446" s="202"/>
      <c r="DB446" s="202"/>
      <c r="DC446" s="202"/>
      <c r="DD446" s="202"/>
      <c r="DE446" s="202"/>
      <c r="DF446" s="202"/>
      <c r="DG446" s="202"/>
      <c r="DH446" s="202"/>
      <c r="DI446" s="202"/>
      <c r="DJ446" s="202"/>
      <c r="DK446" s="202"/>
      <c r="DL446" s="202"/>
      <c r="DM446" s="202"/>
      <c r="DN446" s="202"/>
      <c r="DO446" s="202"/>
      <c r="DP446" s="202"/>
      <c r="DQ446" s="202"/>
      <c r="DR446" s="202"/>
      <c r="DS446" s="202"/>
      <c r="DT446" s="202"/>
      <c r="DU446" s="202"/>
      <c r="DV446" s="202"/>
      <c r="DW446" s="202"/>
      <c r="DX446" s="202"/>
      <c r="DY446" s="202"/>
      <c r="DZ446" s="202"/>
      <c r="EA446" s="202"/>
      <c r="EB446" s="202"/>
      <c r="EC446" s="202"/>
      <c r="ED446" s="202"/>
      <c r="EE446" s="202"/>
      <c r="EF446" s="202"/>
      <c r="EG446" s="202"/>
      <c r="EH446" s="202"/>
      <c r="EI446" s="202"/>
      <c r="EJ446" s="202"/>
      <c r="EK446" s="202"/>
      <c r="EL446" s="202"/>
      <c r="EM446" s="202"/>
      <c r="EN446" s="202"/>
      <c r="EO446" s="202"/>
      <c r="EP446" s="202"/>
      <c r="EQ446" s="202"/>
      <c r="ER446" s="202"/>
      <c r="ES446" s="202"/>
      <c r="ET446" s="202"/>
      <c r="EU446" s="202"/>
      <c r="EV446" s="202"/>
      <c r="EW446" s="202"/>
      <c r="EX446" s="202"/>
      <c r="EY446" s="202"/>
      <c r="EZ446" s="202"/>
      <c r="FA446" s="202"/>
      <c r="FB446" s="202"/>
      <c r="FC446" s="202"/>
      <c r="FD446" s="202"/>
      <c r="FE446" s="202"/>
      <c r="FF446" s="202"/>
      <c r="FG446" s="202"/>
      <c r="FH446" s="202"/>
      <c r="FI446" s="202"/>
      <c r="FJ446" s="202"/>
      <c r="FK446" s="202"/>
      <c r="FL446" s="202"/>
      <c r="FM446" s="202"/>
      <c r="FN446" s="202"/>
      <c r="FO446" s="202"/>
      <c r="FP446" s="202"/>
      <c r="FQ446" s="202"/>
      <c r="FR446" s="202"/>
      <c r="FS446" s="202"/>
      <c r="FT446" s="202"/>
      <c r="FU446" s="202"/>
      <c r="FV446" s="202"/>
      <c r="FW446" s="202"/>
      <c r="FX446" s="202"/>
      <c r="FY446" s="202"/>
      <c r="FZ446" s="202"/>
      <c r="GA446" s="202"/>
      <c r="GB446" s="202"/>
      <c r="GC446" s="202"/>
      <c r="GD446" s="202"/>
      <c r="GE446" s="202"/>
      <c r="GF446" s="202"/>
      <c r="GG446" s="202"/>
      <c r="GH446" s="202"/>
      <c r="GI446" s="202"/>
      <c r="GJ446" s="202"/>
      <c r="GK446" s="202"/>
      <c r="GL446" s="202"/>
      <c r="GM446" s="202"/>
      <c r="GN446" s="202"/>
      <c r="GO446" s="202"/>
      <c r="GP446" s="202"/>
      <c r="GQ446" s="202"/>
      <c r="GR446" s="202"/>
      <c r="GS446" s="202"/>
      <c r="GT446" s="202"/>
      <c r="GU446" s="202"/>
      <c r="GV446" s="202"/>
      <c r="GW446" s="202"/>
      <c r="GX446" s="202"/>
      <c r="GY446" s="202"/>
      <c r="GZ446" s="202"/>
      <c r="HA446" s="202"/>
      <c r="HB446" s="202"/>
      <c r="HC446" s="202"/>
      <c r="HD446" s="202"/>
      <c r="HE446" s="202"/>
      <c r="HF446" s="202"/>
      <c r="HG446" s="202"/>
      <c r="HH446" s="202"/>
      <c r="HI446" s="202"/>
      <c r="HJ446" s="202"/>
      <c r="HK446" s="202"/>
      <c r="HL446" s="202"/>
      <c r="HM446" s="202"/>
      <c r="HN446" s="202"/>
      <c r="HO446" s="202"/>
      <c r="HP446" s="202"/>
      <c r="HQ446" s="202"/>
      <c r="HR446" s="202"/>
      <c r="HS446" s="202"/>
    </row>
    <row r="447" spans="6:227" ht="10" customHeight="1" x14ac:dyDescent="0.35">
      <c r="F447" s="184"/>
      <c r="G447" s="184"/>
      <c r="H447" s="184"/>
      <c r="I447" s="184"/>
      <c r="J447" s="184"/>
      <c r="K447" s="184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  <c r="BI447" s="202"/>
      <c r="BJ447" s="202"/>
      <c r="BK447" s="202"/>
      <c r="BL447" s="202"/>
      <c r="BM447" s="202"/>
      <c r="BN447" s="202"/>
      <c r="BO447" s="202"/>
      <c r="BP447" s="202"/>
      <c r="BQ447" s="202"/>
      <c r="BR447" s="202"/>
      <c r="BS447" s="202"/>
      <c r="BT447" s="202"/>
      <c r="BU447" s="202"/>
      <c r="BV447" s="202"/>
      <c r="BW447" s="202"/>
      <c r="BX447" s="202"/>
      <c r="BY447" s="202"/>
      <c r="BZ447" s="202"/>
      <c r="CA447" s="202"/>
      <c r="CB447" s="202"/>
      <c r="CC447" s="202"/>
      <c r="CD447" s="202"/>
      <c r="CE447" s="202"/>
      <c r="CF447" s="202"/>
      <c r="CG447" s="202"/>
      <c r="CH447" s="202"/>
      <c r="CI447" s="202"/>
      <c r="CJ447" s="202"/>
      <c r="CK447" s="202"/>
      <c r="CL447" s="202"/>
      <c r="CM447" s="202"/>
      <c r="CN447" s="202"/>
      <c r="CO447" s="202"/>
      <c r="CP447" s="202"/>
      <c r="CQ447" s="202"/>
      <c r="CR447" s="202"/>
      <c r="CS447" s="202"/>
      <c r="CT447" s="202"/>
      <c r="CU447" s="202"/>
      <c r="CV447" s="202"/>
      <c r="CW447" s="202"/>
      <c r="CX447" s="202"/>
      <c r="CY447" s="202"/>
      <c r="CZ447" s="202"/>
      <c r="DA447" s="202"/>
      <c r="DB447" s="202"/>
      <c r="DC447" s="202"/>
      <c r="DD447" s="202"/>
      <c r="DE447" s="202"/>
      <c r="DF447" s="202"/>
      <c r="DG447" s="202"/>
      <c r="DH447" s="202"/>
      <c r="DI447" s="202"/>
      <c r="DJ447" s="202"/>
      <c r="DK447" s="202"/>
      <c r="DL447" s="202"/>
      <c r="DM447" s="202"/>
      <c r="DN447" s="202"/>
      <c r="DO447" s="202"/>
      <c r="DP447" s="202"/>
      <c r="DQ447" s="202"/>
      <c r="DR447" s="202"/>
      <c r="DS447" s="202"/>
      <c r="DT447" s="202"/>
      <c r="DU447" s="202"/>
      <c r="DV447" s="202"/>
      <c r="DW447" s="202"/>
      <c r="DX447" s="202"/>
      <c r="DY447" s="202"/>
      <c r="DZ447" s="202"/>
      <c r="EA447" s="202"/>
      <c r="EB447" s="202"/>
      <c r="EC447" s="202"/>
      <c r="ED447" s="202"/>
      <c r="EE447" s="202"/>
      <c r="EF447" s="202"/>
      <c r="EG447" s="202"/>
      <c r="EH447" s="202"/>
      <c r="EI447" s="202"/>
      <c r="EJ447" s="202"/>
      <c r="EK447" s="202"/>
      <c r="EL447" s="202"/>
      <c r="EM447" s="202"/>
      <c r="EN447" s="202"/>
      <c r="EO447" s="202"/>
      <c r="EP447" s="202"/>
      <c r="EQ447" s="202"/>
      <c r="ER447" s="202"/>
      <c r="ES447" s="202"/>
      <c r="ET447" s="202"/>
      <c r="EU447" s="202"/>
      <c r="EV447" s="202"/>
      <c r="EW447" s="202"/>
      <c r="EX447" s="202"/>
      <c r="EY447" s="202"/>
      <c r="EZ447" s="202"/>
      <c r="FA447" s="202"/>
      <c r="FB447" s="202"/>
      <c r="FC447" s="202"/>
      <c r="FD447" s="202"/>
      <c r="FE447" s="202"/>
      <c r="FF447" s="202"/>
      <c r="FG447" s="202"/>
      <c r="FH447" s="202"/>
      <c r="FI447" s="202"/>
      <c r="FJ447" s="202"/>
      <c r="FK447" s="202"/>
      <c r="FL447" s="202"/>
      <c r="FM447" s="202"/>
      <c r="FN447" s="202"/>
      <c r="FO447" s="202"/>
      <c r="FP447" s="202"/>
      <c r="FQ447" s="202"/>
      <c r="FR447" s="202"/>
      <c r="FS447" s="202"/>
      <c r="FT447" s="202"/>
      <c r="FU447" s="202"/>
      <c r="FV447" s="202"/>
      <c r="FW447" s="202"/>
      <c r="FX447" s="202"/>
      <c r="FY447" s="202"/>
      <c r="FZ447" s="202"/>
      <c r="GA447" s="202"/>
      <c r="GB447" s="202"/>
      <c r="GC447" s="202"/>
      <c r="GD447" s="202"/>
      <c r="GE447" s="202"/>
      <c r="GF447" s="202"/>
      <c r="GG447" s="202"/>
      <c r="GH447" s="202"/>
      <c r="GI447" s="202"/>
      <c r="GJ447" s="202"/>
      <c r="GK447" s="202"/>
      <c r="GL447" s="202"/>
      <c r="GM447" s="202"/>
      <c r="GN447" s="202"/>
      <c r="GO447" s="202"/>
      <c r="GP447" s="202"/>
      <c r="GQ447" s="202"/>
      <c r="GR447" s="202"/>
      <c r="GS447" s="202"/>
      <c r="GT447" s="202"/>
      <c r="GU447" s="202"/>
      <c r="GV447" s="202"/>
      <c r="GW447" s="202"/>
      <c r="GX447" s="202"/>
      <c r="GY447" s="202"/>
      <c r="GZ447" s="202"/>
      <c r="HA447" s="202"/>
      <c r="HB447" s="202"/>
      <c r="HC447" s="202"/>
      <c r="HD447" s="202"/>
      <c r="HE447" s="202"/>
      <c r="HF447" s="202"/>
      <c r="HG447" s="202"/>
      <c r="HH447" s="202"/>
      <c r="HI447" s="202"/>
      <c r="HJ447" s="202"/>
      <c r="HK447" s="202"/>
      <c r="HL447" s="202"/>
      <c r="HM447" s="202"/>
      <c r="HN447" s="202"/>
      <c r="HO447" s="202"/>
      <c r="HP447" s="202"/>
      <c r="HQ447" s="202"/>
      <c r="HR447" s="202"/>
      <c r="HS447" s="202"/>
    </row>
    <row r="448" spans="6:227" ht="10" customHeight="1" x14ac:dyDescent="0.35">
      <c r="F448" s="184"/>
      <c r="G448" s="184"/>
      <c r="H448" s="184"/>
      <c r="I448" s="184"/>
      <c r="J448" s="184"/>
      <c r="K448" s="184"/>
      <c r="AY448" s="202"/>
      <c r="AZ448" s="202"/>
      <c r="BA448" s="202"/>
      <c r="BB448" s="202"/>
      <c r="BC448" s="202"/>
      <c r="BD448" s="202"/>
      <c r="BE448" s="202"/>
      <c r="BF448" s="202"/>
      <c r="BG448" s="202"/>
      <c r="BH448" s="202"/>
      <c r="BI448" s="202"/>
      <c r="BJ448" s="202"/>
      <c r="BK448" s="202"/>
      <c r="BL448" s="202"/>
      <c r="BM448" s="202"/>
      <c r="BN448" s="202"/>
      <c r="BO448" s="202"/>
      <c r="BP448" s="202"/>
      <c r="BQ448" s="202"/>
      <c r="BR448" s="202"/>
      <c r="BS448" s="202"/>
      <c r="BT448" s="202"/>
      <c r="BU448" s="202"/>
      <c r="BV448" s="202"/>
      <c r="BW448" s="202"/>
      <c r="BX448" s="202"/>
      <c r="BY448" s="202"/>
      <c r="BZ448" s="202"/>
      <c r="CA448" s="202"/>
      <c r="CB448" s="202"/>
      <c r="CC448" s="202"/>
      <c r="CD448" s="202"/>
      <c r="CE448" s="202"/>
      <c r="CF448" s="202"/>
      <c r="CG448" s="202"/>
      <c r="CH448" s="202"/>
      <c r="CI448" s="202"/>
      <c r="CJ448" s="202"/>
      <c r="CK448" s="202"/>
      <c r="CL448" s="202"/>
      <c r="CM448" s="202"/>
      <c r="CN448" s="202"/>
      <c r="CO448" s="202"/>
      <c r="CP448" s="202"/>
      <c r="CQ448" s="202"/>
      <c r="CR448" s="202"/>
      <c r="CS448" s="202"/>
      <c r="CT448" s="202"/>
      <c r="CU448" s="202"/>
      <c r="CV448" s="202"/>
      <c r="CW448" s="202"/>
      <c r="CX448" s="202"/>
      <c r="CY448" s="202"/>
      <c r="CZ448" s="202"/>
      <c r="DA448" s="202"/>
      <c r="DB448" s="202"/>
      <c r="DC448" s="202"/>
      <c r="DD448" s="202"/>
      <c r="DE448" s="202"/>
      <c r="DF448" s="202"/>
      <c r="DG448" s="202"/>
      <c r="DH448" s="202"/>
      <c r="DI448" s="202"/>
      <c r="DJ448" s="202"/>
      <c r="DK448" s="202"/>
      <c r="DL448" s="202"/>
      <c r="DM448" s="202"/>
      <c r="DN448" s="202"/>
      <c r="DO448" s="202"/>
      <c r="DP448" s="202"/>
      <c r="DQ448" s="202"/>
      <c r="DR448" s="202"/>
      <c r="DS448" s="202"/>
      <c r="DT448" s="202"/>
      <c r="DU448" s="202"/>
      <c r="DV448" s="202"/>
      <c r="DW448" s="202"/>
      <c r="DX448" s="202"/>
      <c r="DY448" s="202"/>
      <c r="DZ448" s="202"/>
      <c r="EA448" s="202"/>
      <c r="EB448" s="202"/>
      <c r="EC448" s="202"/>
      <c r="ED448" s="202"/>
      <c r="EE448" s="202"/>
      <c r="EF448" s="202"/>
      <c r="EG448" s="202"/>
      <c r="EH448" s="202"/>
      <c r="EI448" s="202"/>
      <c r="EJ448" s="202"/>
      <c r="EK448" s="202"/>
      <c r="EL448" s="202"/>
      <c r="EM448" s="202"/>
      <c r="EN448" s="202"/>
      <c r="EO448" s="202"/>
      <c r="EP448" s="202"/>
      <c r="EQ448" s="202"/>
      <c r="ER448" s="202"/>
      <c r="ES448" s="202"/>
      <c r="ET448" s="202"/>
      <c r="EU448" s="202"/>
      <c r="EV448" s="202"/>
      <c r="EW448" s="202"/>
      <c r="EX448" s="202"/>
      <c r="EY448" s="202"/>
      <c r="EZ448" s="202"/>
      <c r="FA448" s="202"/>
      <c r="FB448" s="202"/>
      <c r="FC448" s="202"/>
      <c r="FD448" s="202"/>
      <c r="FE448" s="202"/>
      <c r="FF448" s="202"/>
      <c r="FG448" s="202"/>
      <c r="FH448" s="202"/>
      <c r="FI448" s="202"/>
      <c r="FJ448" s="202"/>
      <c r="FK448" s="202"/>
      <c r="FL448" s="202"/>
      <c r="FM448" s="202"/>
      <c r="FN448" s="202"/>
      <c r="FO448" s="202"/>
      <c r="FP448" s="202"/>
      <c r="FQ448" s="202"/>
      <c r="FR448" s="202"/>
      <c r="FS448" s="202"/>
      <c r="FT448" s="202"/>
      <c r="FU448" s="202"/>
      <c r="FV448" s="202"/>
      <c r="FW448" s="202"/>
      <c r="FX448" s="202"/>
      <c r="FY448" s="202"/>
      <c r="FZ448" s="202"/>
      <c r="GA448" s="202"/>
      <c r="GB448" s="202"/>
      <c r="GC448" s="202"/>
      <c r="GD448" s="202"/>
      <c r="GE448" s="202"/>
      <c r="GF448" s="202"/>
      <c r="GG448" s="202"/>
      <c r="GH448" s="202"/>
      <c r="GI448" s="202"/>
      <c r="GJ448" s="202"/>
      <c r="GK448" s="202"/>
      <c r="GL448" s="202"/>
      <c r="GM448" s="202"/>
      <c r="GN448" s="202"/>
      <c r="GO448" s="202"/>
      <c r="GP448" s="202"/>
      <c r="GQ448" s="202"/>
      <c r="GR448" s="202"/>
      <c r="GS448" s="202"/>
      <c r="GT448" s="202"/>
      <c r="GU448" s="202"/>
      <c r="GV448" s="202"/>
      <c r="GW448" s="202"/>
      <c r="GX448" s="202"/>
      <c r="GY448" s="202"/>
      <c r="GZ448" s="202"/>
      <c r="HA448" s="202"/>
      <c r="HB448" s="202"/>
      <c r="HC448" s="202"/>
      <c r="HD448" s="202"/>
      <c r="HE448" s="202"/>
      <c r="HF448" s="202"/>
      <c r="HG448" s="202"/>
      <c r="HH448" s="202"/>
      <c r="HI448" s="202"/>
      <c r="HJ448" s="202"/>
      <c r="HK448" s="202"/>
      <c r="HL448" s="202"/>
      <c r="HM448" s="202"/>
      <c r="HN448" s="202"/>
      <c r="HO448" s="202"/>
      <c r="HP448" s="202"/>
      <c r="HQ448" s="202"/>
      <c r="HR448" s="202"/>
      <c r="HS448" s="202"/>
    </row>
    <row r="449" spans="6:227" ht="10" customHeight="1" x14ac:dyDescent="0.35">
      <c r="F449" s="184"/>
      <c r="G449" s="184"/>
      <c r="H449" s="184"/>
      <c r="I449" s="184"/>
      <c r="J449" s="184"/>
      <c r="K449" s="184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  <c r="BI449" s="202"/>
      <c r="BJ449" s="202"/>
      <c r="BK449" s="202"/>
      <c r="BL449" s="202"/>
      <c r="BM449" s="202"/>
      <c r="BN449" s="202"/>
      <c r="BO449" s="202"/>
      <c r="BP449" s="202"/>
      <c r="BQ449" s="202"/>
      <c r="BR449" s="202"/>
      <c r="BS449" s="202"/>
      <c r="BT449" s="202"/>
      <c r="BU449" s="202"/>
      <c r="BV449" s="202"/>
      <c r="BW449" s="202"/>
      <c r="BX449" s="202"/>
      <c r="BY449" s="202"/>
      <c r="BZ449" s="202"/>
      <c r="CA449" s="202"/>
      <c r="CB449" s="202"/>
      <c r="CC449" s="202"/>
      <c r="CD449" s="202"/>
      <c r="CE449" s="202"/>
      <c r="CF449" s="202"/>
      <c r="CG449" s="202"/>
      <c r="CH449" s="202"/>
      <c r="CI449" s="202"/>
      <c r="CJ449" s="202"/>
      <c r="CK449" s="202"/>
      <c r="CL449" s="202"/>
      <c r="CM449" s="202"/>
      <c r="CN449" s="202"/>
      <c r="CO449" s="202"/>
      <c r="CP449" s="202"/>
      <c r="CQ449" s="202"/>
      <c r="CR449" s="202"/>
      <c r="CS449" s="202"/>
      <c r="CT449" s="202"/>
      <c r="CU449" s="202"/>
      <c r="CV449" s="202"/>
      <c r="CW449" s="202"/>
      <c r="CX449" s="202"/>
      <c r="CY449" s="202"/>
      <c r="CZ449" s="202"/>
      <c r="DA449" s="202"/>
      <c r="DB449" s="202"/>
      <c r="DC449" s="202"/>
      <c r="DD449" s="202"/>
      <c r="DE449" s="202"/>
      <c r="DF449" s="202"/>
      <c r="DG449" s="202"/>
      <c r="DH449" s="202"/>
      <c r="DI449" s="202"/>
      <c r="DJ449" s="202"/>
      <c r="DK449" s="202"/>
      <c r="DL449" s="202"/>
      <c r="DM449" s="202"/>
      <c r="DN449" s="202"/>
      <c r="DO449" s="202"/>
      <c r="DP449" s="202"/>
      <c r="DQ449" s="202"/>
      <c r="DR449" s="202"/>
      <c r="DS449" s="202"/>
      <c r="DT449" s="202"/>
      <c r="DU449" s="202"/>
      <c r="DV449" s="202"/>
      <c r="DW449" s="202"/>
      <c r="DX449" s="202"/>
      <c r="DY449" s="202"/>
      <c r="DZ449" s="202"/>
      <c r="EA449" s="202"/>
      <c r="EB449" s="202"/>
      <c r="EC449" s="202"/>
      <c r="ED449" s="202"/>
      <c r="EE449" s="202"/>
      <c r="EF449" s="202"/>
      <c r="EG449" s="202"/>
      <c r="EH449" s="202"/>
      <c r="EI449" s="202"/>
      <c r="EJ449" s="202"/>
      <c r="EK449" s="202"/>
      <c r="EL449" s="202"/>
      <c r="EM449" s="202"/>
      <c r="EN449" s="202"/>
      <c r="EO449" s="202"/>
      <c r="EP449" s="202"/>
      <c r="EQ449" s="202"/>
      <c r="ER449" s="202"/>
      <c r="ES449" s="202"/>
      <c r="ET449" s="202"/>
      <c r="EU449" s="202"/>
      <c r="EV449" s="202"/>
      <c r="EW449" s="202"/>
      <c r="EX449" s="202"/>
      <c r="EY449" s="202"/>
      <c r="EZ449" s="202"/>
      <c r="FA449" s="202"/>
      <c r="FB449" s="202"/>
      <c r="FC449" s="202"/>
      <c r="FD449" s="202"/>
      <c r="FE449" s="202"/>
      <c r="FF449" s="202"/>
      <c r="FG449" s="202"/>
      <c r="FH449" s="202"/>
      <c r="FI449" s="202"/>
      <c r="FJ449" s="202"/>
      <c r="FK449" s="202"/>
      <c r="FL449" s="202"/>
      <c r="FM449" s="202"/>
      <c r="FN449" s="202"/>
      <c r="FO449" s="202"/>
      <c r="FP449" s="202"/>
      <c r="FQ449" s="202"/>
      <c r="FR449" s="202"/>
      <c r="FS449" s="202"/>
      <c r="FT449" s="202"/>
      <c r="FU449" s="202"/>
      <c r="FV449" s="202"/>
      <c r="FW449" s="202"/>
      <c r="FX449" s="202"/>
      <c r="FY449" s="202"/>
      <c r="FZ449" s="202"/>
      <c r="GA449" s="202"/>
      <c r="GB449" s="202"/>
      <c r="GC449" s="202"/>
      <c r="GD449" s="202"/>
      <c r="GE449" s="202"/>
      <c r="GF449" s="202"/>
      <c r="GG449" s="202"/>
      <c r="GH449" s="202"/>
      <c r="GI449" s="202"/>
      <c r="GJ449" s="202"/>
      <c r="GK449" s="202"/>
      <c r="GL449" s="202"/>
      <c r="GM449" s="202"/>
      <c r="GN449" s="202"/>
      <c r="GO449" s="202"/>
      <c r="GP449" s="202"/>
      <c r="GQ449" s="202"/>
      <c r="GR449" s="202"/>
      <c r="GS449" s="202"/>
      <c r="GT449" s="202"/>
      <c r="GU449" s="202"/>
      <c r="GV449" s="202"/>
      <c r="GW449" s="202"/>
      <c r="GX449" s="202"/>
      <c r="GY449" s="202"/>
      <c r="GZ449" s="202"/>
      <c r="HA449" s="202"/>
      <c r="HB449" s="202"/>
      <c r="HC449" s="202"/>
      <c r="HD449" s="202"/>
      <c r="HE449" s="202"/>
      <c r="HF449" s="202"/>
      <c r="HG449" s="202"/>
      <c r="HH449" s="202"/>
      <c r="HI449" s="202"/>
      <c r="HJ449" s="202"/>
      <c r="HK449" s="202"/>
      <c r="HL449" s="202"/>
      <c r="HM449" s="202"/>
      <c r="HN449" s="202"/>
      <c r="HO449" s="202"/>
      <c r="HP449" s="202"/>
      <c r="HQ449" s="202"/>
      <c r="HR449" s="202"/>
      <c r="HS449" s="202"/>
    </row>
    <row r="450" spans="6:227" ht="10" customHeight="1" x14ac:dyDescent="0.35">
      <c r="Z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  <c r="BI450" s="202"/>
      <c r="BJ450" s="202"/>
      <c r="BK450" s="202"/>
      <c r="BL450" s="202"/>
      <c r="BM450" s="202"/>
      <c r="BN450" s="202"/>
      <c r="BO450" s="202"/>
      <c r="BP450" s="202"/>
      <c r="BQ450" s="202"/>
      <c r="BR450" s="202"/>
      <c r="BS450" s="202"/>
      <c r="BT450" s="202"/>
      <c r="BU450" s="202"/>
      <c r="BV450" s="202"/>
      <c r="BW450" s="202"/>
      <c r="BX450" s="202"/>
      <c r="BY450" s="202"/>
      <c r="BZ450" s="202"/>
      <c r="CA450" s="202"/>
      <c r="CB450" s="202"/>
      <c r="CC450" s="202"/>
      <c r="CD450" s="202"/>
      <c r="CE450" s="202"/>
      <c r="CF450" s="202"/>
      <c r="CG450" s="202"/>
      <c r="CH450" s="202"/>
      <c r="CI450" s="202"/>
      <c r="CJ450" s="202"/>
      <c r="CK450" s="202"/>
      <c r="CL450" s="202"/>
      <c r="CM450" s="202"/>
      <c r="CN450" s="202"/>
      <c r="CO450" s="202"/>
      <c r="CP450" s="202"/>
      <c r="CQ450" s="202"/>
      <c r="CR450" s="202"/>
      <c r="CS450" s="202"/>
      <c r="CT450" s="202"/>
      <c r="CU450" s="202"/>
      <c r="CV450" s="202"/>
      <c r="CW450" s="202"/>
      <c r="CX450" s="202"/>
      <c r="CY450" s="202"/>
      <c r="CZ450" s="202"/>
      <c r="DA450" s="202"/>
      <c r="DB450" s="202"/>
      <c r="DC450" s="202"/>
      <c r="DD450" s="202"/>
      <c r="DE450" s="202"/>
      <c r="DF450" s="202"/>
      <c r="DG450" s="202"/>
      <c r="DH450" s="202"/>
      <c r="DI450" s="202"/>
      <c r="DJ450" s="202"/>
      <c r="DK450" s="202"/>
      <c r="DL450" s="202"/>
      <c r="DM450" s="202"/>
      <c r="DN450" s="202"/>
      <c r="DO450" s="202"/>
      <c r="DP450" s="202"/>
      <c r="DQ450" s="202"/>
      <c r="DR450" s="202"/>
      <c r="DS450" s="202"/>
      <c r="DT450" s="202"/>
      <c r="DU450" s="202"/>
      <c r="DV450" s="202"/>
      <c r="DW450" s="202"/>
      <c r="DX450" s="202"/>
      <c r="DY450" s="202"/>
      <c r="DZ450" s="202"/>
      <c r="EA450" s="202"/>
      <c r="EB450" s="202"/>
      <c r="EC450" s="202"/>
      <c r="ED450" s="202"/>
      <c r="EE450" s="202"/>
      <c r="EF450" s="202"/>
      <c r="EG450" s="202"/>
      <c r="EH450" s="202"/>
      <c r="EI450" s="202"/>
      <c r="EJ450" s="202"/>
      <c r="EK450" s="202"/>
      <c r="EL450" s="202"/>
      <c r="EM450" s="202"/>
      <c r="EN450" s="202"/>
      <c r="EO450" s="202"/>
      <c r="EP450" s="202"/>
      <c r="EQ450" s="202"/>
      <c r="ER450" s="202"/>
      <c r="ES450" s="202"/>
      <c r="ET450" s="202"/>
      <c r="EU450" s="202"/>
      <c r="EV450" s="202"/>
      <c r="EW450" s="202"/>
      <c r="EX450" s="202"/>
      <c r="EY450" s="202"/>
      <c r="EZ450" s="202"/>
      <c r="FA450" s="202"/>
      <c r="FB450" s="202"/>
      <c r="FC450" s="202"/>
      <c r="FD450" s="202"/>
      <c r="FE450" s="202"/>
      <c r="FF450" s="202"/>
      <c r="FG450" s="202"/>
      <c r="FH450" s="202"/>
      <c r="FI450" s="202"/>
      <c r="FJ450" s="202"/>
      <c r="FK450" s="202"/>
      <c r="FL450" s="202"/>
      <c r="FM450" s="202"/>
      <c r="FN450" s="202"/>
      <c r="FO450" s="202"/>
      <c r="FP450" s="202"/>
      <c r="FQ450" s="202"/>
      <c r="FR450" s="202"/>
      <c r="FS450" s="202"/>
      <c r="FT450" s="202"/>
      <c r="FU450" s="202"/>
      <c r="FV450" s="202"/>
      <c r="FW450" s="202"/>
      <c r="FX450" s="202"/>
      <c r="FY450" s="202"/>
      <c r="FZ450" s="202"/>
      <c r="GA450" s="202"/>
      <c r="GB450" s="202"/>
      <c r="GC450" s="202"/>
      <c r="GD450" s="202"/>
      <c r="GE450" s="202"/>
      <c r="GF450" s="202"/>
      <c r="GG450" s="202"/>
      <c r="GH450" s="202"/>
      <c r="GI450" s="202"/>
      <c r="GJ450" s="202"/>
      <c r="GK450" s="202"/>
      <c r="GL450" s="202"/>
      <c r="GM450" s="202"/>
      <c r="GN450" s="202"/>
      <c r="GO450" s="202"/>
      <c r="GP450" s="202"/>
      <c r="GQ450" s="202"/>
      <c r="GR450" s="202"/>
      <c r="GS450" s="202"/>
      <c r="GT450" s="202"/>
      <c r="GU450" s="202"/>
      <c r="GV450" s="202"/>
      <c r="GW450" s="202"/>
      <c r="GX450" s="202"/>
      <c r="GY450" s="202"/>
      <c r="GZ450" s="202"/>
      <c r="HA450" s="202"/>
      <c r="HB450" s="202"/>
      <c r="HC450" s="202"/>
      <c r="HD450" s="202"/>
      <c r="HE450" s="202"/>
      <c r="HF450" s="202"/>
      <c r="HG450" s="202"/>
      <c r="HH450" s="202"/>
      <c r="HI450" s="202"/>
      <c r="HJ450" s="202"/>
      <c r="HK450" s="202"/>
      <c r="HL450" s="202"/>
      <c r="HM450" s="202"/>
      <c r="HN450" s="202"/>
      <c r="HO450" s="202"/>
      <c r="HP450" s="202"/>
      <c r="HQ450" s="202"/>
      <c r="HR450" s="202"/>
      <c r="HS450" s="202"/>
    </row>
    <row r="451" spans="6:227" ht="10" customHeight="1" x14ac:dyDescent="0.35">
      <c r="Z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  <c r="BI451" s="202"/>
      <c r="BJ451" s="202"/>
      <c r="BK451" s="202"/>
      <c r="BL451" s="202"/>
      <c r="BM451" s="202"/>
      <c r="BN451" s="202"/>
      <c r="BO451" s="202"/>
      <c r="BP451" s="202"/>
      <c r="BQ451" s="202"/>
      <c r="BR451" s="202"/>
      <c r="BS451" s="202"/>
      <c r="BT451" s="202"/>
      <c r="BU451" s="202"/>
      <c r="BV451" s="202"/>
      <c r="BW451" s="202"/>
      <c r="BX451" s="202"/>
      <c r="BY451" s="202"/>
      <c r="BZ451" s="202"/>
      <c r="CA451" s="202"/>
      <c r="CB451" s="202"/>
      <c r="CC451" s="202"/>
      <c r="CD451" s="202"/>
      <c r="CE451" s="202"/>
      <c r="CF451" s="202"/>
      <c r="CG451" s="202"/>
      <c r="CH451" s="202"/>
      <c r="CI451" s="202"/>
      <c r="CJ451" s="202"/>
      <c r="CK451" s="202"/>
      <c r="CL451" s="202"/>
      <c r="CM451" s="202"/>
      <c r="CN451" s="202"/>
      <c r="CO451" s="202"/>
      <c r="CP451" s="202"/>
      <c r="CQ451" s="202"/>
      <c r="CR451" s="202"/>
      <c r="CS451" s="202"/>
      <c r="CT451" s="202"/>
      <c r="CU451" s="202"/>
      <c r="CV451" s="202"/>
      <c r="CW451" s="202"/>
      <c r="CX451" s="202"/>
      <c r="CY451" s="202"/>
      <c r="CZ451" s="202"/>
      <c r="DA451" s="202"/>
      <c r="DB451" s="202"/>
      <c r="DC451" s="202"/>
      <c r="DD451" s="202"/>
      <c r="DE451" s="202"/>
      <c r="DF451" s="202"/>
      <c r="DG451" s="202"/>
      <c r="DH451" s="202"/>
      <c r="DI451" s="202"/>
      <c r="DJ451" s="202"/>
      <c r="DK451" s="202"/>
      <c r="DL451" s="202"/>
      <c r="DM451" s="202"/>
      <c r="DN451" s="202"/>
      <c r="DO451" s="202"/>
      <c r="DP451" s="202"/>
      <c r="DQ451" s="202"/>
      <c r="DR451" s="202"/>
      <c r="DS451" s="202"/>
      <c r="DT451" s="202"/>
      <c r="DU451" s="202"/>
      <c r="DV451" s="202"/>
      <c r="DW451" s="202"/>
      <c r="DX451" s="202"/>
      <c r="DY451" s="202"/>
      <c r="DZ451" s="202"/>
      <c r="EA451" s="202"/>
      <c r="EB451" s="202"/>
      <c r="EC451" s="202"/>
      <c r="ED451" s="202"/>
      <c r="EE451" s="202"/>
      <c r="EF451" s="202"/>
      <c r="EG451" s="202"/>
      <c r="EH451" s="202"/>
      <c r="EI451" s="202"/>
      <c r="EJ451" s="202"/>
      <c r="EK451" s="202"/>
      <c r="EL451" s="202"/>
      <c r="EM451" s="202"/>
      <c r="EN451" s="202"/>
      <c r="EO451" s="202"/>
      <c r="EP451" s="202"/>
      <c r="EQ451" s="202"/>
      <c r="ER451" s="202"/>
      <c r="ES451" s="202"/>
      <c r="ET451" s="202"/>
      <c r="EU451" s="202"/>
      <c r="EV451" s="202"/>
      <c r="EW451" s="202"/>
      <c r="EX451" s="202"/>
      <c r="EY451" s="202"/>
      <c r="EZ451" s="202"/>
      <c r="FA451" s="202"/>
      <c r="FB451" s="202"/>
      <c r="FC451" s="202"/>
      <c r="FD451" s="202"/>
      <c r="FE451" s="202"/>
      <c r="FF451" s="202"/>
      <c r="FG451" s="202"/>
      <c r="FH451" s="202"/>
      <c r="FI451" s="202"/>
      <c r="FJ451" s="202"/>
      <c r="FK451" s="202"/>
      <c r="FL451" s="202"/>
      <c r="FM451" s="202"/>
      <c r="FN451" s="202"/>
      <c r="FO451" s="202"/>
      <c r="FP451" s="202"/>
      <c r="FQ451" s="202"/>
      <c r="FR451" s="202"/>
      <c r="FS451" s="202"/>
      <c r="FT451" s="202"/>
      <c r="FU451" s="202"/>
      <c r="FV451" s="202"/>
      <c r="FW451" s="202"/>
      <c r="FX451" s="202"/>
      <c r="FY451" s="202"/>
      <c r="FZ451" s="202"/>
      <c r="GA451" s="202"/>
      <c r="GB451" s="202"/>
      <c r="GC451" s="202"/>
      <c r="GD451" s="202"/>
      <c r="GE451" s="202"/>
      <c r="GF451" s="202"/>
      <c r="GG451" s="202"/>
      <c r="GH451" s="202"/>
      <c r="GI451" s="202"/>
      <c r="GJ451" s="202"/>
      <c r="GK451" s="202"/>
      <c r="GL451" s="202"/>
      <c r="GM451" s="202"/>
      <c r="GN451" s="202"/>
      <c r="GO451" s="202"/>
      <c r="GP451" s="202"/>
      <c r="GQ451" s="202"/>
      <c r="GR451" s="202"/>
      <c r="GS451" s="202"/>
      <c r="GT451" s="202"/>
      <c r="GU451" s="202"/>
      <c r="GV451" s="202"/>
      <c r="GW451" s="202"/>
      <c r="GX451" s="202"/>
      <c r="GY451" s="202"/>
      <c r="GZ451" s="202"/>
      <c r="HA451" s="202"/>
      <c r="HB451" s="202"/>
      <c r="HC451" s="202"/>
      <c r="HD451" s="202"/>
      <c r="HE451" s="202"/>
      <c r="HF451" s="202"/>
      <c r="HG451" s="202"/>
      <c r="HH451" s="202"/>
      <c r="HI451" s="202"/>
      <c r="HJ451" s="202"/>
      <c r="HK451" s="202"/>
      <c r="HL451" s="202"/>
      <c r="HM451" s="202"/>
      <c r="HN451" s="202"/>
      <c r="HO451" s="202"/>
      <c r="HP451" s="202"/>
      <c r="HQ451" s="202"/>
      <c r="HR451" s="202"/>
      <c r="HS451" s="202"/>
    </row>
    <row r="452" spans="6:227" ht="10" customHeight="1" x14ac:dyDescent="0.35">
      <c r="Z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  <c r="BI452" s="202"/>
      <c r="BJ452" s="202"/>
      <c r="BK452" s="202"/>
      <c r="BL452" s="202"/>
      <c r="BM452" s="202"/>
      <c r="BN452" s="202"/>
      <c r="BO452" s="202"/>
      <c r="BP452" s="202"/>
      <c r="BQ452" s="202"/>
      <c r="BR452" s="202"/>
      <c r="BS452" s="202"/>
      <c r="BT452" s="202"/>
      <c r="BU452" s="202"/>
      <c r="BV452" s="202"/>
      <c r="BW452" s="202"/>
      <c r="BX452" s="202"/>
      <c r="BY452" s="202"/>
      <c r="BZ452" s="202"/>
      <c r="CA452" s="202"/>
      <c r="CB452" s="202"/>
      <c r="CC452" s="202"/>
      <c r="CD452" s="202"/>
      <c r="CE452" s="202"/>
      <c r="CF452" s="202"/>
      <c r="CG452" s="202"/>
      <c r="CH452" s="202"/>
      <c r="CI452" s="202"/>
      <c r="CJ452" s="202"/>
      <c r="CK452" s="202"/>
      <c r="CL452" s="202"/>
      <c r="CM452" s="202"/>
      <c r="CN452" s="202"/>
      <c r="CO452" s="202"/>
      <c r="CP452" s="202"/>
      <c r="CQ452" s="202"/>
      <c r="CR452" s="202"/>
      <c r="CS452" s="202"/>
      <c r="CT452" s="202"/>
      <c r="CU452" s="202"/>
      <c r="CV452" s="202"/>
      <c r="CW452" s="202"/>
      <c r="CX452" s="202"/>
      <c r="CY452" s="202"/>
      <c r="CZ452" s="202"/>
      <c r="DA452" s="202"/>
      <c r="DB452" s="202"/>
      <c r="DC452" s="202"/>
      <c r="DD452" s="202"/>
      <c r="DE452" s="202"/>
      <c r="DF452" s="202"/>
      <c r="DG452" s="202"/>
      <c r="DH452" s="202"/>
      <c r="DI452" s="202"/>
      <c r="DJ452" s="202"/>
      <c r="DK452" s="202"/>
      <c r="DL452" s="202"/>
      <c r="DM452" s="202"/>
      <c r="DN452" s="202"/>
      <c r="DO452" s="202"/>
      <c r="DP452" s="202"/>
      <c r="DQ452" s="202"/>
      <c r="DR452" s="202"/>
      <c r="DS452" s="202"/>
      <c r="DT452" s="202"/>
      <c r="DU452" s="202"/>
      <c r="DV452" s="202"/>
      <c r="DW452" s="202"/>
      <c r="DX452" s="202"/>
      <c r="DY452" s="202"/>
      <c r="DZ452" s="202"/>
      <c r="EA452" s="202"/>
      <c r="EB452" s="202"/>
      <c r="EC452" s="202"/>
      <c r="ED452" s="202"/>
      <c r="EE452" s="202"/>
      <c r="EF452" s="202"/>
      <c r="EG452" s="202"/>
      <c r="EH452" s="202"/>
      <c r="EI452" s="202"/>
      <c r="EJ452" s="202"/>
      <c r="EK452" s="202"/>
      <c r="EL452" s="202"/>
      <c r="EM452" s="202"/>
      <c r="EN452" s="202"/>
      <c r="EO452" s="202"/>
      <c r="EP452" s="202"/>
      <c r="EQ452" s="202"/>
      <c r="ER452" s="202"/>
      <c r="ES452" s="202"/>
      <c r="ET452" s="202"/>
      <c r="EU452" s="202"/>
      <c r="EV452" s="202"/>
      <c r="EW452" s="202"/>
      <c r="EX452" s="202"/>
      <c r="EY452" s="202"/>
      <c r="EZ452" s="202"/>
      <c r="FA452" s="202"/>
      <c r="FB452" s="202"/>
      <c r="FC452" s="202"/>
      <c r="FD452" s="202"/>
      <c r="FE452" s="202"/>
      <c r="FF452" s="202"/>
      <c r="FG452" s="202"/>
      <c r="FH452" s="202"/>
      <c r="FI452" s="202"/>
      <c r="FJ452" s="202"/>
      <c r="FK452" s="202"/>
      <c r="FL452" s="202"/>
      <c r="FM452" s="202"/>
      <c r="FN452" s="202"/>
      <c r="FO452" s="202"/>
      <c r="FP452" s="202"/>
      <c r="FQ452" s="202"/>
      <c r="FR452" s="202"/>
      <c r="FS452" s="202"/>
      <c r="FT452" s="202"/>
      <c r="FU452" s="202"/>
      <c r="FV452" s="202"/>
      <c r="FW452" s="202"/>
      <c r="FX452" s="202"/>
      <c r="FY452" s="202"/>
      <c r="FZ452" s="202"/>
      <c r="GA452" s="202"/>
      <c r="GB452" s="202"/>
      <c r="GC452" s="202"/>
      <c r="GD452" s="202"/>
      <c r="GE452" s="202"/>
      <c r="GF452" s="202"/>
      <c r="GG452" s="202"/>
      <c r="GH452" s="202"/>
      <c r="GI452" s="202"/>
      <c r="GJ452" s="202"/>
      <c r="GK452" s="202"/>
      <c r="GL452" s="202"/>
      <c r="GM452" s="202"/>
      <c r="GN452" s="202"/>
      <c r="GO452" s="202"/>
      <c r="GP452" s="202"/>
      <c r="GQ452" s="202"/>
      <c r="GR452" s="202"/>
      <c r="GS452" s="202"/>
      <c r="GT452" s="202"/>
      <c r="GU452" s="202"/>
      <c r="GV452" s="202"/>
      <c r="GW452" s="202"/>
      <c r="GX452" s="202"/>
      <c r="GY452" s="202"/>
      <c r="GZ452" s="202"/>
      <c r="HA452" s="202"/>
      <c r="HB452" s="202"/>
      <c r="HC452" s="202"/>
      <c r="HD452" s="202"/>
      <c r="HE452" s="202"/>
      <c r="HF452" s="202"/>
      <c r="HG452" s="202"/>
      <c r="HH452" s="202"/>
      <c r="HI452" s="202"/>
      <c r="HJ452" s="202"/>
      <c r="HK452" s="202"/>
      <c r="HL452" s="202"/>
      <c r="HM452" s="202"/>
      <c r="HN452" s="202"/>
      <c r="HO452" s="202"/>
      <c r="HP452" s="202"/>
      <c r="HQ452" s="202"/>
      <c r="HR452" s="202"/>
      <c r="HS452" s="202"/>
    </row>
    <row r="453" spans="6:227" ht="10" customHeight="1" x14ac:dyDescent="0.35">
      <c r="Z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  <c r="BI453" s="202"/>
      <c r="BJ453" s="202"/>
      <c r="BK453" s="202"/>
      <c r="BL453" s="202"/>
      <c r="BM453" s="202"/>
      <c r="BN453" s="202"/>
      <c r="BO453" s="202"/>
      <c r="BP453" s="202"/>
      <c r="BQ453" s="202"/>
      <c r="BR453" s="202"/>
      <c r="BS453" s="202"/>
      <c r="BT453" s="202"/>
      <c r="BU453" s="202"/>
      <c r="BV453" s="202"/>
      <c r="BW453" s="202"/>
      <c r="BX453" s="202"/>
      <c r="BY453" s="202"/>
      <c r="BZ453" s="202"/>
      <c r="CA453" s="202"/>
      <c r="CB453" s="202"/>
      <c r="CC453" s="202"/>
      <c r="CD453" s="202"/>
      <c r="CE453" s="202"/>
      <c r="CF453" s="202"/>
      <c r="CG453" s="202"/>
      <c r="CH453" s="202"/>
      <c r="CI453" s="202"/>
      <c r="CJ453" s="202"/>
      <c r="CK453" s="202"/>
      <c r="CL453" s="202"/>
      <c r="CM453" s="202"/>
      <c r="CN453" s="202"/>
      <c r="CO453" s="202"/>
      <c r="CP453" s="202"/>
      <c r="CQ453" s="202"/>
      <c r="CR453" s="202"/>
      <c r="CS453" s="202"/>
      <c r="CT453" s="202"/>
      <c r="CU453" s="202"/>
      <c r="CV453" s="202"/>
      <c r="CW453" s="202"/>
      <c r="CX453" s="202"/>
      <c r="CY453" s="202"/>
      <c r="CZ453" s="202"/>
      <c r="DA453" s="202"/>
      <c r="DB453" s="202"/>
      <c r="DC453" s="202"/>
      <c r="DD453" s="202"/>
      <c r="DE453" s="202"/>
      <c r="DF453" s="202"/>
      <c r="DG453" s="202"/>
      <c r="DH453" s="202"/>
      <c r="DI453" s="202"/>
      <c r="DJ453" s="202"/>
      <c r="DK453" s="202"/>
      <c r="DL453" s="202"/>
      <c r="DM453" s="202"/>
      <c r="DN453" s="202"/>
      <c r="DO453" s="202"/>
      <c r="DP453" s="202"/>
      <c r="DQ453" s="202"/>
      <c r="DR453" s="202"/>
      <c r="DS453" s="202"/>
      <c r="DT453" s="202"/>
      <c r="DU453" s="202"/>
      <c r="DV453" s="202"/>
      <c r="DW453" s="202"/>
      <c r="DX453" s="202"/>
      <c r="DY453" s="202"/>
      <c r="DZ453" s="202"/>
      <c r="EA453" s="202"/>
      <c r="EB453" s="202"/>
      <c r="EC453" s="202"/>
      <c r="ED453" s="202"/>
      <c r="EE453" s="202"/>
      <c r="EF453" s="202"/>
      <c r="EG453" s="202"/>
      <c r="EH453" s="202"/>
      <c r="EI453" s="202"/>
      <c r="EJ453" s="202"/>
      <c r="EK453" s="202"/>
      <c r="EL453" s="202"/>
      <c r="EM453" s="202"/>
      <c r="EN453" s="202"/>
      <c r="EO453" s="202"/>
      <c r="EP453" s="202"/>
      <c r="EQ453" s="202"/>
      <c r="ER453" s="202"/>
      <c r="ES453" s="202"/>
      <c r="ET453" s="202"/>
      <c r="EU453" s="202"/>
      <c r="EV453" s="202"/>
      <c r="EW453" s="202"/>
      <c r="EX453" s="202"/>
      <c r="EY453" s="202"/>
      <c r="EZ453" s="202"/>
      <c r="FA453" s="202"/>
      <c r="FB453" s="202"/>
      <c r="FC453" s="202"/>
      <c r="FD453" s="202"/>
      <c r="FE453" s="202"/>
      <c r="FF453" s="202"/>
      <c r="FG453" s="202"/>
      <c r="FH453" s="202"/>
      <c r="FI453" s="202"/>
      <c r="FJ453" s="202"/>
      <c r="FK453" s="202"/>
      <c r="FL453" s="202"/>
      <c r="FM453" s="202"/>
      <c r="FN453" s="202"/>
      <c r="FO453" s="202"/>
      <c r="FP453" s="202"/>
      <c r="FQ453" s="202"/>
      <c r="FR453" s="202"/>
      <c r="FS453" s="202"/>
      <c r="FT453" s="202"/>
      <c r="FU453" s="202"/>
      <c r="FV453" s="202"/>
      <c r="FW453" s="202"/>
      <c r="FX453" s="202"/>
      <c r="FY453" s="202"/>
      <c r="FZ453" s="202"/>
      <c r="GA453" s="202"/>
      <c r="GB453" s="202"/>
      <c r="GC453" s="202"/>
      <c r="GD453" s="202"/>
      <c r="GE453" s="202"/>
      <c r="GF453" s="202"/>
      <c r="GG453" s="202"/>
      <c r="GH453" s="202"/>
      <c r="GI453" s="202"/>
      <c r="GJ453" s="202"/>
      <c r="GK453" s="202"/>
      <c r="GL453" s="202"/>
      <c r="GM453" s="202"/>
      <c r="GN453" s="202"/>
      <c r="GO453" s="202"/>
      <c r="GP453" s="202"/>
      <c r="GQ453" s="202"/>
      <c r="GR453" s="202"/>
      <c r="GS453" s="202"/>
      <c r="GT453" s="202"/>
      <c r="GU453" s="202"/>
      <c r="GV453" s="202"/>
      <c r="GW453" s="202"/>
      <c r="GX453" s="202"/>
      <c r="GY453" s="202"/>
      <c r="GZ453" s="202"/>
      <c r="HA453" s="202"/>
      <c r="HB453" s="202"/>
      <c r="HC453" s="202"/>
      <c r="HD453" s="202"/>
      <c r="HE453" s="202"/>
      <c r="HF453" s="202"/>
      <c r="HG453" s="202"/>
      <c r="HH453" s="202"/>
      <c r="HI453" s="202"/>
      <c r="HJ453" s="202"/>
      <c r="HK453" s="202"/>
      <c r="HL453" s="202"/>
      <c r="HM453" s="202"/>
      <c r="HN453" s="202"/>
      <c r="HO453" s="202"/>
      <c r="HP453" s="202"/>
      <c r="HQ453" s="202"/>
      <c r="HR453" s="202"/>
      <c r="HS453" s="202"/>
    </row>
    <row r="454" spans="6:227" ht="10" customHeight="1" x14ac:dyDescent="0.35">
      <c r="U454" s="263"/>
      <c r="V454" s="263"/>
      <c r="W454" s="263"/>
      <c r="X454" s="263"/>
      <c r="Y454" s="263"/>
      <c r="Z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  <c r="BI454" s="202"/>
      <c r="BJ454" s="202"/>
      <c r="BK454" s="202"/>
      <c r="BL454" s="202"/>
      <c r="BM454" s="202"/>
      <c r="BN454" s="202"/>
      <c r="BO454" s="202"/>
      <c r="BP454" s="202"/>
      <c r="BQ454" s="202"/>
      <c r="BR454" s="202"/>
      <c r="BS454" s="202"/>
      <c r="BT454" s="202"/>
      <c r="BU454" s="202"/>
      <c r="BV454" s="202"/>
      <c r="BW454" s="202"/>
      <c r="BX454" s="202"/>
      <c r="BY454" s="202"/>
      <c r="BZ454" s="202"/>
      <c r="CA454" s="202"/>
      <c r="CB454" s="202"/>
      <c r="CC454" s="202"/>
      <c r="CD454" s="202"/>
      <c r="CE454" s="202"/>
      <c r="CF454" s="202"/>
      <c r="CG454" s="202"/>
      <c r="CH454" s="202"/>
      <c r="CI454" s="202"/>
      <c r="CJ454" s="202"/>
      <c r="CK454" s="202"/>
      <c r="CL454" s="202"/>
      <c r="CM454" s="202"/>
      <c r="CN454" s="202"/>
      <c r="CO454" s="202"/>
      <c r="CP454" s="202"/>
      <c r="CQ454" s="202"/>
      <c r="CR454" s="202"/>
      <c r="CS454" s="202"/>
      <c r="CT454" s="202"/>
      <c r="CU454" s="202"/>
      <c r="CV454" s="202"/>
      <c r="CW454" s="202"/>
      <c r="CX454" s="202"/>
      <c r="CY454" s="202"/>
      <c r="CZ454" s="202"/>
      <c r="DA454" s="202"/>
      <c r="DB454" s="202"/>
      <c r="DC454" s="202"/>
      <c r="DD454" s="202"/>
      <c r="DE454" s="202"/>
      <c r="DF454" s="202"/>
      <c r="DG454" s="202"/>
      <c r="DH454" s="202"/>
      <c r="DI454" s="202"/>
      <c r="DJ454" s="202"/>
      <c r="DK454" s="202"/>
      <c r="DL454" s="202"/>
      <c r="DM454" s="202"/>
      <c r="DN454" s="202"/>
      <c r="DO454" s="202"/>
      <c r="DP454" s="202"/>
      <c r="DQ454" s="202"/>
      <c r="DR454" s="202"/>
      <c r="DS454" s="202"/>
      <c r="DT454" s="202"/>
      <c r="DU454" s="202"/>
      <c r="DV454" s="202"/>
      <c r="DW454" s="202"/>
      <c r="DX454" s="202"/>
      <c r="DY454" s="202"/>
      <c r="DZ454" s="202"/>
      <c r="EA454" s="202"/>
      <c r="EB454" s="202"/>
      <c r="EC454" s="202"/>
      <c r="ED454" s="202"/>
      <c r="EE454" s="202"/>
      <c r="EF454" s="202"/>
      <c r="EG454" s="202"/>
      <c r="EH454" s="202"/>
      <c r="EI454" s="202"/>
      <c r="EJ454" s="202"/>
      <c r="EK454" s="202"/>
      <c r="EL454" s="202"/>
      <c r="EM454" s="202"/>
      <c r="EN454" s="202"/>
      <c r="EO454" s="202"/>
      <c r="EP454" s="202"/>
      <c r="EQ454" s="202"/>
      <c r="ER454" s="202"/>
      <c r="ES454" s="202"/>
      <c r="ET454" s="202"/>
      <c r="EU454" s="202"/>
      <c r="EV454" s="202"/>
      <c r="EW454" s="202"/>
      <c r="EX454" s="202"/>
      <c r="EY454" s="202"/>
      <c r="EZ454" s="202"/>
      <c r="FA454" s="202"/>
      <c r="FB454" s="202"/>
      <c r="FC454" s="202"/>
      <c r="FD454" s="202"/>
      <c r="FE454" s="202"/>
      <c r="FF454" s="202"/>
      <c r="FG454" s="202"/>
      <c r="FH454" s="202"/>
      <c r="FI454" s="202"/>
      <c r="FJ454" s="202"/>
      <c r="FK454" s="202"/>
      <c r="FL454" s="202"/>
      <c r="FM454" s="202"/>
      <c r="FN454" s="202"/>
      <c r="FO454" s="202"/>
      <c r="FP454" s="202"/>
      <c r="FQ454" s="202"/>
      <c r="FR454" s="202"/>
      <c r="FS454" s="202"/>
      <c r="FT454" s="202"/>
      <c r="FU454" s="202"/>
      <c r="FV454" s="202"/>
      <c r="FW454" s="202"/>
      <c r="FX454" s="202"/>
      <c r="FY454" s="202"/>
      <c r="FZ454" s="202"/>
      <c r="GA454" s="202"/>
      <c r="GB454" s="202"/>
      <c r="GC454" s="202"/>
      <c r="GD454" s="202"/>
      <c r="GE454" s="202"/>
      <c r="GF454" s="202"/>
      <c r="GG454" s="202"/>
      <c r="GH454" s="202"/>
      <c r="GI454" s="202"/>
      <c r="GJ454" s="202"/>
      <c r="GK454" s="202"/>
      <c r="GL454" s="202"/>
      <c r="GM454" s="202"/>
      <c r="GN454" s="202"/>
      <c r="GO454" s="202"/>
      <c r="GP454" s="202"/>
      <c r="GQ454" s="202"/>
      <c r="GR454" s="202"/>
      <c r="GS454" s="202"/>
      <c r="GT454" s="202"/>
      <c r="GU454" s="202"/>
      <c r="GV454" s="202"/>
      <c r="GW454" s="202"/>
      <c r="GX454" s="202"/>
      <c r="GY454" s="202"/>
      <c r="GZ454" s="202"/>
      <c r="HA454" s="202"/>
      <c r="HB454" s="202"/>
      <c r="HC454" s="202"/>
      <c r="HD454" s="202"/>
      <c r="HE454" s="202"/>
      <c r="HF454" s="202"/>
      <c r="HG454" s="202"/>
      <c r="HH454" s="202"/>
      <c r="HI454" s="202"/>
      <c r="HJ454" s="202"/>
      <c r="HK454" s="202"/>
      <c r="HL454" s="202"/>
      <c r="HM454" s="202"/>
      <c r="HN454" s="202"/>
      <c r="HO454" s="202"/>
      <c r="HP454" s="202"/>
      <c r="HQ454" s="202"/>
      <c r="HR454" s="202"/>
      <c r="HS454" s="202"/>
    </row>
    <row r="455" spans="6:227" ht="10" customHeight="1" x14ac:dyDescent="0.35">
      <c r="U455" s="263"/>
      <c r="V455" s="263"/>
      <c r="W455" s="263"/>
      <c r="X455" s="263"/>
      <c r="Y455" s="263"/>
      <c r="Z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  <c r="BI455" s="202"/>
      <c r="BJ455" s="202"/>
      <c r="BK455" s="202"/>
      <c r="BL455" s="202"/>
      <c r="BM455" s="202"/>
      <c r="BN455" s="202"/>
      <c r="BO455" s="202"/>
      <c r="BP455" s="202"/>
      <c r="BQ455" s="202"/>
      <c r="BR455" s="202"/>
      <c r="BS455" s="202"/>
      <c r="BT455" s="202"/>
      <c r="BU455" s="202"/>
      <c r="BV455" s="202"/>
      <c r="BW455" s="202"/>
      <c r="BX455" s="202"/>
      <c r="BY455" s="202"/>
      <c r="BZ455" s="202"/>
      <c r="CA455" s="202"/>
      <c r="CB455" s="202"/>
      <c r="CC455" s="202"/>
      <c r="CD455" s="202"/>
      <c r="CE455" s="202"/>
      <c r="CF455" s="202"/>
      <c r="CG455" s="202"/>
      <c r="CH455" s="202"/>
      <c r="CI455" s="202"/>
      <c r="CJ455" s="202"/>
      <c r="CK455" s="202"/>
      <c r="CL455" s="202"/>
      <c r="CM455" s="202"/>
      <c r="CN455" s="202"/>
      <c r="CO455" s="202"/>
      <c r="CP455" s="202"/>
      <c r="CQ455" s="202"/>
      <c r="CR455" s="202"/>
      <c r="CS455" s="202"/>
      <c r="CT455" s="202"/>
      <c r="CU455" s="202"/>
      <c r="CV455" s="202"/>
      <c r="CW455" s="202"/>
      <c r="CX455" s="202"/>
      <c r="CY455" s="202"/>
      <c r="CZ455" s="202"/>
      <c r="DA455" s="202"/>
      <c r="DB455" s="202"/>
      <c r="DC455" s="202"/>
      <c r="DD455" s="202"/>
      <c r="DE455" s="202"/>
      <c r="DF455" s="202"/>
      <c r="DG455" s="202"/>
      <c r="DH455" s="202"/>
      <c r="DI455" s="202"/>
      <c r="DJ455" s="202"/>
      <c r="DK455" s="202"/>
      <c r="DL455" s="202"/>
      <c r="DM455" s="202"/>
      <c r="DN455" s="202"/>
      <c r="DO455" s="202"/>
      <c r="DP455" s="202"/>
      <c r="DQ455" s="202"/>
      <c r="DR455" s="202"/>
      <c r="DS455" s="202"/>
      <c r="DT455" s="202"/>
      <c r="DU455" s="202"/>
      <c r="DV455" s="202"/>
      <c r="DW455" s="202"/>
      <c r="DX455" s="202"/>
      <c r="DY455" s="202"/>
      <c r="DZ455" s="202"/>
      <c r="EA455" s="202"/>
      <c r="EB455" s="202"/>
      <c r="EC455" s="202"/>
      <c r="ED455" s="202"/>
      <c r="EE455" s="202"/>
      <c r="EF455" s="202"/>
      <c r="EG455" s="202"/>
      <c r="EH455" s="202"/>
      <c r="EI455" s="202"/>
      <c r="EJ455" s="202"/>
      <c r="EK455" s="202"/>
      <c r="EL455" s="202"/>
      <c r="EM455" s="202"/>
      <c r="EN455" s="202"/>
      <c r="EO455" s="202"/>
      <c r="EP455" s="202"/>
      <c r="EQ455" s="202"/>
      <c r="ER455" s="202"/>
      <c r="ES455" s="202"/>
      <c r="ET455" s="202"/>
      <c r="EU455" s="202"/>
      <c r="EV455" s="202"/>
      <c r="EW455" s="202"/>
      <c r="EX455" s="202"/>
      <c r="EY455" s="202"/>
      <c r="EZ455" s="202"/>
      <c r="FA455" s="202"/>
      <c r="FB455" s="202"/>
      <c r="FC455" s="202"/>
      <c r="FD455" s="202"/>
      <c r="FE455" s="202"/>
      <c r="FF455" s="202"/>
      <c r="FG455" s="202"/>
      <c r="FH455" s="202"/>
      <c r="FI455" s="202"/>
      <c r="FJ455" s="202"/>
      <c r="FK455" s="202"/>
      <c r="FL455" s="202"/>
      <c r="FM455" s="202"/>
      <c r="FN455" s="202"/>
      <c r="FO455" s="202"/>
      <c r="FP455" s="202"/>
      <c r="FQ455" s="202"/>
      <c r="FR455" s="202"/>
      <c r="FS455" s="202"/>
      <c r="FT455" s="202"/>
      <c r="FU455" s="202"/>
      <c r="FV455" s="202"/>
      <c r="FW455" s="202"/>
      <c r="FX455" s="202"/>
      <c r="FY455" s="202"/>
      <c r="FZ455" s="202"/>
      <c r="GA455" s="202"/>
      <c r="GB455" s="202"/>
      <c r="GC455" s="202"/>
      <c r="GD455" s="202"/>
      <c r="GE455" s="202"/>
      <c r="GF455" s="202"/>
      <c r="GG455" s="202"/>
      <c r="GH455" s="202"/>
      <c r="GI455" s="202"/>
      <c r="GJ455" s="202"/>
      <c r="GK455" s="202"/>
      <c r="GL455" s="202"/>
      <c r="GM455" s="202"/>
      <c r="GN455" s="202"/>
      <c r="GO455" s="202"/>
      <c r="GP455" s="202"/>
      <c r="GQ455" s="202"/>
      <c r="GR455" s="202"/>
      <c r="GS455" s="202"/>
      <c r="GT455" s="202"/>
      <c r="GU455" s="202"/>
      <c r="GV455" s="202"/>
      <c r="GW455" s="202"/>
      <c r="GX455" s="202"/>
      <c r="GY455" s="202"/>
      <c r="GZ455" s="202"/>
      <c r="HA455" s="202"/>
      <c r="HB455" s="202"/>
      <c r="HC455" s="202"/>
      <c r="HD455" s="202"/>
      <c r="HE455" s="202"/>
      <c r="HF455" s="202"/>
      <c r="HG455" s="202"/>
      <c r="HH455" s="202"/>
      <c r="HI455" s="202"/>
      <c r="HJ455" s="202"/>
      <c r="HK455" s="202"/>
      <c r="HL455" s="202"/>
      <c r="HM455" s="202"/>
      <c r="HN455" s="202"/>
      <c r="HO455" s="202"/>
      <c r="HP455" s="202"/>
      <c r="HQ455" s="202"/>
      <c r="HR455" s="202"/>
      <c r="HS455" s="202"/>
    </row>
    <row r="456" spans="6:227" ht="10" customHeight="1" x14ac:dyDescent="0.35">
      <c r="U456" s="263"/>
      <c r="V456" s="263"/>
      <c r="W456" s="263"/>
      <c r="X456" s="263"/>
      <c r="Y456" s="263"/>
      <c r="Z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  <c r="BI456" s="202"/>
      <c r="BJ456" s="202"/>
      <c r="BK456" s="202"/>
      <c r="BL456" s="202"/>
      <c r="BM456" s="202"/>
      <c r="BN456" s="202"/>
      <c r="BO456" s="202"/>
      <c r="BP456" s="202"/>
      <c r="BQ456" s="202"/>
      <c r="BR456" s="202"/>
      <c r="BS456" s="202"/>
      <c r="BT456" s="202"/>
      <c r="BU456" s="202"/>
      <c r="BV456" s="202"/>
      <c r="BW456" s="202"/>
      <c r="BX456" s="202"/>
      <c r="BY456" s="202"/>
      <c r="BZ456" s="202"/>
      <c r="CA456" s="202"/>
      <c r="CB456" s="202"/>
      <c r="CC456" s="202"/>
      <c r="CD456" s="202"/>
      <c r="CE456" s="202"/>
      <c r="CF456" s="202"/>
      <c r="CG456" s="202"/>
      <c r="CH456" s="202"/>
      <c r="CI456" s="202"/>
      <c r="CJ456" s="202"/>
      <c r="CK456" s="202"/>
      <c r="CL456" s="202"/>
      <c r="CM456" s="202"/>
      <c r="CN456" s="202"/>
      <c r="CO456" s="202"/>
      <c r="CP456" s="202"/>
      <c r="CQ456" s="202"/>
      <c r="CR456" s="202"/>
      <c r="CS456" s="202"/>
      <c r="CT456" s="202"/>
      <c r="CU456" s="202"/>
      <c r="CV456" s="202"/>
      <c r="CW456" s="202"/>
      <c r="CX456" s="202"/>
      <c r="CY456" s="202"/>
      <c r="CZ456" s="202"/>
      <c r="DA456" s="202"/>
      <c r="DB456" s="202"/>
      <c r="DC456" s="202"/>
      <c r="DD456" s="202"/>
      <c r="DE456" s="202"/>
      <c r="DF456" s="202"/>
      <c r="DG456" s="202"/>
      <c r="DH456" s="202"/>
      <c r="DI456" s="202"/>
      <c r="DJ456" s="202"/>
      <c r="DK456" s="202"/>
      <c r="DL456" s="202"/>
      <c r="DM456" s="202"/>
      <c r="DN456" s="202"/>
      <c r="DO456" s="202"/>
      <c r="DP456" s="202"/>
      <c r="DQ456" s="202"/>
      <c r="DR456" s="202"/>
      <c r="DS456" s="202"/>
      <c r="DT456" s="202"/>
      <c r="DU456" s="202"/>
      <c r="DV456" s="202"/>
      <c r="DW456" s="202"/>
      <c r="DX456" s="202"/>
      <c r="DY456" s="202"/>
      <c r="DZ456" s="202"/>
      <c r="EA456" s="202"/>
      <c r="EB456" s="202"/>
      <c r="EC456" s="202"/>
      <c r="ED456" s="202"/>
      <c r="EE456" s="202"/>
      <c r="EF456" s="202"/>
      <c r="EG456" s="202"/>
      <c r="EH456" s="202"/>
      <c r="EI456" s="202"/>
      <c r="EJ456" s="202"/>
      <c r="EK456" s="202"/>
      <c r="EL456" s="202"/>
      <c r="EM456" s="202"/>
      <c r="EN456" s="202"/>
      <c r="EO456" s="202"/>
      <c r="EP456" s="202"/>
      <c r="EQ456" s="202"/>
      <c r="ER456" s="202"/>
      <c r="ES456" s="202"/>
      <c r="ET456" s="202"/>
      <c r="EU456" s="202"/>
      <c r="EV456" s="202"/>
      <c r="EW456" s="202"/>
      <c r="EX456" s="202"/>
      <c r="EY456" s="202"/>
      <c r="EZ456" s="202"/>
      <c r="FA456" s="202"/>
      <c r="FB456" s="202"/>
      <c r="FC456" s="202"/>
      <c r="FD456" s="202"/>
      <c r="FE456" s="202"/>
      <c r="FF456" s="202"/>
      <c r="FG456" s="202"/>
      <c r="FH456" s="202"/>
      <c r="FI456" s="202"/>
      <c r="FJ456" s="202"/>
      <c r="FK456" s="202"/>
      <c r="FL456" s="202"/>
      <c r="FM456" s="202"/>
      <c r="FN456" s="202"/>
      <c r="FO456" s="202"/>
      <c r="FP456" s="202"/>
      <c r="FQ456" s="202"/>
      <c r="FR456" s="202"/>
      <c r="FS456" s="202"/>
      <c r="FT456" s="202"/>
      <c r="FU456" s="202"/>
      <c r="FV456" s="202"/>
      <c r="FW456" s="202"/>
      <c r="FX456" s="202"/>
      <c r="FY456" s="202"/>
      <c r="FZ456" s="202"/>
      <c r="GA456" s="202"/>
      <c r="GB456" s="202"/>
      <c r="GC456" s="202"/>
      <c r="GD456" s="202"/>
      <c r="GE456" s="202"/>
      <c r="GF456" s="202"/>
      <c r="GG456" s="202"/>
      <c r="GH456" s="202"/>
      <c r="GI456" s="202"/>
      <c r="GJ456" s="202"/>
      <c r="GK456" s="202"/>
      <c r="GL456" s="202"/>
      <c r="GM456" s="202"/>
      <c r="GN456" s="202"/>
      <c r="GO456" s="202"/>
      <c r="GP456" s="202"/>
      <c r="GQ456" s="202"/>
      <c r="GR456" s="202"/>
      <c r="GS456" s="202"/>
      <c r="GT456" s="202"/>
      <c r="GU456" s="202"/>
      <c r="GV456" s="202"/>
      <c r="GW456" s="202"/>
      <c r="GX456" s="202"/>
      <c r="GY456" s="202"/>
      <c r="GZ456" s="202"/>
      <c r="HA456" s="202"/>
      <c r="HB456" s="202"/>
      <c r="HC456" s="202"/>
      <c r="HD456" s="202"/>
      <c r="HE456" s="202"/>
      <c r="HF456" s="202"/>
      <c r="HG456" s="202"/>
      <c r="HH456" s="202"/>
      <c r="HI456" s="202"/>
      <c r="HJ456" s="202"/>
      <c r="HK456" s="202"/>
      <c r="HL456" s="202"/>
      <c r="HM456" s="202"/>
      <c r="HN456" s="202"/>
      <c r="HO456" s="202"/>
      <c r="HP456" s="202"/>
      <c r="HQ456" s="202"/>
      <c r="HR456" s="202"/>
      <c r="HS456" s="202"/>
    </row>
    <row r="457" spans="6:227" ht="10" customHeight="1" x14ac:dyDescent="0.35">
      <c r="U457" s="263"/>
      <c r="V457" s="263"/>
      <c r="W457" s="263"/>
      <c r="X457" s="263"/>
      <c r="Y457" s="263"/>
      <c r="Z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  <c r="BI457" s="202"/>
      <c r="BJ457" s="202"/>
      <c r="BK457" s="202"/>
      <c r="BL457" s="202"/>
      <c r="BM457" s="202"/>
      <c r="BN457" s="202"/>
      <c r="BO457" s="202"/>
      <c r="BP457" s="202"/>
      <c r="BQ457" s="202"/>
      <c r="BR457" s="202"/>
      <c r="BS457" s="202"/>
      <c r="BT457" s="202"/>
      <c r="BU457" s="202"/>
      <c r="BV457" s="202"/>
      <c r="BW457" s="202"/>
      <c r="BX457" s="202"/>
      <c r="BY457" s="202"/>
      <c r="BZ457" s="202"/>
      <c r="CA457" s="202"/>
      <c r="CB457" s="202"/>
      <c r="CC457" s="202"/>
      <c r="CD457" s="202"/>
      <c r="CE457" s="202"/>
      <c r="CF457" s="202"/>
      <c r="CG457" s="202"/>
      <c r="CH457" s="202"/>
      <c r="CI457" s="202"/>
      <c r="CJ457" s="202"/>
      <c r="CK457" s="202"/>
      <c r="CL457" s="202"/>
      <c r="CM457" s="202"/>
      <c r="CN457" s="202"/>
      <c r="CO457" s="202"/>
      <c r="CP457" s="202"/>
      <c r="CQ457" s="202"/>
      <c r="CR457" s="202"/>
      <c r="CS457" s="202"/>
      <c r="CT457" s="202"/>
      <c r="CU457" s="202"/>
      <c r="CV457" s="202"/>
      <c r="CW457" s="202"/>
      <c r="CX457" s="202"/>
      <c r="CY457" s="202"/>
      <c r="CZ457" s="202"/>
      <c r="DA457" s="202"/>
      <c r="DB457" s="202"/>
      <c r="DC457" s="202"/>
      <c r="DD457" s="202"/>
      <c r="DE457" s="202"/>
      <c r="DF457" s="202"/>
      <c r="DG457" s="202"/>
      <c r="DH457" s="202"/>
      <c r="DI457" s="202"/>
      <c r="DJ457" s="202"/>
      <c r="DK457" s="202"/>
      <c r="DL457" s="202"/>
      <c r="DM457" s="202"/>
      <c r="DN457" s="202"/>
      <c r="DO457" s="202"/>
      <c r="DP457" s="202"/>
      <c r="DQ457" s="202"/>
      <c r="DR457" s="202"/>
      <c r="DS457" s="202"/>
      <c r="DT457" s="202"/>
      <c r="DU457" s="202"/>
      <c r="DV457" s="202"/>
      <c r="DW457" s="202"/>
      <c r="DX457" s="202"/>
      <c r="DY457" s="202"/>
      <c r="DZ457" s="202"/>
      <c r="EA457" s="202"/>
      <c r="EB457" s="202"/>
      <c r="EC457" s="202"/>
      <c r="ED457" s="202"/>
      <c r="EE457" s="202"/>
      <c r="EF457" s="202"/>
      <c r="EG457" s="202"/>
      <c r="EH457" s="202"/>
      <c r="EI457" s="202"/>
      <c r="EJ457" s="202"/>
      <c r="EK457" s="202"/>
      <c r="EL457" s="202"/>
      <c r="EM457" s="202"/>
      <c r="EN457" s="202"/>
      <c r="EO457" s="202"/>
      <c r="EP457" s="202"/>
      <c r="EQ457" s="202"/>
      <c r="ER457" s="202"/>
      <c r="ES457" s="202"/>
      <c r="ET457" s="202"/>
      <c r="EU457" s="202"/>
      <c r="EV457" s="202"/>
      <c r="EW457" s="202"/>
      <c r="EX457" s="202"/>
      <c r="EY457" s="202"/>
      <c r="EZ457" s="202"/>
      <c r="FA457" s="202"/>
      <c r="FB457" s="202"/>
      <c r="FC457" s="202"/>
      <c r="FD457" s="202"/>
      <c r="FE457" s="202"/>
      <c r="FF457" s="202"/>
      <c r="FG457" s="202"/>
      <c r="FH457" s="202"/>
      <c r="FI457" s="202"/>
      <c r="FJ457" s="202"/>
      <c r="FK457" s="202"/>
      <c r="FL457" s="202"/>
      <c r="FM457" s="202"/>
      <c r="FN457" s="202"/>
      <c r="FO457" s="202"/>
      <c r="FP457" s="202"/>
      <c r="FQ457" s="202"/>
      <c r="FR457" s="202"/>
      <c r="FS457" s="202"/>
      <c r="FT457" s="202"/>
      <c r="FU457" s="202"/>
      <c r="FV457" s="202"/>
      <c r="FW457" s="202"/>
      <c r="FX457" s="202"/>
      <c r="FY457" s="202"/>
      <c r="FZ457" s="202"/>
      <c r="GA457" s="202"/>
      <c r="GB457" s="202"/>
      <c r="GC457" s="202"/>
      <c r="GD457" s="202"/>
      <c r="GE457" s="202"/>
      <c r="GF457" s="202"/>
      <c r="GG457" s="202"/>
      <c r="GH457" s="202"/>
      <c r="GI457" s="202"/>
      <c r="GJ457" s="202"/>
      <c r="GK457" s="202"/>
      <c r="GL457" s="202"/>
      <c r="GM457" s="202"/>
      <c r="GN457" s="202"/>
      <c r="GO457" s="202"/>
      <c r="GP457" s="202"/>
      <c r="GQ457" s="202"/>
      <c r="GR457" s="202"/>
      <c r="GS457" s="202"/>
      <c r="GT457" s="202"/>
      <c r="GU457" s="202"/>
      <c r="GV457" s="202"/>
      <c r="GW457" s="202"/>
      <c r="GX457" s="202"/>
      <c r="GY457" s="202"/>
      <c r="GZ457" s="202"/>
      <c r="HA457" s="202"/>
      <c r="HB457" s="202"/>
      <c r="HC457" s="202"/>
      <c r="HD457" s="202"/>
      <c r="HE457" s="202"/>
      <c r="HF457" s="202"/>
      <c r="HG457" s="202"/>
      <c r="HH457" s="202"/>
      <c r="HI457" s="202"/>
      <c r="HJ457" s="202"/>
      <c r="HK457" s="202"/>
      <c r="HL457" s="202"/>
      <c r="HM457" s="202"/>
      <c r="HN457" s="202"/>
      <c r="HO457" s="202"/>
      <c r="HP457" s="202"/>
      <c r="HQ457" s="202"/>
      <c r="HR457" s="202"/>
      <c r="HS457" s="202"/>
    </row>
    <row r="458" spans="6:227" ht="10" customHeight="1" x14ac:dyDescent="0.35">
      <c r="U458" s="263"/>
      <c r="V458" s="263"/>
      <c r="W458" s="263"/>
      <c r="X458" s="263"/>
      <c r="Y458" s="263"/>
      <c r="Z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  <c r="BI458" s="202"/>
      <c r="BJ458" s="202"/>
      <c r="BK458" s="202"/>
      <c r="BL458" s="202"/>
      <c r="BM458" s="202"/>
      <c r="BN458" s="202"/>
      <c r="BO458" s="202"/>
      <c r="BP458" s="202"/>
      <c r="BQ458" s="202"/>
      <c r="BR458" s="202"/>
      <c r="BS458" s="202"/>
      <c r="BT458" s="202"/>
      <c r="BU458" s="202"/>
      <c r="BV458" s="202"/>
      <c r="BW458" s="202"/>
      <c r="BX458" s="202"/>
      <c r="BY458" s="202"/>
      <c r="BZ458" s="202"/>
      <c r="CA458" s="202"/>
      <c r="CB458" s="202"/>
      <c r="CC458" s="202"/>
      <c r="CD458" s="202"/>
      <c r="CE458" s="202"/>
      <c r="CF458" s="202"/>
      <c r="CG458" s="202"/>
      <c r="CH458" s="202"/>
      <c r="CI458" s="202"/>
      <c r="CJ458" s="202"/>
      <c r="CK458" s="202"/>
      <c r="CL458" s="202"/>
      <c r="CM458" s="202"/>
      <c r="CN458" s="202"/>
      <c r="CO458" s="202"/>
      <c r="CP458" s="202"/>
      <c r="CQ458" s="202"/>
      <c r="CR458" s="202"/>
      <c r="CS458" s="202"/>
      <c r="CT458" s="202"/>
      <c r="CU458" s="202"/>
      <c r="CV458" s="202"/>
      <c r="CW458" s="202"/>
      <c r="CX458" s="202"/>
      <c r="CY458" s="202"/>
      <c r="CZ458" s="202"/>
      <c r="DA458" s="202"/>
      <c r="DB458" s="202"/>
      <c r="DC458" s="202"/>
      <c r="DD458" s="202"/>
      <c r="DE458" s="202"/>
      <c r="DF458" s="202"/>
      <c r="DG458" s="202"/>
      <c r="DH458" s="202"/>
      <c r="DI458" s="202"/>
      <c r="DJ458" s="202"/>
      <c r="DK458" s="202"/>
      <c r="DL458" s="202"/>
      <c r="DM458" s="202"/>
      <c r="DN458" s="202"/>
      <c r="DO458" s="202"/>
      <c r="DP458" s="202"/>
      <c r="DQ458" s="202"/>
      <c r="DR458" s="202"/>
      <c r="DS458" s="202"/>
      <c r="DT458" s="202"/>
      <c r="DU458" s="202"/>
      <c r="DV458" s="202"/>
      <c r="DW458" s="202"/>
      <c r="DX458" s="202"/>
      <c r="DY458" s="202"/>
      <c r="DZ458" s="202"/>
      <c r="EA458" s="202"/>
      <c r="EB458" s="202"/>
      <c r="EC458" s="202"/>
      <c r="ED458" s="202"/>
      <c r="EE458" s="202"/>
      <c r="EF458" s="202"/>
      <c r="EG458" s="202"/>
      <c r="EH458" s="202"/>
      <c r="EI458" s="202"/>
      <c r="EJ458" s="202"/>
      <c r="EK458" s="202"/>
      <c r="EL458" s="202"/>
      <c r="EM458" s="202"/>
      <c r="EN458" s="202"/>
      <c r="EO458" s="202"/>
      <c r="EP458" s="202"/>
      <c r="EQ458" s="202"/>
      <c r="ER458" s="202"/>
      <c r="ES458" s="202"/>
      <c r="ET458" s="202"/>
      <c r="EU458" s="202"/>
      <c r="EV458" s="202"/>
      <c r="EW458" s="202"/>
      <c r="EX458" s="202"/>
      <c r="EY458" s="202"/>
      <c r="EZ458" s="202"/>
      <c r="FA458" s="202"/>
      <c r="FB458" s="202"/>
      <c r="FC458" s="202"/>
      <c r="FD458" s="202"/>
      <c r="FE458" s="202"/>
      <c r="FF458" s="202"/>
      <c r="FG458" s="202"/>
      <c r="FH458" s="202"/>
      <c r="FI458" s="202"/>
      <c r="FJ458" s="202"/>
      <c r="FK458" s="202"/>
      <c r="FL458" s="202"/>
      <c r="FM458" s="202"/>
      <c r="FN458" s="202"/>
      <c r="FO458" s="202"/>
      <c r="FP458" s="202"/>
      <c r="FQ458" s="202"/>
      <c r="FR458" s="202"/>
      <c r="FS458" s="202"/>
      <c r="FT458" s="202"/>
      <c r="FU458" s="202"/>
      <c r="FV458" s="202"/>
      <c r="FW458" s="202"/>
      <c r="FX458" s="202"/>
      <c r="FY458" s="202"/>
      <c r="FZ458" s="202"/>
      <c r="GA458" s="202"/>
      <c r="GB458" s="202"/>
      <c r="GC458" s="202"/>
      <c r="GD458" s="202"/>
      <c r="GE458" s="202"/>
      <c r="GF458" s="202"/>
      <c r="GG458" s="202"/>
      <c r="GH458" s="202"/>
      <c r="GI458" s="202"/>
      <c r="GJ458" s="202"/>
      <c r="GK458" s="202"/>
      <c r="GL458" s="202"/>
      <c r="GM458" s="202"/>
      <c r="GN458" s="202"/>
      <c r="GO458" s="202"/>
      <c r="GP458" s="202"/>
      <c r="GQ458" s="202"/>
      <c r="GR458" s="202"/>
      <c r="GS458" s="202"/>
      <c r="GT458" s="202"/>
      <c r="GU458" s="202"/>
      <c r="GV458" s="202"/>
      <c r="GW458" s="202"/>
      <c r="GX458" s="202"/>
      <c r="GY458" s="202"/>
      <c r="GZ458" s="202"/>
      <c r="HA458" s="202"/>
      <c r="HB458" s="202"/>
      <c r="HC458" s="202"/>
      <c r="HD458" s="202"/>
      <c r="HE458" s="202"/>
      <c r="HF458" s="202"/>
      <c r="HG458" s="202"/>
      <c r="HH458" s="202"/>
      <c r="HI458" s="202"/>
      <c r="HJ458" s="202"/>
      <c r="HK458" s="202"/>
      <c r="HL458" s="202"/>
      <c r="HM458" s="202"/>
      <c r="HN458" s="202"/>
      <c r="HO458" s="202"/>
      <c r="HP458" s="202"/>
      <c r="HQ458" s="202"/>
      <c r="HR458" s="202"/>
      <c r="HS458" s="202"/>
    </row>
    <row r="459" spans="6:227" ht="10" customHeight="1" x14ac:dyDescent="0.35">
      <c r="U459" s="263"/>
      <c r="V459" s="263"/>
      <c r="W459" s="263"/>
      <c r="X459" s="263"/>
      <c r="Y459" s="263"/>
      <c r="Z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  <c r="BI459" s="202"/>
      <c r="BJ459" s="202"/>
      <c r="BK459" s="202"/>
      <c r="BL459" s="202"/>
      <c r="BM459" s="202"/>
      <c r="BN459" s="202"/>
      <c r="BO459" s="202"/>
      <c r="BP459" s="202"/>
      <c r="BQ459" s="202"/>
      <c r="BR459" s="202"/>
      <c r="BS459" s="202"/>
      <c r="BT459" s="202"/>
      <c r="BU459" s="202"/>
      <c r="BV459" s="202"/>
      <c r="BW459" s="202"/>
      <c r="BX459" s="202"/>
      <c r="BY459" s="202"/>
      <c r="BZ459" s="202"/>
      <c r="CA459" s="202"/>
      <c r="CB459" s="202"/>
      <c r="CC459" s="202"/>
      <c r="CD459" s="202"/>
      <c r="CE459" s="202"/>
      <c r="CF459" s="202"/>
      <c r="CG459" s="202"/>
      <c r="CH459" s="202"/>
      <c r="CI459" s="202"/>
      <c r="CJ459" s="202"/>
      <c r="CK459" s="202"/>
      <c r="CL459" s="202"/>
      <c r="CM459" s="202"/>
      <c r="CN459" s="202"/>
      <c r="CO459" s="202"/>
      <c r="CP459" s="202"/>
      <c r="CQ459" s="202"/>
      <c r="CR459" s="202"/>
      <c r="CS459" s="202"/>
      <c r="CT459" s="202"/>
      <c r="CU459" s="202"/>
      <c r="CV459" s="202"/>
      <c r="CW459" s="202"/>
      <c r="CX459" s="202"/>
      <c r="CY459" s="202"/>
      <c r="CZ459" s="202"/>
      <c r="DA459" s="202"/>
      <c r="DB459" s="202"/>
      <c r="DC459" s="202"/>
      <c r="DD459" s="202"/>
      <c r="DE459" s="202"/>
      <c r="DF459" s="202"/>
      <c r="DG459" s="202"/>
      <c r="DH459" s="202"/>
      <c r="DI459" s="202"/>
      <c r="DJ459" s="202"/>
      <c r="DK459" s="202"/>
      <c r="DL459" s="202"/>
      <c r="DM459" s="202"/>
      <c r="DN459" s="202"/>
      <c r="DO459" s="202"/>
      <c r="DP459" s="202"/>
      <c r="DQ459" s="202"/>
      <c r="DR459" s="202"/>
      <c r="DS459" s="202"/>
      <c r="DT459" s="202"/>
      <c r="DU459" s="202"/>
      <c r="DV459" s="202"/>
      <c r="DW459" s="202"/>
      <c r="DX459" s="202"/>
      <c r="DY459" s="202"/>
      <c r="DZ459" s="202"/>
      <c r="EA459" s="202"/>
      <c r="EB459" s="202"/>
      <c r="EC459" s="202"/>
      <c r="ED459" s="202"/>
      <c r="EE459" s="202"/>
      <c r="EF459" s="202"/>
      <c r="EG459" s="202"/>
      <c r="EH459" s="202"/>
      <c r="EI459" s="202"/>
      <c r="EJ459" s="202"/>
      <c r="EK459" s="202"/>
      <c r="EL459" s="202"/>
      <c r="EM459" s="202"/>
      <c r="EN459" s="202"/>
      <c r="EO459" s="202"/>
      <c r="EP459" s="202"/>
      <c r="EQ459" s="202"/>
      <c r="ER459" s="202"/>
      <c r="ES459" s="202"/>
      <c r="ET459" s="202"/>
      <c r="EU459" s="202"/>
      <c r="EV459" s="202"/>
      <c r="EW459" s="202"/>
      <c r="EX459" s="202"/>
      <c r="EY459" s="202"/>
      <c r="EZ459" s="202"/>
      <c r="FA459" s="202"/>
      <c r="FB459" s="202"/>
      <c r="FC459" s="202"/>
      <c r="FD459" s="202"/>
      <c r="FE459" s="202"/>
      <c r="FF459" s="202"/>
      <c r="FG459" s="202"/>
      <c r="FH459" s="202"/>
      <c r="FI459" s="202"/>
      <c r="FJ459" s="202"/>
      <c r="FK459" s="202"/>
      <c r="FL459" s="202"/>
      <c r="FM459" s="202"/>
      <c r="FN459" s="202"/>
      <c r="FO459" s="202"/>
      <c r="FP459" s="202"/>
      <c r="FQ459" s="202"/>
      <c r="FR459" s="202"/>
      <c r="FS459" s="202"/>
      <c r="FT459" s="202"/>
      <c r="FU459" s="202"/>
      <c r="FV459" s="202"/>
      <c r="FW459" s="202"/>
      <c r="FX459" s="202"/>
      <c r="FY459" s="202"/>
      <c r="FZ459" s="202"/>
      <c r="GA459" s="202"/>
      <c r="GB459" s="202"/>
      <c r="GC459" s="202"/>
      <c r="GD459" s="202"/>
      <c r="GE459" s="202"/>
      <c r="GF459" s="202"/>
      <c r="GG459" s="202"/>
      <c r="GH459" s="202"/>
      <c r="GI459" s="202"/>
      <c r="GJ459" s="202"/>
      <c r="GK459" s="202"/>
      <c r="GL459" s="202"/>
      <c r="GM459" s="202"/>
      <c r="GN459" s="202"/>
      <c r="GO459" s="202"/>
      <c r="GP459" s="202"/>
      <c r="GQ459" s="202"/>
      <c r="GR459" s="202"/>
      <c r="GS459" s="202"/>
      <c r="GT459" s="202"/>
      <c r="GU459" s="202"/>
      <c r="GV459" s="202"/>
      <c r="GW459" s="202"/>
      <c r="GX459" s="202"/>
      <c r="GY459" s="202"/>
      <c r="GZ459" s="202"/>
      <c r="HA459" s="202"/>
      <c r="HB459" s="202"/>
      <c r="HC459" s="202"/>
      <c r="HD459" s="202"/>
      <c r="HE459" s="202"/>
      <c r="HF459" s="202"/>
      <c r="HG459" s="202"/>
      <c r="HH459" s="202"/>
      <c r="HI459" s="202"/>
      <c r="HJ459" s="202"/>
      <c r="HK459" s="202"/>
      <c r="HL459" s="202"/>
      <c r="HM459" s="202"/>
      <c r="HN459" s="202"/>
      <c r="HO459" s="202"/>
      <c r="HP459" s="202"/>
      <c r="HQ459" s="202"/>
      <c r="HR459" s="202"/>
      <c r="HS459" s="202"/>
    </row>
    <row r="460" spans="6:227" ht="10" customHeight="1" x14ac:dyDescent="0.35">
      <c r="U460" s="263"/>
      <c r="V460" s="263"/>
      <c r="W460" s="263"/>
      <c r="X460" s="263"/>
      <c r="Y460" s="263"/>
      <c r="Z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  <c r="BI460" s="202"/>
      <c r="BJ460" s="202"/>
      <c r="BK460" s="202"/>
      <c r="BL460" s="202"/>
      <c r="BM460" s="202"/>
      <c r="BN460" s="202"/>
      <c r="BO460" s="202"/>
      <c r="BP460" s="202"/>
      <c r="BQ460" s="202"/>
      <c r="BR460" s="202"/>
      <c r="BS460" s="202"/>
      <c r="BT460" s="202"/>
      <c r="BU460" s="202"/>
      <c r="BV460" s="202"/>
      <c r="BW460" s="202"/>
      <c r="BX460" s="202"/>
      <c r="BY460" s="202"/>
      <c r="BZ460" s="202"/>
      <c r="CA460" s="202"/>
      <c r="CB460" s="202"/>
      <c r="CC460" s="202"/>
      <c r="CD460" s="202"/>
      <c r="CE460" s="202"/>
      <c r="CF460" s="202"/>
      <c r="CG460" s="202"/>
      <c r="CH460" s="202"/>
      <c r="CI460" s="202"/>
      <c r="CJ460" s="202"/>
      <c r="CK460" s="202"/>
      <c r="CL460" s="202"/>
      <c r="CM460" s="202"/>
      <c r="CN460" s="202"/>
      <c r="CO460" s="202"/>
      <c r="CP460" s="202"/>
      <c r="CQ460" s="202"/>
      <c r="CR460" s="202"/>
      <c r="CS460" s="202"/>
      <c r="CT460" s="202"/>
      <c r="CU460" s="202"/>
      <c r="CV460" s="202"/>
      <c r="CW460" s="202"/>
      <c r="CX460" s="202"/>
      <c r="CY460" s="202"/>
      <c r="CZ460" s="202"/>
      <c r="DA460" s="202"/>
      <c r="DB460" s="202"/>
      <c r="DC460" s="202"/>
      <c r="DD460" s="202"/>
      <c r="DE460" s="202"/>
      <c r="DF460" s="202"/>
      <c r="DG460" s="202"/>
      <c r="DH460" s="202"/>
      <c r="DI460" s="202"/>
      <c r="DJ460" s="202"/>
      <c r="DK460" s="202"/>
      <c r="DL460" s="202"/>
      <c r="DM460" s="202"/>
      <c r="DN460" s="202"/>
      <c r="DO460" s="202"/>
      <c r="DP460" s="202"/>
      <c r="DQ460" s="202"/>
      <c r="DR460" s="202"/>
      <c r="DS460" s="202"/>
      <c r="DT460" s="202"/>
      <c r="DU460" s="202"/>
      <c r="DV460" s="202"/>
      <c r="DW460" s="202"/>
      <c r="DX460" s="202"/>
      <c r="DY460" s="202"/>
      <c r="DZ460" s="202"/>
      <c r="EA460" s="202"/>
      <c r="EB460" s="202"/>
      <c r="EC460" s="202"/>
      <c r="ED460" s="202"/>
      <c r="EE460" s="202"/>
      <c r="EF460" s="202"/>
      <c r="EG460" s="202"/>
      <c r="EH460" s="202"/>
      <c r="EI460" s="202"/>
      <c r="EJ460" s="202"/>
      <c r="EK460" s="202"/>
      <c r="EL460" s="202"/>
      <c r="EM460" s="202"/>
      <c r="EN460" s="202"/>
      <c r="EO460" s="202"/>
      <c r="EP460" s="202"/>
      <c r="EQ460" s="202"/>
      <c r="ER460" s="202"/>
      <c r="ES460" s="202"/>
      <c r="ET460" s="202"/>
      <c r="EU460" s="202"/>
      <c r="EV460" s="202"/>
      <c r="EW460" s="202"/>
      <c r="EX460" s="202"/>
      <c r="EY460" s="202"/>
      <c r="EZ460" s="202"/>
      <c r="FA460" s="202"/>
      <c r="FB460" s="202"/>
      <c r="FC460" s="202"/>
      <c r="FD460" s="202"/>
      <c r="FE460" s="202"/>
      <c r="FF460" s="202"/>
      <c r="FG460" s="202"/>
      <c r="FH460" s="202"/>
      <c r="FI460" s="202"/>
      <c r="FJ460" s="202"/>
      <c r="FK460" s="202"/>
      <c r="FL460" s="202"/>
      <c r="FM460" s="202"/>
      <c r="FN460" s="202"/>
      <c r="FO460" s="202"/>
      <c r="FP460" s="202"/>
      <c r="FQ460" s="202"/>
      <c r="FR460" s="202"/>
      <c r="FS460" s="202"/>
      <c r="FT460" s="202"/>
      <c r="FU460" s="202"/>
      <c r="FV460" s="202"/>
      <c r="FW460" s="202"/>
      <c r="FX460" s="202"/>
      <c r="FY460" s="202"/>
      <c r="FZ460" s="202"/>
      <c r="GA460" s="202"/>
      <c r="GB460" s="202"/>
      <c r="GC460" s="202"/>
      <c r="GD460" s="202"/>
      <c r="GE460" s="202"/>
      <c r="GF460" s="202"/>
      <c r="GG460" s="202"/>
      <c r="GH460" s="202"/>
      <c r="GI460" s="202"/>
      <c r="GJ460" s="202"/>
      <c r="GK460" s="202"/>
      <c r="GL460" s="202"/>
      <c r="GM460" s="202"/>
      <c r="GN460" s="202"/>
      <c r="GO460" s="202"/>
      <c r="GP460" s="202"/>
      <c r="GQ460" s="202"/>
      <c r="GR460" s="202"/>
      <c r="GS460" s="202"/>
      <c r="GT460" s="202"/>
      <c r="GU460" s="202"/>
      <c r="GV460" s="202"/>
      <c r="GW460" s="202"/>
      <c r="GX460" s="202"/>
      <c r="GY460" s="202"/>
      <c r="GZ460" s="202"/>
      <c r="HA460" s="202"/>
      <c r="HB460" s="202"/>
      <c r="HC460" s="202"/>
      <c r="HD460" s="202"/>
      <c r="HE460" s="202"/>
      <c r="HF460" s="202"/>
      <c r="HG460" s="202"/>
      <c r="HH460" s="202"/>
      <c r="HI460" s="202"/>
      <c r="HJ460" s="202"/>
      <c r="HK460" s="202"/>
      <c r="HL460" s="202"/>
      <c r="HM460" s="202"/>
      <c r="HN460" s="202"/>
      <c r="HO460" s="202"/>
      <c r="HP460" s="202"/>
      <c r="HQ460" s="202"/>
      <c r="HR460" s="202"/>
      <c r="HS460" s="202"/>
    </row>
    <row r="461" spans="6:227" ht="10" customHeight="1" x14ac:dyDescent="0.35">
      <c r="U461" s="263"/>
      <c r="V461" s="263"/>
      <c r="W461" s="263"/>
      <c r="X461" s="263"/>
      <c r="Y461" s="263"/>
      <c r="Z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  <c r="BI461" s="202"/>
      <c r="BJ461" s="202"/>
      <c r="BK461" s="202"/>
      <c r="BL461" s="202"/>
      <c r="BM461" s="202"/>
      <c r="BN461" s="202"/>
      <c r="BO461" s="202"/>
      <c r="BP461" s="202"/>
      <c r="BQ461" s="202"/>
      <c r="BR461" s="202"/>
      <c r="BS461" s="202"/>
      <c r="BT461" s="202"/>
      <c r="BU461" s="202"/>
      <c r="BV461" s="202"/>
      <c r="BW461" s="202"/>
      <c r="BX461" s="202"/>
      <c r="BY461" s="202"/>
      <c r="BZ461" s="202"/>
      <c r="CA461" s="202"/>
      <c r="CB461" s="202"/>
      <c r="CC461" s="202"/>
      <c r="CD461" s="202"/>
      <c r="CE461" s="202"/>
      <c r="CF461" s="202"/>
      <c r="CG461" s="202"/>
      <c r="CH461" s="202"/>
      <c r="CI461" s="202"/>
      <c r="CJ461" s="202"/>
      <c r="CK461" s="202"/>
      <c r="CL461" s="202"/>
      <c r="CM461" s="202"/>
      <c r="CN461" s="202"/>
      <c r="CO461" s="202"/>
      <c r="CP461" s="202"/>
      <c r="CQ461" s="202"/>
      <c r="CR461" s="202"/>
      <c r="CS461" s="202"/>
      <c r="CT461" s="202"/>
      <c r="CU461" s="202"/>
      <c r="CV461" s="202"/>
      <c r="CW461" s="202"/>
      <c r="CX461" s="202"/>
      <c r="CY461" s="202"/>
      <c r="CZ461" s="202"/>
      <c r="DA461" s="202"/>
      <c r="DB461" s="202"/>
      <c r="DC461" s="202"/>
      <c r="DD461" s="202"/>
      <c r="DE461" s="202"/>
      <c r="DF461" s="202"/>
      <c r="DG461" s="202"/>
      <c r="DH461" s="202"/>
      <c r="DI461" s="202"/>
      <c r="DJ461" s="202"/>
      <c r="DK461" s="202"/>
      <c r="DL461" s="202"/>
      <c r="DM461" s="202"/>
      <c r="DN461" s="202"/>
      <c r="DO461" s="202"/>
      <c r="DP461" s="202"/>
      <c r="DQ461" s="202"/>
      <c r="DR461" s="202"/>
      <c r="DS461" s="202"/>
      <c r="DT461" s="202"/>
      <c r="DU461" s="202"/>
      <c r="DV461" s="202"/>
      <c r="DW461" s="202"/>
      <c r="DX461" s="202"/>
      <c r="DY461" s="202"/>
      <c r="DZ461" s="202"/>
      <c r="EA461" s="202"/>
      <c r="EB461" s="202"/>
      <c r="EC461" s="202"/>
      <c r="ED461" s="202"/>
      <c r="EE461" s="202"/>
      <c r="EF461" s="202"/>
      <c r="EG461" s="202"/>
      <c r="EH461" s="202"/>
      <c r="EI461" s="202"/>
      <c r="EJ461" s="202"/>
      <c r="EK461" s="202"/>
      <c r="EL461" s="202"/>
      <c r="EM461" s="202"/>
      <c r="EN461" s="202"/>
      <c r="EO461" s="202"/>
      <c r="EP461" s="202"/>
      <c r="EQ461" s="202"/>
      <c r="ER461" s="202"/>
      <c r="ES461" s="202"/>
      <c r="ET461" s="202"/>
      <c r="EU461" s="202"/>
      <c r="EV461" s="202"/>
      <c r="EW461" s="202"/>
      <c r="EX461" s="202"/>
      <c r="EY461" s="202"/>
      <c r="EZ461" s="202"/>
      <c r="FA461" s="202"/>
      <c r="FB461" s="202"/>
      <c r="FC461" s="202"/>
      <c r="FD461" s="202"/>
      <c r="FE461" s="202"/>
      <c r="FF461" s="202"/>
      <c r="FG461" s="202"/>
      <c r="FH461" s="202"/>
      <c r="FI461" s="202"/>
      <c r="FJ461" s="202"/>
      <c r="FK461" s="202"/>
      <c r="FL461" s="202"/>
      <c r="FM461" s="202"/>
      <c r="FN461" s="202"/>
      <c r="FO461" s="202"/>
      <c r="FP461" s="202"/>
      <c r="FQ461" s="202"/>
      <c r="FR461" s="202"/>
      <c r="FS461" s="202"/>
      <c r="FT461" s="202"/>
      <c r="FU461" s="202"/>
      <c r="FV461" s="202"/>
      <c r="FW461" s="202"/>
      <c r="FX461" s="202"/>
      <c r="FY461" s="202"/>
      <c r="FZ461" s="202"/>
      <c r="GA461" s="202"/>
      <c r="GB461" s="202"/>
      <c r="GC461" s="202"/>
      <c r="GD461" s="202"/>
      <c r="GE461" s="202"/>
      <c r="GF461" s="202"/>
      <c r="GG461" s="202"/>
      <c r="GH461" s="202"/>
      <c r="GI461" s="202"/>
      <c r="GJ461" s="202"/>
      <c r="GK461" s="202"/>
      <c r="GL461" s="202"/>
      <c r="GM461" s="202"/>
      <c r="GN461" s="202"/>
      <c r="GO461" s="202"/>
      <c r="GP461" s="202"/>
      <c r="GQ461" s="202"/>
      <c r="GR461" s="202"/>
      <c r="GS461" s="202"/>
      <c r="GT461" s="202"/>
      <c r="GU461" s="202"/>
      <c r="GV461" s="202"/>
      <c r="GW461" s="202"/>
      <c r="GX461" s="202"/>
      <c r="GY461" s="202"/>
      <c r="GZ461" s="202"/>
      <c r="HA461" s="202"/>
      <c r="HB461" s="202"/>
      <c r="HC461" s="202"/>
      <c r="HD461" s="202"/>
      <c r="HE461" s="202"/>
      <c r="HF461" s="202"/>
      <c r="HG461" s="202"/>
      <c r="HH461" s="202"/>
      <c r="HI461" s="202"/>
      <c r="HJ461" s="202"/>
      <c r="HK461" s="202"/>
      <c r="HL461" s="202"/>
      <c r="HM461" s="202"/>
      <c r="HN461" s="202"/>
      <c r="HO461" s="202"/>
      <c r="HP461" s="202"/>
      <c r="HQ461" s="202"/>
      <c r="HR461" s="202"/>
      <c r="HS461" s="202"/>
    </row>
    <row r="462" spans="6:227" ht="10" customHeight="1" x14ac:dyDescent="0.35">
      <c r="U462" s="263"/>
      <c r="V462" s="263"/>
      <c r="W462" s="263"/>
      <c r="X462" s="263"/>
      <c r="Y462" s="263"/>
      <c r="Z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  <c r="BI462" s="202"/>
      <c r="BJ462" s="202"/>
      <c r="BK462" s="202"/>
      <c r="BL462" s="202"/>
      <c r="BM462" s="202"/>
      <c r="BN462" s="202"/>
      <c r="BO462" s="202"/>
      <c r="BP462" s="202"/>
      <c r="BQ462" s="202"/>
      <c r="BR462" s="202"/>
      <c r="BS462" s="202"/>
      <c r="BT462" s="202"/>
      <c r="BU462" s="202"/>
      <c r="BV462" s="202"/>
      <c r="BW462" s="202"/>
      <c r="BX462" s="202"/>
      <c r="BY462" s="202"/>
      <c r="BZ462" s="202"/>
      <c r="CA462" s="202"/>
      <c r="CB462" s="202"/>
      <c r="CC462" s="202"/>
      <c r="CD462" s="202"/>
      <c r="CE462" s="202"/>
      <c r="CF462" s="202"/>
      <c r="CG462" s="202"/>
      <c r="CH462" s="202"/>
      <c r="CI462" s="202"/>
      <c r="CJ462" s="202"/>
      <c r="CK462" s="202"/>
      <c r="CL462" s="202"/>
      <c r="CM462" s="202"/>
      <c r="CN462" s="202"/>
      <c r="CO462" s="202"/>
      <c r="CP462" s="202"/>
      <c r="CQ462" s="202"/>
      <c r="CR462" s="202"/>
      <c r="CS462" s="202"/>
      <c r="CT462" s="202"/>
      <c r="CU462" s="202"/>
      <c r="CV462" s="202"/>
      <c r="CW462" s="202"/>
      <c r="CX462" s="202"/>
      <c r="CY462" s="202"/>
      <c r="CZ462" s="202"/>
      <c r="DA462" s="202"/>
      <c r="DB462" s="202"/>
      <c r="DC462" s="202"/>
      <c r="DD462" s="202"/>
      <c r="DE462" s="202"/>
      <c r="DF462" s="202"/>
      <c r="DG462" s="202"/>
      <c r="DH462" s="202"/>
      <c r="DI462" s="202"/>
      <c r="DJ462" s="202"/>
      <c r="DK462" s="202"/>
      <c r="DL462" s="202"/>
      <c r="DM462" s="202"/>
      <c r="DN462" s="202"/>
      <c r="DO462" s="202"/>
      <c r="DP462" s="202"/>
      <c r="DQ462" s="202"/>
      <c r="DR462" s="202"/>
      <c r="DS462" s="202"/>
      <c r="DT462" s="202"/>
      <c r="DU462" s="202"/>
      <c r="DV462" s="202"/>
      <c r="DW462" s="202"/>
      <c r="DX462" s="202"/>
      <c r="DY462" s="202"/>
      <c r="DZ462" s="202"/>
      <c r="EA462" s="202"/>
      <c r="EB462" s="202"/>
      <c r="EC462" s="202"/>
      <c r="ED462" s="202"/>
      <c r="EE462" s="202"/>
      <c r="EF462" s="202"/>
      <c r="EG462" s="202"/>
      <c r="EH462" s="202"/>
      <c r="EI462" s="202"/>
      <c r="EJ462" s="202"/>
      <c r="EK462" s="202"/>
      <c r="EL462" s="202"/>
      <c r="EM462" s="202"/>
      <c r="EN462" s="202"/>
      <c r="EO462" s="202"/>
      <c r="EP462" s="202"/>
      <c r="EQ462" s="202"/>
      <c r="ER462" s="202"/>
      <c r="ES462" s="202"/>
      <c r="ET462" s="202"/>
      <c r="EU462" s="202"/>
      <c r="EV462" s="202"/>
      <c r="EW462" s="202"/>
      <c r="EX462" s="202"/>
      <c r="EY462" s="202"/>
      <c r="EZ462" s="202"/>
      <c r="FA462" s="202"/>
      <c r="FB462" s="202"/>
      <c r="FC462" s="202"/>
      <c r="FD462" s="202"/>
      <c r="FE462" s="202"/>
      <c r="FF462" s="202"/>
      <c r="FG462" s="202"/>
      <c r="FH462" s="202"/>
      <c r="FI462" s="202"/>
      <c r="FJ462" s="202"/>
      <c r="FK462" s="202"/>
      <c r="FL462" s="202"/>
      <c r="FM462" s="202"/>
      <c r="FN462" s="202"/>
      <c r="FO462" s="202"/>
      <c r="FP462" s="202"/>
      <c r="FQ462" s="202"/>
      <c r="FR462" s="202"/>
      <c r="FS462" s="202"/>
      <c r="FT462" s="202"/>
      <c r="FU462" s="202"/>
      <c r="FV462" s="202"/>
      <c r="FW462" s="202"/>
      <c r="FX462" s="202"/>
      <c r="FY462" s="202"/>
      <c r="FZ462" s="202"/>
      <c r="GA462" s="202"/>
      <c r="GB462" s="202"/>
      <c r="GC462" s="202"/>
      <c r="GD462" s="202"/>
      <c r="GE462" s="202"/>
      <c r="GF462" s="202"/>
      <c r="GG462" s="202"/>
      <c r="GH462" s="202"/>
      <c r="GI462" s="202"/>
      <c r="GJ462" s="202"/>
      <c r="GK462" s="202"/>
      <c r="GL462" s="202"/>
      <c r="GM462" s="202"/>
      <c r="GN462" s="202"/>
      <c r="GO462" s="202"/>
      <c r="GP462" s="202"/>
      <c r="GQ462" s="202"/>
      <c r="GR462" s="202"/>
      <c r="GS462" s="202"/>
      <c r="GT462" s="202"/>
      <c r="GU462" s="202"/>
      <c r="GV462" s="202"/>
      <c r="GW462" s="202"/>
      <c r="GX462" s="202"/>
      <c r="GY462" s="202"/>
      <c r="GZ462" s="202"/>
      <c r="HA462" s="202"/>
      <c r="HB462" s="202"/>
      <c r="HC462" s="202"/>
      <c r="HD462" s="202"/>
      <c r="HE462" s="202"/>
      <c r="HF462" s="202"/>
      <c r="HG462" s="202"/>
      <c r="HH462" s="202"/>
      <c r="HI462" s="202"/>
      <c r="HJ462" s="202"/>
      <c r="HK462" s="202"/>
      <c r="HL462" s="202"/>
      <c r="HM462" s="202"/>
      <c r="HN462" s="202"/>
      <c r="HO462" s="202"/>
      <c r="HP462" s="202"/>
      <c r="HQ462" s="202"/>
      <c r="HR462" s="202"/>
      <c r="HS462" s="202"/>
    </row>
    <row r="463" spans="6:227" ht="10" customHeight="1" x14ac:dyDescent="0.35">
      <c r="U463" s="263"/>
      <c r="V463" s="263"/>
      <c r="W463" s="263"/>
      <c r="X463" s="263"/>
      <c r="Y463" s="263"/>
      <c r="Z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  <c r="BI463" s="202"/>
      <c r="BJ463" s="202"/>
      <c r="BK463" s="202"/>
      <c r="BL463" s="202"/>
      <c r="BM463" s="202"/>
      <c r="BN463" s="202"/>
      <c r="BO463" s="202"/>
      <c r="BP463" s="202"/>
      <c r="BQ463" s="202"/>
      <c r="BR463" s="202"/>
      <c r="BS463" s="202"/>
      <c r="BT463" s="202"/>
      <c r="BU463" s="202"/>
      <c r="BV463" s="202"/>
      <c r="BW463" s="202"/>
      <c r="BX463" s="202"/>
      <c r="BY463" s="202"/>
      <c r="BZ463" s="202"/>
      <c r="CA463" s="202"/>
      <c r="CB463" s="202"/>
      <c r="CC463" s="202"/>
      <c r="CD463" s="202"/>
      <c r="CE463" s="202"/>
      <c r="CF463" s="202"/>
      <c r="CG463" s="202"/>
      <c r="CH463" s="202"/>
      <c r="CI463" s="202"/>
      <c r="CJ463" s="202"/>
      <c r="CK463" s="202"/>
      <c r="CL463" s="202"/>
      <c r="CM463" s="202"/>
      <c r="CN463" s="202"/>
      <c r="CO463" s="202"/>
      <c r="CP463" s="202"/>
      <c r="CQ463" s="202"/>
      <c r="CR463" s="202"/>
      <c r="CS463" s="202"/>
      <c r="CT463" s="202"/>
      <c r="CU463" s="202"/>
      <c r="CV463" s="202"/>
      <c r="CW463" s="202"/>
      <c r="CX463" s="202"/>
      <c r="CY463" s="202"/>
      <c r="CZ463" s="202"/>
      <c r="DA463" s="202"/>
      <c r="DB463" s="202"/>
      <c r="DC463" s="202"/>
      <c r="DD463" s="202"/>
      <c r="DE463" s="202"/>
      <c r="DF463" s="202"/>
      <c r="DG463" s="202"/>
      <c r="DH463" s="202"/>
      <c r="DI463" s="202"/>
      <c r="DJ463" s="202"/>
      <c r="DK463" s="202"/>
      <c r="DL463" s="202"/>
      <c r="DM463" s="202"/>
      <c r="DN463" s="202"/>
      <c r="DO463" s="202"/>
      <c r="DP463" s="202"/>
      <c r="DQ463" s="202"/>
      <c r="DR463" s="202"/>
      <c r="DS463" s="202"/>
      <c r="DT463" s="202"/>
      <c r="DU463" s="202"/>
      <c r="DV463" s="202"/>
      <c r="DW463" s="202"/>
      <c r="DX463" s="202"/>
      <c r="DY463" s="202"/>
      <c r="DZ463" s="202"/>
      <c r="EA463" s="202"/>
      <c r="EB463" s="202"/>
      <c r="EC463" s="202"/>
      <c r="ED463" s="202"/>
      <c r="EE463" s="202"/>
      <c r="EF463" s="202"/>
      <c r="EG463" s="202"/>
      <c r="EH463" s="202"/>
      <c r="EI463" s="202"/>
      <c r="EJ463" s="202"/>
      <c r="EK463" s="202"/>
      <c r="EL463" s="202"/>
      <c r="EM463" s="202"/>
      <c r="EN463" s="202"/>
      <c r="EO463" s="202"/>
      <c r="EP463" s="202"/>
      <c r="EQ463" s="202"/>
      <c r="ER463" s="202"/>
      <c r="ES463" s="202"/>
      <c r="ET463" s="202"/>
      <c r="EU463" s="202"/>
      <c r="EV463" s="202"/>
      <c r="EW463" s="202"/>
      <c r="EX463" s="202"/>
      <c r="EY463" s="202"/>
      <c r="EZ463" s="202"/>
      <c r="FA463" s="202"/>
      <c r="FB463" s="202"/>
      <c r="FC463" s="202"/>
      <c r="FD463" s="202"/>
      <c r="FE463" s="202"/>
      <c r="FF463" s="202"/>
      <c r="FG463" s="202"/>
      <c r="FH463" s="202"/>
      <c r="FI463" s="202"/>
      <c r="FJ463" s="202"/>
      <c r="FK463" s="202"/>
      <c r="FL463" s="202"/>
      <c r="FM463" s="202"/>
      <c r="FN463" s="202"/>
      <c r="FO463" s="202"/>
      <c r="FP463" s="202"/>
      <c r="FQ463" s="202"/>
      <c r="FR463" s="202"/>
      <c r="FS463" s="202"/>
      <c r="FT463" s="202"/>
      <c r="FU463" s="202"/>
      <c r="FV463" s="202"/>
      <c r="FW463" s="202"/>
      <c r="FX463" s="202"/>
      <c r="FY463" s="202"/>
      <c r="FZ463" s="202"/>
      <c r="GA463" s="202"/>
      <c r="GB463" s="202"/>
      <c r="GC463" s="202"/>
      <c r="GD463" s="202"/>
      <c r="GE463" s="202"/>
      <c r="GF463" s="202"/>
      <c r="GG463" s="202"/>
      <c r="GH463" s="202"/>
      <c r="GI463" s="202"/>
      <c r="GJ463" s="202"/>
      <c r="GK463" s="202"/>
      <c r="GL463" s="202"/>
      <c r="GM463" s="202"/>
      <c r="GN463" s="202"/>
      <c r="GO463" s="202"/>
      <c r="GP463" s="202"/>
      <c r="GQ463" s="202"/>
      <c r="GR463" s="202"/>
      <c r="GS463" s="202"/>
      <c r="GT463" s="202"/>
      <c r="GU463" s="202"/>
      <c r="GV463" s="202"/>
      <c r="GW463" s="202"/>
      <c r="GX463" s="202"/>
      <c r="GY463" s="202"/>
      <c r="GZ463" s="202"/>
      <c r="HA463" s="202"/>
      <c r="HB463" s="202"/>
      <c r="HC463" s="202"/>
      <c r="HD463" s="202"/>
      <c r="HE463" s="202"/>
      <c r="HF463" s="202"/>
      <c r="HG463" s="202"/>
      <c r="HH463" s="202"/>
      <c r="HI463" s="202"/>
      <c r="HJ463" s="202"/>
      <c r="HK463" s="202"/>
      <c r="HL463" s="202"/>
      <c r="HM463" s="202"/>
      <c r="HN463" s="202"/>
      <c r="HO463" s="202"/>
      <c r="HP463" s="202"/>
      <c r="HQ463" s="202"/>
      <c r="HR463" s="202"/>
      <c r="HS463" s="202"/>
    </row>
    <row r="464" spans="6:227" ht="10" customHeight="1" x14ac:dyDescent="0.35">
      <c r="U464" s="263"/>
      <c r="V464" s="263"/>
      <c r="W464" s="263"/>
      <c r="X464" s="263"/>
      <c r="Y464" s="263"/>
      <c r="Z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  <c r="BI464" s="202"/>
      <c r="BJ464" s="202"/>
      <c r="BK464" s="202"/>
      <c r="BL464" s="202"/>
      <c r="BM464" s="202"/>
      <c r="BN464" s="202"/>
      <c r="BO464" s="202"/>
      <c r="BP464" s="202"/>
      <c r="BQ464" s="202"/>
      <c r="BR464" s="202"/>
      <c r="BS464" s="202"/>
      <c r="BT464" s="202"/>
      <c r="BU464" s="202"/>
      <c r="BV464" s="202"/>
      <c r="BW464" s="202"/>
      <c r="BX464" s="202"/>
      <c r="BY464" s="202"/>
      <c r="BZ464" s="202"/>
      <c r="CA464" s="202"/>
      <c r="CB464" s="202"/>
      <c r="CC464" s="202"/>
      <c r="CD464" s="202"/>
      <c r="CE464" s="202"/>
      <c r="CF464" s="202"/>
      <c r="CG464" s="202"/>
      <c r="CH464" s="202"/>
      <c r="CI464" s="202"/>
      <c r="CJ464" s="202"/>
      <c r="CK464" s="202"/>
      <c r="CL464" s="202"/>
      <c r="CM464" s="202"/>
      <c r="CN464" s="202"/>
      <c r="CO464" s="202"/>
      <c r="CP464" s="202"/>
      <c r="CQ464" s="202"/>
      <c r="CR464" s="202"/>
      <c r="CS464" s="202"/>
      <c r="CT464" s="202"/>
      <c r="CU464" s="202"/>
      <c r="CV464" s="202"/>
      <c r="CW464" s="202"/>
      <c r="CX464" s="202"/>
      <c r="CY464" s="202"/>
      <c r="CZ464" s="202"/>
      <c r="DA464" s="202"/>
      <c r="DB464" s="202"/>
      <c r="DC464" s="202"/>
      <c r="DD464" s="202"/>
      <c r="DE464" s="202"/>
      <c r="DF464" s="202"/>
      <c r="DG464" s="202"/>
      <c r="DH464" s="202"/>
      <c r="DI464" s="202"/>
      <c r="DJ464" s="202"/>
      <c r="DK464" s="202"/>
      <c r="DL464" s="202"/>
      <c r="DM464" s="202"/>
      <c r="DN464" s="202"/>
      <c r="DO464" s="202"/>
      <c r="DP464" s="202"/>
      <c r="DQ464" s="202"/>
      <c r="DR464" s="202"/>
      <c r="DS464" s="202"/>
      <c r="DT464" s="202"/>
      <c r="DU464" s="202"/>
      <c r="DV464" s="202"/>
      <c r="DW464" s="202"/>
      <c r="DX464" s="202"/>
      <c r="DY464" s="202"/>
      <c r="DZ464" s="202"/>
      <c r="EA464" s="202"/>
      <c r="EB464" s="202"/>
      <c r="EC464" s="202"/>
      <c r="ED464" s="202"/>
      <c r="EE464" s="202"/>
      <c r="EF464" s="202"/>
      <c r="EG464" s="202"/>
      <c r="EH464" s="202"/>
      <c r="EI464" s="202"/>
      <c r="EJ464" s="202"/>
      <c r="EK464" s="202"/>
      <c r="EL464" s="202"/>
      <c r="EM464" s="202"/>
      <c r="EN464" s="202"/>
      <c r="EO464" s="202"/>
      <c r="EP464" s="202"/>
      <c r="EQ464" s="202"/>
      <c r="ER464" s="202"/>
      <c r="ES464" s="202"/>
      <c r="ET464" s="202"/>
      <c r="EU464" s="202"/>
      <c r="EV464" s="202"/>
      <c r="EW464" s="202"/>
      <c r="EX464" s="202"/>
      <c r="EY464" s="202"/>
      <c r="EZ464" s="202"/>
      <c r="FA464" s="202"/>
      <c r="FB464" s="202"/>
      <c r="FC464" s="202"/>
      <c r="FD464" s="202"/>
      <c r="FE464" s="202"/>
      <c r="FF464" s="202"/>
      <c r="FG464" s="202"/>
      <c r="FH464" s="202"/>
      <c r="FI464" s="202"/>
      <c r="FJ464" s="202"/>
      <c r="FK464" s="202"/>
      <c r="FL464" s="202"/>
      <c r="FM464" s="202"/>
      <c r="FN464" s="202"/>
      <c r="FO464" s="202"/>
      <c r="FP464" s="202"/>
      <c r="FQ464" s="202"/>
      <c r="FR464" s="202"/>
      <c r="FS464" s="202"/>
      <c r="FT464" s="202"/>
      <c r="FU464" s="202"/>
      <c r="FV464" s="202"/>
      <c r="FW464" s="202"/>
      <c r="FX464" s="202"/>
      <c r="FY464" s="202"/>
      <c r="FZ464" s="202"/>
      <c r="GA464" s="202"/>
      <c r="GB464" s="202"/>
      <c r="GC464" s="202"/>
      <c r="GD464" s="202"/>
      <c r="GE464" s="202"/>
      <c r="GF464" s="202"/>
      <c r="GG464" s="202"/>
      <c r="GH464" s="202"/>
      <c r="GI464" s="202"/>
      <c r="GJ464" s="202"/>
      <c r="GK464" s="202"/>
      <c r="GL464" s="202"/>
      <c r="GM464" s="202"/>
      <c r="GN464" s="202"/>
      <c r="GO464" s="202"/>
      <c r="GP464" s="202"/>
      <c r="GQ464" s="202"/>
      <c r="GR464" s="202"/>
      <c r="GS464" s="202"/>
      <c r="GT464" s="202"/>
      <c r="GU464" s="202"/>
      <c r="GV464" s="202"/>
      <c r="GW464" s="202"/>
      <c r="GX464" s="202"/>
      <c r="GY464" s="202"/>
      <c r="GZ464" s="202"/>
      <c r="HA464" s="202"/>
      <c r="HB464" s="202"/>
      <c r="HC464" s="202"/>
      <c r="HD464" s="202"/>
      <c r="HE464" s="202"/>
      <c r="HF464" s="202"/>
      <c r="HG464" s="202"/>
      <c r="HH464" s="202"/>
      <c r="HI464" s="202"/>
      <c r="HJ464" s="202"/>
      <c r="HK464" s="202"/>
      <c r="HL464" s="202"/>
      <c r="HM464" s="202"/>
      <c r="HN464" s="202"/>
      <c r="HO464" s="202"/>
      <c r="HP464" s="202"/>
      <c r="HQ464" s="202"/>
      <c r="HR464" s="202"/>
      <c r="HS464" s="202"/>
    </row>
    <row r="465" spans="1:227" ht="10" customHeight="1" x14ac:dyDescent="0.35">
      <c r="U465" s="263"/>
      <c r="V465" s="263"/>
      <c r="W465" s="263"/>
      <c r="X465" s="263"/>
      <c r="Y465" s="263"/>
      <c r="Z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202"/>
      <c r="BN465" s="202"/>
      <c r="BO465" s="202"/>
      <c r="BP465" s="202"/>
      <c r="BQ465" s="202"/>
      <c r="BR465" s="202"/>
      <c r="BS465" s="202"/>
      <c r="BT465" s="202"/>
      <c r="BU465" s="202"/>
      <c r="BV465" s="202"/>
      <c r="BW465" s="202"/>
      <c r="BX465" s="202"/>
      <c r="BY465" s="202"/>
      <c r="BZ465" s="202"/>
      <c r="CA465" s="202"/>
      <c r="CB465" s="202"/>
      <c r="CC465" s="202"/>
      <c r="CD465" s="202"/>
      <c r="CE465" s="202"/>
      <c r="CF465" s="202"/>
      <c r="CG465" s="202"/>
      <c r="CH465" s="202"/>
      <c r="CI465" s="202"/>
      <c r="CJ465" s="202"/>
      <c r="CK465" s="202"/>
      <c r="CL465" s="202"/>
      <c r="CM465" s="202"/>
      <c r="CN465" s="202"/>
      <c r="CO465" s="202"/>
      <c r="CP465" s="202"/>
      <c r="CQ465" s="202"/>
      <c r="CR465" s="202"/>
      <c r="CS465" s="202"/>
      <c r="CT465" s="202"/>
      <c r="CU465" s="202"/>
      <c r="CV465" s="202"/>
      <c r="CW465" s="202"/>
      <c r="CX465" s="202"/>
      <c r="CY465" s="202"/>
      <c r="CZ465" s="202"/>
      <c r="DA465" s="202"/>
      <c r="DB465" s="202"/>
      <c r="DC465" s="202"/>
      <c r="DD465" s="202"/>
      <c r="DE465" s="202"/>
      <c r="DF465" s="202"/>
      <c r="DG465" s="202"/>
      <c r="DH465" s="202"/>
      <c r="DI465" s="202"/>
      <c r="DJ465" s="202"/>
      <c r="DK465" s="202"/>
      <c r="DL465" s="202"/>
      <c r="DM465" s="202"/>
      <c r="DN465" s="202"/>
      <c r="DO465" s="202"/>
      <c r="DP465" s="202"/>
      <c r="DQ465" s="202"/>
      <c r="DR465" s="202"/>
      <c r="DS465" s="202"/>
      <c r="DT465" s="202"/>
      <c r="DU465" s="202"/>
      <c r="DV465" s="202"/>
      <c r="DW465" s="202"/>
      <c r="DX465" s="202"/>
      <c r="DY465" s="202"/>
      <c r="DZ465" s="202"/>
      <c r="EA465" s="202"/>
      <c r="EB465" s="202"/>
      <c r="EC465" s="202"/>
      <c r="ED465" s="202"/>
      <c r="EE465" s="202"/>
      <c r="EF465" s="202"/>
      <c r="EG465" s="202"/>
      <c r="EH465" s="202"/>
      <c r="EI465" s="202"/>
      <c r="EJ465" s="202"/>
      <c r="EK465" s="202"/>
      <c r="EL465" s="202"/>
      <c r="EM465" s="202"/>
      <c r="EN465" s="202"/>
      <c r="EO465" s="202"/>
      <c r="EP465" s="202"/>
      <c r="EQ465" s="202"/>
      <c r="ER465" s="202"/>
      <c r="ES465" s="202"/>
      <c r="ET465" s="202"/>
      <c r="EU465" s="202"/>
      <c r="EV465" s="202"/>
      <c r="EW465" s="202"/>
      <c r="EX465" s="202"/>
      <c r="EY465" s="202"/>
      <c r="EZ465" s="202"/>
      <c r="FA465" s="202"/>
      <c r="FB465" s="202"/>
      <c r="FC465" s="202"/>
      <c r="FD465" s="202"/>
      <c r="FE465" s="202"/>
      <c r="FF465" s="202"/>
      <c r="FG465" s="202"/>
      <c r="FH465" s="202"/>
      <c r="FI465" s="202"/>
      <c r="FJ465" s="202"/>
      <c r="FK465" s="202"/>
      <c r="FL465" s="202"/>
      <c r="FM465" s="202"/>
      <c r="FN465" s="202"/>
      <c r="FO465" s="202"/>
      <c r="FP465" s="202"/>
      <c r="FQ465" s="202"/>
      <c r="FR465" s="202"/>
      <c r="FS465" s="202"/>
      <c r="FT465" s="202"/>
      <c r="FU465" s="202"/>
      <c r="FV465" s="202"/>
      <c r="FW465" s="202"/>
      <c r="FX465" s="202"/>
      <c r="FY465" s="202"/>
      <c r="FZ465" s="202"/>
      <c r="GA465" s="202"/>
      <c r="GB465" s="202"/>
      <c r="GC465" s="202"/>
      <c r="GD465" s="202"/>
      <c r="GE465" s="202"/>
      <c r="GF465" s="202"/>
      <c r="GG465" s="202"/>
      <c r="GH465" s="202"/>
      <c r="GI465" s="202"/>
      <c r="GJ465" s="202"/>
      <c r="GK465" s="202"/>
      <c r="GL465" s="202"/>
      <c r="GM465" s="202"/>
      <c r="GN465" s="202"/>
      <c r="GO465" s="202"/>
      <c r="GP465" s="202"/>
      <c r="GQ465" s="202"/>
      <c r="GR465" s="202"/>
      <c r="GS465" s="202"/>
      <c r="GT465" s="202"/>
      <c r="GU465" s="202"/>
      <c r="GV465" s="202"/>
      <c r="GW465" s="202"/>
      <c r="GX465" s="202"/>
      <c r="GY465" s="202"/>
      <c r="GZ465" s="202"/>
      <c r="HA465" s="202"/>
      <c r="HB465" s="202"/>
      <c r="HC465" s="202"/>
      <c r="HD465" s="202"/>
      <c r="HE465" s="202"/>
      <c r="HF465" s="202"/>
      <c r="HG465" s="202"/>
      <c r="HH465" s="202"/>
      <c r="HI465" s="202"/>
      <c r="HJ465" s="202"/>
      <c r="HK465" s="202"/>
      <c r="HL465" s="202"/>
      <c r="HM465" s="202"/>
      <c r="HN465" s="202"/>
      <c r="HO465" s="202"/>
      <c r="HP465" s="202"/>
      <c r="HQ465" s="202"/>
      <c r="HR465" s="202"/>
      <c r="HS465" s="202"/>
    </row>
    <row r="466" spans="1:227" ht="10" customHeight="1" x14ac:dyDescent="0.35">
      <c r="U466" s="263"/>
      <c r="V466" s="263"/>
      <c r="W466" s="263"/>
      <c r="X466" s="263"/>
      <c r="Y466" s="263"/>
      <c r="Z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  <c r="BI466" s="202"/>
      <c r="BJ466" s="202"/>
      <c r="BK466" s="202"/>
      <c r="BL466" s="202"/>
      <c r="BM466" s="202"/>
      <c r="BN466" s="202"/>
      <c r="BO466" s="202"/>
      <c r="BP466" s="202"/>
      <c r="BQ466" s="202"/>
      <c r="BR466" s="202"/>
      <c r="BS466" s="202"/>
      <c r="BT466" s="202"/>
      <c r="BU466" s="202"/>
      <c r="BV466" s="202"/>
      <c r="BW466" s="202"/>
      <c r="BX466" s="202"/>
      <c r="BY466" s="202"/>
      <c r="BZ466" s="202"/>
      <c r="CA466" s="202"/>
      <c r="CB466" s="202"/>
      <c r="CC466" s="202"/>
      <c r="CD466" s="202"/>
      <c r="CE466" s="202"/>
      <c r="CF466" s="202"/>
      <c r="CG466" s="202"/>
      <c r="CH466" s="202"/>
      <c r="CI466" s="202"/>
      <c r="CJ466" s="202"/>
      <c r="CK466" s="202"/>
      <c r="CL466" s="202"/>
      <c r="CM466" s="202"/>
      <c r="CN466" s="202"/>
      <c r="CO466" s="202"/>
      <c r="CP466" s="202"/>
      <c r="CQ466" s="202"/>
      <c r="CR466" s="202"/>
      <c r="CS466" s="202"/>
      <c r="CT466" s="202"/>
      <c r="CU466" s="202"/>
      <c r="CV466" s="202"/>
      <c r="CW466" s="202"/>
      <c r="CX466" s="202"/>
      <c r="CY466" s="202"/>
      <c r="CZ466" s="202"/>
      <c r="DA466" s="202"/>
      <c r="DB466" s="202"/>
      <c r="DC466" s="202"/>
      <c r="DD466" s="202"/>
      <c r="DE466" s="202"/>
      <c r="DF466" s="202"/>
      <c r="DG466" s="202"/>
      <c r="DH466" s="202"/>
      <c r="DI466" s="202"/>
      <c r="DJ466" s="202"/>
      <c r="DK466" s="202"/>
      <c r="DL466" s="202"/>
      <c r="DM466" s="202"/>
      <c r="DN466" s="202"/>
      <c r="DO466" s="202"/>
      <c r="DP466" s="202"/>
      <c r="DQ466" s="202"/>
      <c r="DR466" s="202"/>
      <c r="DS466" s="202"/>
      <c r="DT466" s="202"/>
      <c r="DU466" s="202"/>
      <c r="DV466" s="202"/>
      <c r="DW466" s="202"/>
      <c r="DX466" s="202"/>
      <c r="DY466" s="202"/>
      <c r="DZ466" s="202"/>
      <c r="EA466" s="202"/>
      <c r="EB466" s="202"/>
      <c r="EC466" s="202"/>
      <c r="ED466" s="202"/>
      <c r="EE466" s="202"/>
      <c r="EF466" s="202"/>
      <c r="EG466" s="202"/>
      <c r="EH466" s="202"/>
      <c r="EI466" s="202"/>
      <c r="EJ466" s="202"/>
      <c r="EK466" s="202"/>
      <c r="EL466" s="202"/>
      <c r="EM466" s="202"/>
      <c r="EN466" s="202"/>
      <c r="EO466" s="202"/>
      <c r="EP466" s="202"/>
      <c r="EQ466" s="202"/>
      <c r="ER466" s="202"/>
      <c r="ES466" s="202"/>
      <c r="ET466" s="202"/>
      <c r="EU466" s="202"/>
      <c r="EV466" s="202"/>
      <c r="EW466" s="202"/>
      <c r="EX466" s="202"/>
      <c r="EY466" s="202"/>
      <c r="EZ466" s="202"/>
      <c r="FA466" s="202"/>
      <c r="FB466" s="202"/>
      <c r="FC466" s="202"/>
      <c r="FD466" s="202"/>
      <c r="FE466" s="202"/>
      <c r="FF466" s="202"/>
      <c r="FG466" s="202"/>
      <c r="FH466" s="202"/>
      <c r="FI466" s="202"/>
      <c r="FJ466" s="202"/>
      <c r="FK466" s="202"/>
      <c r="FL466" s="202"/>
      <c r="FM466" s="202"/>
      <c r="FN466" s="202"/>
      <c r="FO466" s="202"/>
      <c r="FP466" s="202"/>
      <c r="FQ466" s="202"/>
      <c r="FR466" s="202"/>
      <c r="FS466" s="202"/>
      <c r="FT466" s="202"/>
      <c r="FU466" s="202"/>
      <c r="FV466" s="202"/>
      <c r="FW466" s="202"/>
      <c r="FX466" s="202"/>
      <c r="FY466" s="202"/>
      <c r="FZ466" s="202"/>
      <c r="GA466" s="202"/>
      <c r="GB466" s="202"/>
      <c r="GC466" s="202"/>
      <c r="GD466" s="202"/>
      <c r="GE466" s="202"/>
      <c r="GF466" s="202"/>
      <c r="GG466" s="202"/>
      <c r="GH466" s="202"/>
      <c r="GI466" s="202"/>
      <c r="GJ466" s="202"/>
      <c r="GK466" s="202"/>
      <c r="GL466" s="202"/>
      <c r="GM466" s="202"/>
      <c r="GN466" s="202"/>
      <c r="GO466" s="202"/>
      <c r="GP466" s="202"/>
      <c r="GQ466" s="202"/>
      <c r="GR466" s="202"/>
      <c r="GS466" s="202"/>
      <c r="GT466" s="202"/>
      <c r="GU466" s="202"/>
      <c r="GV466" s="202"/>
      <c r="GW466" s="202"/>
      <c r="GX466" s="202"/>
      <c r="GY466" s="202"/>
      <c r="GZ466" s="202"/>
      <c r="HA466" s="202"/>
      <c r="HB466" s="202"/>
      <c r="HC466" s="202"/>
      <c r="HD466" s="202"/>
      <c r="HE466" s="202"/>
      <c r="HF466" s="202"/>
      <c r="HG466" s="202"/>
      <c r="HH466" s="202"/>
      <c r="HI466" s="202"/>
      <c r="HJ466" s="202"/>
      <c r="HK466" s="202"/>
      <c r="HL466" s="202"/>
      <c r="HM466" s="202"/>
      <c r="HN466" s="202"/>
      <c r="HO466" s="202"/>
      <c r="HP466" s="202"/>
      <c r="HQ466" s="202"/>
      <c r="HR466" s="202"/>
      <c r="HS466" s="202"/>
    </row>
    <row r="467" spans="1:227" ht="10" customHeight="1" x14ac:dyDescent="0.35">
      <c r="U467" s="263"/>
      <c r="V467" s="263"/>
      <c r="W467" s="263"/>
      <c r="X467" s="263"/>
      <c r="Y467" s="263"/>
      <c r="Z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  <c r="BI467" s="202"/>
      <c r="BJ467" s="202"/>
      <c r="BK467" s="202"/>
      <c r="BL467" s="202"/>
      <c r="BM467" s="202"/>
      <c r="BN467" s="202"/>
      <c r="BO467" s="202"/>
      <c r="BP467" s="202"/>
      <c r="BQ467" s="202"/>
      <c r="BR467" s="202"/>
      <c r="BS467" s="202"/>
      <c r="BT467" s="202"/>
      <c r="BU467" s="202"/>
      <c r="BV467" s="202"/>
      <c r="BW467" s="202"/>
      <c r="BX467" s="202"/>
      <c r="BY467" s="202"/>
      <c r="BZ467" s="202"/>
      <c r="CA467" s="202"/>
      <c r="CB467" s="202"/>
      <c r="CC467" s="202"/>
      <c r="CD467" s="202"/>
      <c r="CE467" s="202"/>
      <c r="CF467" s="202"/>
      <c r="CG467" s="202"/>
      <c r="CH467" s="202"/>
      <c r="CI467" s="202"/>
      <c r="CJ467" s="202"/>
      <c r="CK467" s="202"/>
      <c r="CL467" s="202"/>
      <c r="CM467" s="202"/>
      <c r="CN467" s="202"/>
      <c r="CO467" s="202"/>
      <c r="CP467" s="202"/>
      <c r="CQ467" s="202"/>
      <c r="CR467" s="202"/>
      <c r="CS467" s="202"/>
      <c r="CT467" s="202"/>
      <c r="CU467" s="202"/>
      <c r="CV467" s="202"/>
      <c r="CW467" s="202"/>
      <c r="CX467" s="202"/>
      <c r="CY467" s="202"/>
      <c r="CZ467" s="202"/>
      <c r="DA467" s="202"/>
      <c r="DB467" s="202"/>
      <c r="DC467" s="202"/>
      <c r="DD467" s="202"/>
      <c r="DE467" s="202"/>
      <c r="DF467" s="202"/>
      <c r="DG467" s="202"/>
      <c r="DH467" s="202"/>
      <c r="DI467" s="202"/>
      <c r="DJ467" s="202"/>
      <c r="DK467" s="202"/>
      <c r="DL467" s="202"/>
      <c r="DM467" s="202"/>
      <c r="DN467" s="202"/>
      <c r="DO467" s="202"/>
      <c r="DP467" s="202"/>
      <c r="DQ467" s="202"/>
      <c r="DR467" s="202"/>
      <c r="DS467" s="202"/>
      <c r="DT467" s="202"/>
      <c r="DU467" s="202"/>
      <c r="DV467" s="202"/>
      <c r="DW467" s="202"/>
      <c r="DX467" s="202"/>
      <c r="DY467" s="202"/>
      <c r="DZ467" s="202"/>
      <c r="EA467" s="202"/>
      <c r="EB467" s="202"/>
      <c r="EC467" s="202"/>
      <c r="ED467" s="202"/>
      <c r="EE467" s="202"/>
      <c r="EF467" s="202"/>
      <c r="EG467" s="202"/>
      <c r="EH467" s="202"/>
      <c r="EI467" s="202"/>
      <c r="EJ467" s="202"/>
      <c r="EK467" s="202"/>
      <c r="EL467" s="202"/>
      <c r="EM467" s="202"/>
      <c r="EN467" s="202"/>
      <c r="EO467" s="202"/>
      <c r="EP467" s="202"/>
      <c r="EQ467" s="202"/>
      <c r="ER467" s="202"/>
      <c r="ES467" s="202"/>
      <c r="ET467" s="202"/>
      <c r="EU467" s="202"/>
      <c r="EV467" s="202"/>
      <c r="EW467" s="202"/>
      <c r="EX467" s="202"/>
      <c r="EY467" s="202"/>
      <c r="EZ467" s="202"/>
      <c r="FA467" s="202"/>
      <c r="FB467" s="202"/>
      <c r="FC467" s="202"/>
      <c r="FD467" s="202"/>
      <c r="FE467" s="202"/>
      <c r="FF467" s="202"/>
      <c r="FG467" s="202"/>
      <c r="FH467" s="202"/>
      <c r="FI467" s="202"/>
      <c r="FJ467" s="202"/>
      <c r="FK467" s="202"/>
      <c r="FL467" s="202"/>
      <c r="FM467" s="202"/>
      <c r="FN467" s="202"/>
      <c r="FO467" s="202"/>
      <c r="FP467" s="202"/>
      <c r="FQ467" s="202"/>
      <c r="FR467" s="202"/>
      <c r="FS467" s="202"/>
      <c r="FT467" s="202"/>
      <c r="FU467" s="202"/>
      <c r="FV467" s="202"/>
      <c r="FW467" s="202"/>
      <c r="FX467" s="202"/>
      <c r="FY467" s="202"/>
      <c r="FZ467" s="202"/>
      <c r="GA467" s="202"/>
      <c r="GB467" s="202"/>
      <c r="GC467" s="202"/>
      <c r="GD467" s="202"/>
      <c r="GE467" s="202"/>
      <c r="GF467" s="202"/>
      <c r="GG467" s="202"/>
      <c r="GH467" s="202"/>
      <c r="GI467" s="202"/>
      <c r="GJ467" s="202"/>
      <c r="GK467" s="202"/>
      <c r="GL467" s="202"/>
      <c r="GM467" s="202"/>
      <c r="GN467" s="202"/>
      <c r="GO467" s="202"/>
      <c r="GP467" s="202"/>
      <c r="GQ467" s="202"/>
      <c r="GR467" s="202"/>
      <c r="GS467" s="202"/>
      <c r="GT467" s="202"/>
      <c r="GU467" s="202"/>
      <c r="GV467" s="202"/>
      <c r="GW467" s="202"/>
      <c r="GX467" s="202"/>
      <c r="GY467" s="202"/>
      <c r="GZ467" s="202"/>
      <c r="HA467" s="202"/>
      <c r="HB467" s="202"/>
      <c r="HC467" s="202"/>
      <c r="HD467" s="202"/>
      <c r="HE467" s="202"/>
      <c r="HF467" s="202"/>
      <c r="HG467" s="202"/>
      <c r="HH467" s="202"/>
      <c r="HI467" s="202"/>
      <c r="HJ467" s="202"/>
      <c r="HK467" s="202"/>
      <c r="HL467" s="202"/>
      <c r="HM467" s="202"/>
      <c r="HN467" s="202"/>
      <c r="HO467" s="202"/>
      <c r="HP467" s="202"/>
      <c r="HQ467" s="202"/>
      <c r="HR467" s="202"/>
      <c r="HS467" s="202"/>
    </row>
    <row r="468" spans="1:227" ht="10" customHeight="1" x14ac:dyDescent="0.35">
      <c r="U468" s="263"/>
      <c r="V468" s="263"/>
      <c r="W468" s="263"/>
      <c r="X468" s="263"/>
      <c r="Y468" s="263"/>
      <c r="Z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202"/>
      <c r="BN468" s="202"/>
      <c r="BO468" s="202"/>
      <c r="BP468" s="202"/>
      <c r="BQ468" s="202"/>
      <c r="BR468" s="202"/>
      <c r="BS468" s="202"/>
      <c r="BT468" s="202"/>
      <c r="BU468" s="202"/>
      <c r="BV468" s="202"/>
      <c r="BW468" s="202"/>
      <c r="BX468" s="202"/>
      <c r="BY468" s="202"/>
      <c r="BZ468" s="202"/>
      <c r="CA468" s="202"/>
      <c r="CB468" s="202"/>
      <c r="CC468" s="202"/>
      <c r="CD468" s="202"/>
      <c r="CE468" s="202"/>
      <c r="CF468" s="202"/>
      <c r="CG468" s="202"/>
      <c r="CH468" s="202"/>
      <c r="CI468" s="202"/>
      <c r="CJ468" s="202"/>
      <c r="CK468" s="202"/>
      <c r="CL468" s="202"/>
      <c r="CM468" s="202"/>
      <c r="CN468" s="202"/>
      <c r="CO468" s="202"/>
      <c r="CP468" s="202"/>
      <c r="CQ468" s="202"/>
      <c r="CR468" s="202"/>
      <c r="CS468" s="202"/>
      <c r="CT468" s="202"/>
      <c r="CU468" s="202"/>
      <c r="CV468" s="202"/>
      <c r="CW468" s="202"/>
      <c r="CX468" s="202"/>
      <c r="CY468" s="202"/>
      <c r="CZ468" s="202"/>
      <c r="DA468" s="202"/>
      <c r="DB468" s="202"/>
      <c r="DC468" s="202"/>
      <c r="DD468" s="202"/>
      <c r="DE468" s="202"/>
      <c r="DF468" s="202"/>
      <c r="DG468" s="202"/>
      <c r="DH468" s="202"/>
      <c r="DI468" s="202"/>
      <c r="DJ468" s="202"/>
      <c r="DK468" s="202"/>
      <c r="DL468" s="202"/>
      <c r="DM468" s="202"/>
      <c r="DN468" s="202"/>
      <c r="DO468" s="202"/>
      <c r="DP468" s="202"/>
      <c r="DQ468" s="202"/>
      <c r="DR468" s="202"/>
      <c r="DS468" s="202"/>
      <c r="DT468" s="202"/>
      <c r="DU468" s="202"/>
      <c r="DV468" s="202"/>
      <c r="DW468" s="202"/>
      <c r="DX468" s="202"/>
      <c r="DY468" s="202"/>
      <c r="DZ468" s="202"/>
      <c r="EA468" s="202"/>
      <c r="EB468" s="202"/>
      <c r="EC468" s="202"/>
      <c r="ED468" s="202"/>
      <c r="EE468" s="202"/>
      <c r="EF468" s="202"/>
      <c r="EG468" s="202"/>
      <c r="EH468" s="202"/>
      <c r="EI468" s="202"/>
      <c r="EJ468" s="202"/>
      <c r="EK468" s="202"/>
      <c r="EL468" s="202"/>
      <c r="EM468" s="202"/>
      <c r="EN468" s="202"/>
      <c r="EO468" s="202"/>
      <c r="EP468" s="202"/>
      <c r="EQ468" s="202"/>
      <c r="ER468" s="202"/>
      <c r="ES468" s="202"/>
      <c r="ET468" s="202"/>
      <c r="EU468" s="202"/>
      <c r="EV468" s="202"/>
      <c r="EW468" s="202"/>
      <c r="EX468" s="202"/>
      <c r="EY468" s="202"/>
      <c r="EZ468" s="202"/>
      <c r="FA468" s="202"/>
      <c r="FB468" s="202"/>
      <c r="FC468" s="202"/>
      <c r="FD468" s="202"/>
      <c r="FE468" s="202"/>
      <c r="FF468" s="202"/>
      <c r="FG468" s="202"/>
      <c r="FH468" s="202"/>
      <c r="FI468" s="202"/>
      <c r="FJ468" s="202"/>
      <c r="FK468" s="202"/>
      <c r="FL468" s="202"/>
      <c r="FM468" s="202"/>
      <c r="FN468" s="202"/>
      <c r="FO468" s="202"/>
      <c r="FP468" s="202"/>
      <c r="FQ468" s="202"/>
      <c r="FR468" s="202"/>
      <c r="FS468" s="202"/>
      <c r="FT468" s="202"/>
      <c r="FU468" s="202"/>
      <c r="FV468" s="202"/>
      <c r="FW468" s="202"/>
      <c r="FX468" s="202"/>
      <c r="FY468" s="202"/>
      <c r="FZ468" s="202"/>
      <c r="GA468" s="202"/>
      <c r="GB468" s="202"/>
      <c r="GC468" s="202"/>
      <c r="GD468" s="202"/>
      <c r="GE468" s="202"/>
      <c r="GF468" s="202"/>
      <c r="GG468" s="202"/>
      <c r="GH468" s="202"/>
      <c r="GI468" s="202"/>
      <c r="GJ468" s="202"/>
      <c r="GK468" s="202"/>
      <c r="GL468" s="202"/>
      <c r="GM468" s="202"/>
      <c r="GN468" s="202"/>
      <c r="GO468" s="202"/>
      <c r="GP468" s="202"/>
      <c r="GQ468" s="202"/>
      <c r="GR468" s="202"/>
      <c r="GS468" s="202"/>
      <c r="GT468" s="202"/>
      <c r="GU468" s="202"/>
      <c r="GV468" s="202"/>
      <c r="GW468" s="202"/>
      <c r="GX468" s="202"/>
      <c r="GY468" s="202"/>
      <c r="GZ468" s="202"/>
      <c r="HA468" s="202"/>
      <c r="HB468" s="202"/>
      <c r="HC468" s="202"/>
      <c r="HD468" s="202"/>
      <c r="HE468" s="202"/>
      <c r="HF468" s="202"/>
      <c r="HG468" s="202"/>
      <c r="HH468" s="202"/>
      <c r="HI468" s="202"/>
      <c r="HJ468" s="202"/>
      <c r="HK468" s="202"/>
      <c r="HL468" s="202"/>
      <c r="HM468" s="202"/>
      <c r="HN468" s="202"/>
      <c r="HO468" s="202"/>
      <c r="HP468" s="202"/>
      <c r="HQ468" s="202"/>
      <c r="HR468" s="202"/>
      <c r="HS468" s="202"/>
    </row>
    <row r="469" spans="1:227" ht="10" customHeight="1" x14ac:dyDescent="0.35">
      <c r="U469" s="263"/>
      <c r="V469" s="263"/>
      <c r="W469" s="263"/>
      <c r="X469" s="263"/>
      <c r="Y469" s="263"/>
      <c r="Z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  <c r="BI469" s="202"/>
      <c r="BJ469" s="202"/>
      <c r="BK469" s="202"/>
      <c r="BL469" s="202"/>
      <c r="BM469" s="202"/>
      <c r="BN469" s="202"/>
      <c r="BO469" s="202"/>
      <c r="BP469" s="202"/>
      <c r="BQ469" s="202"/>
      <c r="BR469" s="202"/>
      <c r="BS469" s="202"/>
      <c r="BT469" s="202"/>
      <c r="BU469" s="202"/>
      <c r="BV469" s="202"/>
      <c r="BW469" s="202"/>
      <c r="BX469" s="202"/>
      <c r="BY469" s="202"/>
      <c r="BZ469" s="202"/>
      <c r="CA469" s="202"/>
      <c r="CB469" s="202"/>
      <c r="CC469" s="202"/>
      <c r="CD469" s="202"/>
      <c r="CE469" s="202"/>
      <c r="CF469" s="202"/>
      <c r="CG469" s="202"/>
      <c r="CH469" s="202"/>
      <c r="CI469" s="202"/>
      <c r="CJ469" s="202"/>
      <c r="CK469" s="202"/>
      <c r="CL469" s="202"/>
      <c r="CM469" s="202"/>
      <c r="CN469" s="202"/>
      <c r="CO469" s="202"/>
      <c r="CP469" s="202"/>
      <c r="CQ469" s="202"/>
      <c r="CR469" s="202"/>
      <c r="CS469" s="202"/>
      <c r="CT469" s="202"/>
      <c r="CU469" s="202"/>
      <c r="CV469" s="202"/>
      <c r="CW469" s="202"/>
      <c r="CX469" s="202"/>
      <c r="CY469" s="202"/>
      <c r="CZ469" s="202"/>
      <c r="DA469" s="202"/>
      <c r="DB469" s="202"/>
      <c r="DC469" s="202"/>
      <c r="DD469" s="202"/>
      <c r="DE469" s="202"/>
      <c r="DF469" s="202"/>
      <c r="DG469" s="202"/>
      <c r="DH469" s="202"/>
      <c r="DI469" s="202"/>
      <c r="DJ469" s="202"/>
      <c r="DK469" s="202"/>
      <c r="DL469" s="202"/>
      <c r="DM469" s="202"/>
      <c r="DN469" s="202"/>
      <c r="DO469" s="202"/>
      <c r="DP469" s="202"/>
      <c r="DQ469" s="202"/>
      <c r="DR469" s="202"/>
      <c r="DS469" s="202"/>
      <c r="DT469" s="202"/>
      <c r="DU469" s="202"/>
      <c r="DV469" s="202"/>
      <c r="DW469" s="202"/>
      <c r="DX469" s="202"/>
      <c r="DY469" s="202"/>
      <c r="DZ469" s="202"/>
      <c r="EA469" s="202"/>
      <c r="EB469" s="202"/>
      <c r="EC469" s="202"/>
      <c r="ED469" s="202"/>
      <c r="EE469" s="202"/>
      <c r="EF469" s="202"/>
      <c r="EG469" s="202"/>
      <c r="EH469" s="202"/>
      <c r="EI469" s="202"/>
      <c r="EJ469" s="202"/>
      <c r="EK469" s="202"/>
      <c r="EL469" s="202"/>
      <c r="EM469" s="202"/>
      <c r="EN469" s="202"/>
      <c r="EO469" s="202"/>
      <c r="EP469" s="202"/>
      <c r="EQ469" s="202"/>
      <c r="ER469" s="202"/>
      <c r="ES469" s="202"/>
      <c r="ET469" s="202"/>
      <c r="EU469" s="202"/>
      <c r="EV469" s="202"/>
      <c r="EW469" s="202"/>
      <c r="EX469" s="202"/>
      <c r="EY469" s="202"/>
      <c r="EZ469" s="202"/>
      <c r="FA469" s="202"/>
      <c r="FB469" s="202"/>
      <c r="FC469" s="202"/>
      <c r="FD469" s="202"/>
      <c r="FE469" s="202"/>
      <c r="FF469" s="202"/>
      <c r="FG469" s="202"/>
      <c r="FH469" s="202"/>
      <c r="FI469" s="202"/>
      <c r="FJ469" s="202"/>
      <c r="FK469" s="202"/>
      <c r="FL469" s="202"/>
      <c r="FM469" s="202"/>
      <c r="FN469" s="202"/>
      <c r="FO469" s="202"/>
      <c r="FP469" s="202"/>
      <c r="FQ469" s="202"/>
      <c r="FR469" s="202"/>
      <c r="FS469" s="202"/>
      <c r="FT469" s="202"/>
      <c r="FU469" s="202"/>
      <c r="FV469" s="202"/>
      <c r="FW469" s="202"/>
      <c r="FX469" s="202"/>
      <c r="FY469" s="202"/>
      <c r="FZ469" s="202"/>
      <c r="GA469" s="202"/>
      <c r="GB469" s="202"/>
      <c r="GC469" s="202"/>
      <c r="GD469" s="202"/>
      <c r="GE469" s="202"/>
      <c r="GF469" s="202"/>
      <c r="GG469" s="202"/>
      <c r="GH469" s="202"/>
      <c r="GI469" s="202"/>
      <c r="GJ469" s="202"/>
      <c r="GK469" s="202"/>
      <c r="GL469" s="202"/>
      <c r="GM469" s="202"/>
      <c r="GN469" s="202"/>
      <c r="GO469" s="202"/>
      <c r="GP469" s="202"/>
      <c r="GQ469" s="202"/>
      <c r="GR469" s="202"/>
      <c r="GS469" s="202"/>
      <c r="GT469" s="202"/>
      <c r="GU469" s="202"/>
      <c r="GV469" s="202"/>
      <c r="GW469" s="202"/>
      <c r="GX469" s="202"/>
      <c r="GY469" s="202"/>
      <c r="GZ469" s="202"/>
      <c r="HA469" s="202"/>
      <c r="HB469" s="202"/>
      <c r="HC469" s="202"/>
      <c r="HD469" s="202"/>
      <c r="HE469" s="202"/>
      <c r="HF469" s="202"/>
      <c r="HG469" s="202"/>
      <c r="HH469" s="202"/>
      <c r="HI469" s="202"/>
      <c r="HJ469" s="202"/>
      <c r="HK469" s="202"/>
      <c r="HL469" s="202"/>
      <c r="HM469" s="202"/>
      <c r="HN469" s="202"/>
      <c r="HO469" s="202"/>
      <c r="HP469" s="202"/>
      <c r="HQ469" s="202"/>
      <c r="HR469" s="202"/>
      <c r="HS469" s="202"/>
    </row>
    <row r="470" spans="1:227" ht="10" customHeight="1" x14ac:dyDescent="0.35">
      <c r="U470" s="263"/>
      <c r="V470" s="263"/>
      <c r="W470" s="263"/>
      <c r="X470" s="263"/>
      <c r="Y470" s="263"/>
      <c r="Z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  <c r="BI470" s="202"/>
      <c r="BJ470" s="202"/>
      <c r="BK470" s="202"/>
      <c r="BL470" s="202"/>
      <c r="BM470" s="202"/>
      <c r="BN470" s="202"/>
      <c r="BO470" s="202"/>
      <c r="BP470" s="202"/>
      <c r="BQ470" s="202"/>
      <c r="BR470" s="202"/>
      <c r="BS470" s="202"/>
      <c r="BT470" s="202"/>
      <c r="BU470" s="202"/>
      <c r="BV470" s="202"/>
      <c r="BW470" s="202"/>
      <c r="BX470" s="202"/>
      <c r="BY470" s="202"/>
      <c r="BZ470" s="202"/>
      <c r="CA470" s="202"/>
      <c r="CB470" s="202"/>
      <c r="CC470" s="202"/>
      <c r="CD470" s="202"/>
      <c r="CE470" s="202"/>
      <c r="CF470" s="202"/>
      <c r="CG470" s="202"/>
      <c r="CH470" s="202"/>
      <c r="CI470" s="202"/>
      <c r="CJ470" s="202"/>
      <c r="CK470" s="202"/>
      <c r="CL470" s="202"/>
      <c r="CM470" s="202"/>
      <c r="CN470" s="202"/>
      <c r="CO470" s="202"/>
      <c r="CP470" s="202"/>
      <c r="CQ470" s="202"/>
      <c r="CR470" s="202"/>
      <c r="CS470" s="202"/>
      <c r="CT470" s="202"/>
      <c r="CU470" s="202"/>
      <c r="CV470" s="202"/>
      <c r="CW470" s="202"/>
      <c r="CX470" s="202"/>
      <c r="CY470" s="202"/>
      <c r="CZ470" s="202"/>
      <c r="DA470" s="202"/>
      <c r="DB470" s="202"/>
      <c r="DC470" s="202"/>
      <c r="DD470" s="202"/>
      <c r="DE470" s="202"/>
      <c r="DF470" s="202"/>
      <c r="DG470" s="202"/>
      <c r="DH470" s="202"/>
      <c r="DI470" s="202"/>
      <c r="DJ470" s="202"/>
      <c r="DK470" s="202"/>
      <c r="DL470" s="202"/>
      <c r="DM470" s="202"/>
      <c r="DN470" s="202"/>
      <c r="DO470" s="202"/>
      <c r="DP470" s="202"/>
      <c r="DQ470" s="202"/>
      <c r="DR470" s="202"/>
      <c r="DS470" s="202"/>
      <c r="DT470" s="202"/>
      <c r="DU470" s="202"/>
      <c r="DV470" s="202"/>
      <c r="DW470" s="202"/>
      <c r="DX470" s="202"/>
      <c r="DY470" s="202"/>
      <c r="DZ470" s="202"/>
      <c r="EA470" s="202"/>
      <c r="EB470" s="202"/>
      <c r="EC470" s="202"/>
      <c r="ED470" s="202"/>
      <c r="EE470" s="202"/>
      <c r="EF470" s="202"/>
      <c r="EG470" s="202"/>
      <c r="EH470" s="202"/>
      <c r="EI470" s="202"/>
      <c r="EJ470" s="202"/>
      <c r="EK470" s="202"/>
      <c r="EL470" s="202"/>
      <c r="EM470" s="202"/>
      <c r="EN470" s="202"/>
      <c r="EO470" s="202"/>
      <c r="EP470" s="202"/>
      <c r="EQ470" s="202"/>
      <c r="ER470" s="202"/>
      <c r="ES470" s="202"/>
      <c r="ET470" s="202"/>
      <c r="EU470" s="202"/>
      <c r="EV470" s="202"/>
      <c r="EW470" s="202"/>
      <c r="EX470" s="202"/>
      <c r="EY470" s="202"/>
      <c r="EZ470" s="202"/>
      <c r="FA470" s="202"/>
      <c r="FB470" s="202"/>
      <c r="FC470" s="202"/>
      <c r="FD470" s="202"/>
      <c r="FE470" s="202"/>
      <c r="FF470" s="202"/>
      <c r="FG470" s="202"/>
      <c r="FH470" s="202"/>
      <c r="FI470" s="202"/>
      <c r="FJ470" s="202"/>
      <c r="FK470" s="202"/>
      <c r="FL470" s="202"/>
      <c r="FM470" s="202"/>
      <c r="FN470" s="202"/>
      <c r="FO470" s="202"/>
      <c r="FP470" s="202"/>
      <c r="FQ470" s="202"/>
      <c r="FR470" s="202"/>
      <c r="FS470" s="202"/>
      <c r="FT470" s="202"/>
      <c r="FU470" s="202"/>
      <c r="FV470" s="202"/>
      <c r="FW470" s="202"/>
      <c r="FX470" s="202"/>
      <c r="FY470" s="202"/>
      <c r="FZ470" s="202"/>
      <c r="GA470" s="202"/>
      <c r="GB470" s="202"/>
      <c r="GC470" s="202"/>
      <c r="GD470" s="202"/>
      <c r="GE470" s="202"/>
      <c r="GF470" s="202"/>
      <c r="GG470" s="202"/>
      <c r="GH470" s="202"/>
      <c r="GI470" s="202"/>
      <c r="GJ470" s="202"/>
      <c r="GK470" s="202"/>
      <c r="GL470" s="202"/>
      <c r="GM470" s="202"/>
      <c r="GN470" s="202"/>
      <c r="GO470" s="202"/>
      <c r="GP470" s="202"/>
      <c r="GQ470" s="202"/>
      <c r="GR470" s="202"/>
      <c r="GS470" s="202"/>
      <c r="GT470" s="202"/>
      <c r="GU470" s="202"/>
      <c r="GV470" s="202"/>
      <c r="GW470" s="202"/>
      <c r="GX470" s="202"/>
      <c r="GY470" s="202"/>
      <c r="GZ470" s="202"/>
      <c r="HA470" s="202"/>
      <c r="HB470" s="202"/>
      <c r="HC470" s="202"/>
      <c r="HD470" s="202"/>
      <c r="HE470" s="202"/>
      <c r="HF470" s="202"/>
      <c r="HG470" s="202"/>
      <c r="HH470" s="202"/>
      <c r="HI470" s="202"/>
      <c r="HJ470" s="202"/>
      <c r="HK470" s="202"/>
      <c r="HL470" s="202"/>
      <c r="HM470" s="202"/>
      <c r="HN470" s="202"/>
      <c r="HO470" s="202"/>
      <c r="HP470" s="202"/>
      <c r="HQ470" s="202"/>
      <c r="HR470" s="202"/>
      <c r="HS470" s="202"/>
    </row>
    <row r="471" spans="1:227" ht="10" customHeight="1" x14ac:dyDescent="0.35">
      <c r="U471" s="263"/>
      <c r="V471" s="263"/>
      <c r="W471" s="263"/>
      <c r="X471" s="263"/>
      <c r="Y471" s="263"/>
      <c r="Z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  <c r="BI471" s="202"/>
      <c r="BJ471" s="202"/>
      <c r="BK471" s="202"/>
      <c r="BL471" s="202"/>
      <c r="BM471" s="202"/>
      <c r="BN471" s="202"/>
      <c r="BO471" s="202"/>
      <c r="BP471" s="202"/>
      <c r="BQ471" s="202"/>
      <c r="BR471" s="202"/>
      <c r="BS471" s="202"/>
      <c r="BT471" s="202"/>
      <c r="BU471" s="202"/>
      <c r="BV471" s="202"/>
      <c r="BW471" s="202"/>
      <c r="BX471" s="202"/>
      <c r="BY471" s="202"/>
      <c r="BZ471" s="202"/>
      <c r="CA471" s="202"/>
      <c r="CB471" s="202"/>
      <c r="CC471" s="202"/>
      <c r="CD471" s="202"/>
      <c r="CE471" s="202"/>
      <c r="CF471" s="202"/>
      <c r="CG471" s="202"/>
      <c r="CH471" s="202"/>
      <c r="CI471" s="202"/>
      <c r="CJ471" s="202"/>
      <c r="CK471" s="202"/>
      <c r="CL471" s="202"/>
      <c r="CM471" s="202"/>
      <c r="CN471" s="202"/>
      <c r="CO471" s="202"/>
      <c r="CP471" s="202"/>
      <c r="CQ471" s="202"/>
      <c r="CR471" s="202"/>
      <c r="CS471" s="202"/>
      <c r="CT471" s="202"/>
      <c r="CU471" s="202"/>
      <c r="CV471" s="202"/>
      <c r="CW471" s="202"/>
      <c r="CX471" s="202"/>
      <c r="CY471" s="202"/>
      <c r="CZ471" s="202"/>
      <c r="DA471" s="202"/>
      <c r="DB471" s="202"/>
      <c r="DC471" s="202"/>
      <c r="DD471" s="202"/>
      <c r="DE471" s="202"/>
      <c r="DF471" s="202"/>
      <c r="DG471" s="202"/>
      <c r="DH471" s="202"/>
      <c r="DI471" s="202"/>
      <c r="DJ471" s="202"/>
      <c r="DK471" s="202"/>
      <c r="DL471" s="202"/>
      <c r="DM471" s="202"/>
      <c r="DN471" s="202"/>
      <c r="DO471" s="202"/>
      <c r="DP471" s="202"/>
      <c r="DQ471" s="202"/>
      <c r="DR471" s="202"/>
      <c r="DS471" s="202"/>
      <c r="DT471" s="202"/>
      <c r="DU471" s="202"/>
      <c r="DV471" s="202"/>
      <c r="DW471" s="202"/>
      <c r="DX471" s="202"/>
      <c r="DY471" s="202"/>
      <c r="DZ471" s="202"/>
      <c r="EA471" s="202"/>
      <c r="EB471" s="202"/>
      <c r="EC471" s="202"/>
      <c r="ED471" s="202"/>
      <c r="EE471" s="202"/>
      <c r="EF471" s="202"/>
      <c r="EG471" s="202"/>
      <c r="EH471" s="202"/>
      <c r="EI471" s="202"/>
      <c r="EJ471" s="202"/>
      <c r="EK471" s="202"/>
      <c r="EL471" s="202"/>
      <c r="EM471" s="202"/>
      <c r="EN471" s="202"/>
      <c r="EO471" s="202"/>
      <c r="EP471" s="202"/>
      <c r="EQ471" s="202"/>
      <c r="ER471" s="202"/>
      <c r="ES471" s="202"/>
      <c r="ET471" s="202"/>
      <c r="EU471" s="202"/>
      <c r="EV471" s="202"/>
      <c r="EW471" s="202"/>
      <c r="EX471" s="202"/>
      <c r="EY471" s="202"/>
      <c r="EZ471" s="202"/>
      <c r="FA471" s="202"/>
      <c r="FB471" s="202"/>
      <c r="FC471" s="202"/>
      <c r="FD471" s="202"/>
      <c r="FE471" s="202"/>
      <c r="FF471" s="202"/>
      <c r="FG471" s="202"/>
      <c r="FH471" s="202"/>
      <c r="FI471" s="202"/>
      <c r="FJ471" s="202"/>
      <c r="FK471" s="202"/>
      <c r="FL471" s="202"/>
      <c r="FM471" s="202"/>
      <c r="FN471" s="202"/>
      <c r="FO471" s="202"/>
      <c r="FP471" s="202"/>
      <c r="FQ471" s="202"/>
      <c r="FR471" s="202"/>
      <c r="FS471" s="202"/>
      <c r="FT471" s="202"/>
      <c r="FU471" s="202"/>
      <c r="FV471" s="202"/>
      <c r="FW471" s="202"/>
      <c r="FX471" s="202"/>
      <c r="FY471" s="202"/>
      <c r="FZ471" s="202"/>
      <c r="GA471" s="202"/>
      <c r="GB471" s="202"/>
      <c r="GC471" s="202"/>
      <c r="GD471" s="202"/>
      <c r="GE471" s="202"/>
      <c r="GF471" s="202"/>
      <c r="GG471" s="202"/>
      <c r="GH471" s="202"/>
      <c r="GI471" s="202"/>
      <c r="GJ471" s="202"/>
      <c r="GK471" s="202"/>
      <c r="GL471" s="202"/>
      <c r="GM471" s="202"/>
      <c r="GN471" s="202"/>
      <c r="GO471" s="202"/>
      <c r="GP471" s="202"/>
      <c r="GQ471" s="202"/>
      <c r="GR471" s="202"/>
      <c r="GS471" s="202"/>
      <c r="GT471" s="202"/>
      <c r="GU471" s="202"/>
      <c r="GV471" s="202"/>
      <c r="GW471" s="202"/>
      <c r="GX471" s="202"/>
      <c r="GY471" s="202"/>
      <c r="GZ471" s="202"/>
      <c r="HA471" s="202"/>
      <c r="HB471" s="202"/>
      <c r="HC471" s="202"/>
      <c r="HD471" s="202"/>
      <c r="HE471" s="202"/>
      <c r="HF471" s="202"/>
      <c r="HG471" s="202"/>
      <c r="HH471" s="202"/>
      <c r="HI471" s="202"/>
      <c r="HJ471" s="202"/>
      <c r="HK471" s="202"/>
      <c r="HL471" s="202"/>
      <c r="HM471" s="202"/>
      <c r="HN471" s="202"/>
      <c r="HO471" s="202"/>
      <c r="HP471" s="202"/>
      <c r="HQ471" s="202"/>
      <c r="HR471" s="202"/>
      <c r="HS471" s="202"/>
    </row>
    <row r="472" spans="1:227" ht="10" customHeight="1" x14ac:dyDescent="0.35">
      <c r="U472" s="263"/>
      <c r="V472" s="263"/>
      <c r="W472" s="263"/>
      <c r="X472" s="263"/>
      <c r="Y472" s="263"/>
      <c r="Z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  <c r="BI472" s="202"/>
      <c r="BJ472" s="202"/>
      <c r="BK472" s="202"/>
      <c r="BL472" s="202"/>
      <c r="BM472" s="202"/>
      <c r="BN472" s="202"/>
      <c r="BO472" s="202"/>
      <c r="BP472" s="202"/>
      <c r="BQ472" s="202"/>
      <c r="BR472" s="202"/>
      <c r="BS472" s="202"/>
      <c r="BT472" s="202"/>
      <c r="BU472" s="202"/>
      <c r="BV472" s="202"/>
      <c r="BW472" s="202"/>
      <c r="BX472" s="202"/>
      <c r="BY472" s="202"/>
      <c r="BZ472" s="202"/>
      <c r="CA472" s="202"/>
      <c r="CB472" s="202"/>
      <c r="CC472" s="202"/>
      <c r="CD472" s="202"/>
      <c r="CE472" s="202"/>
      <c r="CF472" s="202"/>
      <c r="CG472" s="202"/>
      <c r="CH472" s="202"/>
      <c r="CI472" s="202"/>
      <c r="CJ472" s="202"/>
      <c r="CK472" s="202"/>
      <c r="CL472" s="202"/>
      <c r="CM472" s="202"/>
      <c r="CN472" s="202"/>
      <c r="CO472" s="202"/>
      <c r="CP472" s="202"/>
      <c r="CQ472" s="202"/>
      <c r="CR472" s="202"/>
      <c r="CS472" s="202"/>
      <c r="CT472" s="202"/>
      <c r="CU472" s="202"/>
      <c r="CV472" s="202"/>
      <c r="CW472" s="202"/>
      <c r="CX472" s="202"/>
      <c r="CY472" s="202"/>
      <c r="CZ472" s="202"/>
      <c r="DA472" s="202"/>
      <c r="DB472" s="202"/>
      <c r="DC472" s="202"/>
      <c r="DD472" s="202"/>
      <c r="DE472" s="202"/>
      <c r="DF472" s="202"/>
      <c r="DG472" s="202"/>
      <c r="DH472" s="202"/>
      <c r="DI472" s="202"/>
      <c r="DJ472" s="202"/>
      <c r="DK472" s="202"/>
      <c r="DL472" s="202"/>
      <c r="DM472" s="202"/>
      <c r="DN472" s="202"/>
      <c r="DO472" s="202"/>
      <c r="DP472" s="202"/>
      <c r="DQ472" s="202"/>
      <c r="DR472" s="202"/>
      <c r="DS472" s="202"/>
      <c r="DT472" s="202"/>
      <c r="DU472" s="202"/>
      <c r="DV472" s="202"/>
      <c r="DW472" s="202"/>
      <c r="DX472" s="202"/>
      <c r="DY472" s="202"/>
      <c r="DZ472" s="202"/>
      <c r="EA472" s="202"/>
      <c r="EB472" s="202"/>
      <c r="EC472" s="202"/>
      <c r="ED472" s="202"/>
      <c r="EE472" s="202"/>
      <c r="EF472" s="202"/>
      <c r="EG472" s="202"/>
      <c r="EH472" s="202"/>
      <c r="EI472" s="202"/>
      <c r="EJ472" s="202"/>
      <c r="EK472" s="202"/>
      <c r="EL472" s="202"/>
      <c r="EM472" s="202"/>
      <c r="EN472" s="202"/>
      <c r="EO472" s="202"/>
      <c r="EP472" s="202"/>
      <c r="EQ472" s="202"/>
      <c r="ER472" s="202"/>
      <c r="ES472" s="202"/>
      <c r="ET472" s="202"/>
      <c r="EU472" s="202"/>
      <c r="EV472" s="202"/>
      <c r="EW472" s="202"/>
      <c r="EX472" s="202"/>
      <c r="EY472" s="202"/>
      <c r="EZ472" s="202"/>
      <c r="FA472" s="202"/>
      <c r="FB472" s="202"/>
      <c r="FC472" s="202"/>
      <c r="FD472" s="202"/>
      <c r="FE472" s="202"/>
      <c r="FF472" s="202"/>
      <c r="FG472" s="202"/>
      <c r="FH472" s="202"/>
      <c r="FI472" s="202"/>
      <c r="FJ472" s="202"/>
      <c r="FK472" s="202"/>
      <c r="FL472" s="202"/>
      <c r="FM472" s="202"/>
      <c r="FN472" s="202"/>
      <c r="FO472" s="202"/>
      <c r="FP472" s="202"/>
      <c r="FQ472" s="202"/>
      <c r="FR472" s="202"/>
      <c r="FS472" s="202"/>
      <c r="FT472" s="202"/>
      <c r="FU472" s="202"/>
      <c r="FV472" s="202"/>
      <c r="FW472" s="202"/>
      <c r="FX472" s="202"/>
      <c r="FY472" s="202"/>
      <c r="FZ472" s="202"/>
      <c r="GA472" s="202"/>
      <c r="GB472" s="202"/>
      <c r="GC472" s="202"/>
      <c r="GD472" s="202"/>
      <c r="GE472" s="202"/>
      <c r="GF472" s="202"/>
      <c r="GG472" s="202"/>
      <c r="GH472" s="202"/>
      <c r="GI472" s="202"/>
      <c r="GJ472" s="202"/>
      <c r="GK472" s="202"/>
      <c r="GL472" s="202"/>
      <c r="GM472" s="202"/>
      <c r="GN472" s="202"/>
      <c r="GO472" s="202"/>
      <c r="GP472" s="202"/>
      <c r="GQ472" s="202"/>
      <c r="GR472" s="202"/>
      <c r="GS472" s="202"/>
      <c r="GT472" s="202"/>
      <c r="GU472" s="202"/>
      <c r="GV472" s="202"/>
      <c r="GW472" s="202"/>
      <c r="GX472" s="202"/>
      <c r="GY472" s="202"/>
      <c r="GZ472" s="202"/>
      <c r="HA472" s="202"/>
      <c r="HB472" s="202"/>
      <c r="HC472" s="202"/>
      <c r="HD472" s="202"/>
      <c r="HE472" s="202"/>
      <c r="HF472" s="202"/>
      <c r="HG472" s="202"/>
      <c r="HH472" s="202"/>
      <c r="HI472" s="202"/>
      <c r="HJ472" s="202"/>
      <c r="HK472" s="202"/>
      <c r="HL472" s="202"/>
      <c r="HM472" s="202"/>
      <c r="HN472" s="202"/>
      <c r="HO472" s="202"/>
      <c r="HP472" s="202"/>
      <c r="HQ472" s="202"/>
      <c r="HR472" s="202"/>
      <c r="HS472" s="202"/>
    </row>
    <row r="473" spans="1:227" ht="10" customHeight="1" x14ac:dyDescent="0.35">
      <c r="U473" s="263"/>
      <c r="V473" s="263"/>
      <c r="W473" s="263"/>
      <c r="X473" s="263"/>
      <c r="Y473" s="263"/>
      <c r="Z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  <c r="BI473" s="202"/>
      <c r="BJ473" s="202"/>
      <c r="BK473" s="202"/>
      <c r="BL473" s="202"/>
      <c r="BM473" s="202"/>
      <c r="BN473" s="202"/>
      <c r="BO473" s="202"/>
      <c r="BP473" s="202"/>
      <c r="BQ473" s="202"/>
      <c r="BR473" s="202"/>
      <c r="BS473" s="202"/>
      <c r="BT473" s="202"/>
      <c r="BU473" s="202"/>
      <c r="BV473" s="202"/>
      <c r="BW473" s="202"/>
      <c r="BX473" s="202"/>
      <c r="BY473" s="202"/>
      <c r="BZ473" s="202"/>
      <c r="CA473" s="202"/>
      <c r="CB473" s="202"/>
      <c r="CC473" s="202"/>
      <c r="CD473" s="202"/>
      <c r="CE473" s="202"/>
      <c r="CF473" s="202"/>
      <c r="CG473" s="202"/>
      <c r="CH473" s="202"/>
      <c r="CI473" s="202"/>
      <c r="CJ473" s="202"/>
      <c r="CK473" s="202"/>
      <c r="CL473" s="202"/>
      <c r="CM473" s="202"/>
      <c r="CN473" s="202"/>
      <c r="CO473" s="202"/>
      <c r="CP473" s="202"/>
      <c r="CQ473" s="202"/>
      <c r="CR473" s="202"/>
      <c r="CS473" s="202"/>
      <c r="CT473" s="202"/>
      <c r="CU473" s="202"/>
      <c r="CV473" s="202"/>
      <c r="CW473" s="202"/>
      <c r="CX473" s="202"/>
      <c r="CY473" s="202"/>
      <c r="CZ473" s="202"/>
      <c r="DA473" s="202"/>
      <c r="DB473" s="202"/>
      <c r="DC473" s="202"/>
      <c r="DD473" s="202"/>
      <c r="DE473" s="202"/>
      <c r="DF473" s="202"/>
      <c r="DG473" s="202"/>
      <c r="DH473" s="202"/>
      <c r="DI473" s="202"/>
      <c r="DJ473" s="202"/>
      <c r="DK473" s="202"/>
      <c r="DL473" s="202"/>
      <c r="DM473" s="202"/>
      <c r="DN473" s="202"/>
      <c r="DO473" s="202"/>
      <c r="DP473" s="202"/>
      <c r="DQ473" s="202"/>
      <c r="DR473" s="202"/>
      <c r="DS473" s="202"/>
      <c r="DT473" s="202"/>
      <c r="DU473" s="202"/>
      <c r="DV473" s="202"/>
      <c r="DW473" s="202"/>
      <c r="DX473" s="202"/>
      <c r="DY473" s="202"/>
      <c r="DZ473" s="202"/>
      <c r="EA473" s="202"/>
      <c r="EB473" s="202"/>
      <c r="EC473" s="202"/>
      <c r="ED473" s="202"/>
      <c r="EE473" s="202"/>
      <c r="EF473" s="202"/>
      <c r="EG473" s="202"/>
      <c r="EH473" s="202"/>
      <c r="EI473" s="202"/>
      <c r="EJ473" s="202"/>
      <c r="EK473" s="202"/>
      <c r="EL473" s="202"/>
      <c r="EM473" s="202"/>
      <c r="EN473" s="202"/>
      <c r="EO473" s="202"/>
      <c r="EP473" s="202"/>
      <c r="EQ473" s="202"/>
      <c r="ER473" s="202"/>
      <c r="ES473" s="202"/>
      <c r="ET473" s="202"/>
      <c r="EU473" s="202"/>
      <c r="EV473" s="202"/>
      <c r="EW473" s="202"/>
      <c r="EX473" s="202"/>
      <c r="EY473" s="202"/>
      <c r="EZ473" s="202"/>
      <c r="FA473" s="202"/>
      <c r="FB473" s="202"/>
      <c r="FC473" s="202"/>
      <c r="FD473" s="202"/>
      <c r="FE473" s="202"/>
      <c r="FF473" s="202"/>
      <c r="FG473" s="202"/>
      <c r="FH473" s="202"/>
      <c r="FI473" s="202"/>
      <c r="FJ473" s="202"/>
      <c r="FK473" s="202"/>
      <c r="FL473" s="202"/>
      <c r="FM473" s="202"/>
      <c r="FN473" s="202"/>
      <c r="FO473" s="202"/>
      <c r="FP473" s="202"/>
      <c r="FQ473" s="202"/>
      <c r="FR473" s="202"/>
      <c r="FS473" s="202"/>
      <c r="FT473" s="202"/>
      <c r="FU473" s="202"/>
      <c r="FV473" s="202"/>
      <c r="FW473" s="202"/>
      <c r="FX473" s="202"/>
      <c r="FY473" s="202"/>
      <c r="FZ473" s="202"/>
      <c r="GA473" s="202"/>
      <c r="GB473" s="202"/>
      <c r="GC473" s="202"/>
      <c r="GD473" s="202"/>
      <c r="GE473" s="202"/>
      <c r="GF473" s="202"/>
      <c r="GG473" s="202"/>
      <c r="GH473" s="202"/>
      <c r="GI473" s="202"/>
      <c r="GJ473" s="202"/>
      <c r="GK473" s="202"/>
      <c r="GL473" s="202"/>
      <c r="GM473" s="202"/>
      <c r="GN473" s="202"/>
      <c r="GO473" s="202"/>
      <c r="GP473" s="202"/>
      <c r="GQ473" s="202"/>
      <c r="GR473" s="202"/>
      <c r="GS473" s="202"/>
      <c r="GT473" s="202"/>
      <c r="GU473" s="202"/>
      <c r="GV473" s="202"/>
      <c r="GW473" s="202"/>
      <c r="GX473" s="202"/>
      <c r="GY473" s="202"/>
      <c r="GZ473" s="202"/>
      <c r="HA473" s="202"/>
      <c r="HB473" s="202"/>
      <c r="HC473" s="202"/>
      <c r="HD473" s="202"/>
      <c r="HE473" s="202"/>
      <c r="HF473" s="202"/>
      <c r="HG473" s="202"/>
      <c r="HH473" s="202"/>
      <c r="HI473" s="202"/>
      <c r="HJ473" s="202"/>
      <c r="HK473" s="202"/>
      <c r="HL473" s="202"/>
      <c r="HM473" s="202"/>
      <c r="HN473" s="202"/>
      <c r="HO473" s="202"/>
      <c r="HP473" s="202"/>
      <c r="HQ473" s="202"/>
      <c r="HR473" s="202"/>
      <c r="HS473" s="202"/>
    </row>
    <row r="474" spans="1:227" ht="10" customHeight="1" x14ac:dyDescent="0.35">
      <c r="U474" s="263"/>
      <c r="V474" s="263"/>
      <c r="W474" s="263"/>
      <c r="X474" s="263"/>
      <c r="Y474" s="263"/>
      <c r="Z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  <c r="BI474" s="202"/>
      <c r="BJ474" s="202"/>
      <c r="BK474" s="202"/>
      <c r="BL474" s="202"/>
      <c r="BM474" s="202"/>
      <c r="BN474" s="202"/>
      <c r="BO474" s="202"/>
      <c r="BP474" s="202"/>
      <c r="BQ474" s="202"/>
      <c r="BR474" s="202"/>
      <c r="BS474" s="202"/>
      <c r="BT474" s="202"/>
      <c r="BU474" s="202"/>
      <c r="BV474" s="202"/>
      <c r="BW474" s="202"/>
      <c r="BX474" s="202"/>
      <c r="BY474" s="202"/>
      <c r="BZ474" s="202"/>
      <c r="CA474" s="202"/>
      <c r="CB474" s="202"/>
      <c r="CC474" s="202"/>
      <c r="CD474" s="202"/>
      <c r="CE474" s="202"/>
      <c r="CF474" s="202"/>
      <c r="CG474" s="202"/>
      <c r="CH474" s="202"/>
      <c r="CI474" s="202"/>
      <c r="CJ474" s="202"/>
      <c r="CK474" s="202"/>
      <c r="CL474" s="202"/>
      <c r="CM474" s="202"/>
      <c r="CN474" s="202"/>
      <c r="CO474" s="202"/>
      <c r="CP474" s="202"/>
      <c r="CQ474" s="202"/>
      <c r="CR474" s="202"/>
      <c r="CS474" s="202"/>
      <c r="CT474" s="202"/>
      <c r="CU474" s="202"/>
      <c r="CV474" s="202"/>
      <c r="CW474" s="202"/>
      <c r="CX474" s="202"/>
      <c r="CY474" s="202"/>
      <c r="CZ474" s="202"/>
      <c r="DA474" s="202"/>
      <c r="DB474" s="202"/>
      <c r="DC474" s="202"/>
      <c r="DD474" s="202"/>
      <c r="DE474" s="202"/>
      <c r="DF474" s="202"/>
      <c r="DG474" s="202"/>
      <c r="DH474" s="202"/>
      <c r="DI474" s="202"/>
      <c r="DJ474" s="202"/>
      <c r="DK474" s="202"/>
      <c r="DL474" s="202"/>
      <c r="DM474" s="202"/>
      <c r="DN474" s="202"/>
      <c r="DO474" s="202"/>
      <c r="DP474" s="202"/>
      <c r="DQ474" s="202"/>
      <c r="DR474" s="202"/>
      <c r="DS474" s="202"/>
      <c r="DT474" s="202"/>
      <c r="DU474" s="202"/>
      <c r="DV474" s="202"/>
      <c r="DW474" s="202"/>
      <c r="DX474" s="202"/>
      <c r="DY474" s="202"/>
      <c r="DZ474" s="202"/>
      <c r="EA474" s="202"/>
      <c r="EB474" s="202"/>
      <c r="EC474" s="202"/>
      <c r="ED474" s="202"/>
      <c r="EE474" s="202"/>
      <c r="EF474" s="202"/>
      <c r="EG474" s="202"/>
      <c r="EH474" s="202"/>
      <c r="EI474" s="202"/>
      <c r="EJ474" s="202"/>
      <c r="EK474" s="202"/>
      <c r="EL474" s="202"/>
      <c r="EM474" s="202"/>
      <c r="EN474" s="202"/>
      <c r="EO474" s="202"/>
      <c r="EP474" s="202"/>
      <c r="EQ474" s="202"/>
      <c r="ER474" s="202"/>
      <c r="ES474" s="202"/>
      <c r="ET474" s="202"/>
      <c r="EU474" s="202"/>
      <c r="EV474" s="202"/>
      <c r="EW474" s="202"/>
      <c r="EX474" s="202"/>
      <c r="EY474" s="202"/>
      <c r="EZ474" s="202"/>
      <c r="FA474" s="202"/>
      <c r="FB474" s="202"/>
      <c r="FC474" s="202"/>
      <c r="FD474" s="202"/>
      <c r="FE474" s="202"/>
      <c r="FF474" s="202"/>
      <c r="FG474" s="202"/>
      <c r="FH474" s="202"/>
      <c r="FI474" s="202"/>
      <c r="FJ474" s="202"/>
      <c r="FK474" s="202"/>
      <c r="FL474" s="202"/>
      <c r="FM474" s="202"/>
      <c r="FN474" s="202"/>
      <c r="FO474" s="202"/>
      <c r="FP474" s="202"/>
      <c r="FQ474" s="202"/>
      <c r="FR474" s="202"/>
      <c r="FS474" s="202"/>
      <c r="FT474" s="202"/>
      <c r="FU474" s="202"/>
      <c r="FV474" s="202"/>
      <c r="FW474" s="202"/>
      <c r="FX474" s="202"/>
      <c r="FY474" s="202"/>
      <c r="FZ474" s="202"/>
      <c r="GA474" s="202"/>
      <c r="GB474" s="202"/>
      <c r="GC474" s="202"/>
      <c r="GD474" s="202"/>
      <c r="GE474" s="202"/>
      <c r="GF474" s="202"/>
      <c r="GG474" s="202"/>
      <c r="GH474" s="202"/>
      <c r="GI474" s="202"/>
      <c r="GJ474" s="202"/>
      <c r="GK474" s="202"/>
      <c r="GL474" s="202"/>
      <c r="GM474" s="202"/>
      <c r="GN474" s="202"/>
      <c r="GO474" s="202"/>
      <c r="GP474" s="202"/>
      <c r="GQ474" s="202"/>
      <c r="GR474" s="202"/>
      <c r="GS474" s="202"/>
      <c r="GT474" s="202"/>
      <c r="GU474" s="202"/>
      <c r="GV474" s="202"/>
      <c r="GW474" s="202"/>
      <c r="GX474" s="202"/>
      <c r="GY474" s="202"/>
      <c r="GZ474" s="202"/>
      <c r="HA474" s="202"/>
      <c r="HB474" s="202"/>
      <c r="HC474" s="202"/>
      <c r="HD474" s="202"/>
      <c r="HE474" s="202"/>
      <c r="HF474" s="202"/>
      <c r="HG474" s="202"/>
      <c r="HH474" s="202"/>
      <c r="HI474" s="202"/>
      <c r="HJ474" s="202"/>
      <c r="HK474" s="202"/>
      <c r="HL474" s="202"/>
      <c r="HM474" s="202"/>
      <c r="HN474" s="202"/>
      <c r="HO474" s="202"/>
      <c r="HP474" s="202"/>
      <c r="HQ474" s="202"/>
      <c r="HR474" s="202"/>
      <c r="HS474" s="202"/>
    </row>
    <row r="475" spans="1:227" ht="10" customHeight="1" x14ac:dyDescent="0.35">
      <c r="U475" s="263"/>
      <c r="V475" s="263"/>
      <c r="W475" s="263"/>
      <c r="X475" s="263"/>
      <c r="Y475" s="263"/>
      <c r="Z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  <c r="BI475" s="202"/>
      <c r="BJ475" s="202"/>
      <c r="BK475" s="202"/>
      <c r="BL475" s="202"/>
      <c r="BM475" s="202"/>
      <c r="BN475" s="202"/>
      <c r="BO475" s="202"/>
      <c r="BP475" s="202"/>
      <c r="BQ475" s="202"/>
      <c r="BR475" s="202"/>
      <c r="BS475" s="202"/>
      <c r="BT475" s="202"/>
      <c r="BU475" s="202"/>
      <c r="BV475" s="202"/>
      <c r="BW475" s="202"/>
      <c r="BX475" s="202"/>
      <c r="BY475" s="202"/>
      <c r="BZ475" s="202"/>
      <c r="CA475" s="202"/>
      <c r="CB475" s="202"/>
      <c r="CC475" s="202"/>
      <c r="CD475" s="202"/>
      <c r="CE475" s="202"/>
      <c r="CF475" s="202"/>
      <c r="CG475" s="202"/>
      <c r="CH475" s="202"/>
      <c r="CI475" s="202"/>
      <c r="CJ475" s="202"/>
      <c r="CK475" s="202"/>
      <c r="CL475" s="202"/>
      <c r="CM475" s="202"/>
      <c r="CN475" s="202"/>
      <c r="CO475" s="202"/>
      <c r="CP475" s="202"/>
      <c r="CQ475" s="202"/>
      <c r="CR475" s="202"/>
      <c r="CS475" s="202"/>
      <c r="CT475" s="202"/>
      <c r="CU475" s="202"/>
      <c r="CV475" s="202"/>
      <c r="CW475" s="202"/>
      <c r="CX475" s="202"/>
      <c r="CY475" s="202"/>
      <c r="CZ475" s="202"/>
      <c r="DA475" s="202"/>
      <c r="DB475" s="202"/>
      <c r="DC475" s="202"/>
      <c r="DD475" s="202"/>
      <c r="DE475" s="202"/>
      <c r="DF475" s="202"/>
      <c r="DG475" s="202"/>
      <c r="DH475" s="202"/>
      <c r="DI475" s="202"/>
      <c r="DJ475" s="202"/>
      <c r="DK475" s="202"/>
      <c r="DL475" s="202"/>
      <c r="DM475" s="202"/>
      <c r="DN475" s="202"/>
      <c r="DO475" s="202"/>
      <c r="DP475" s="202"/>
      <c r="DQ475" s="202"/>
      <c r="DR475" s="202"/>
      <c r="DS475" s="202"/>
      <c r="DT475" s="202"/>
      <c r="DU475" s="202"/>
      <c r="DV475" s="202"/>
      <c r="DW475" s="202"/>
      <c r="DX475" s="202"/>
      <c r="DY475" s="202"/>
      <c r="DZ475" s="202"/>
      <c r="EA475" s="202"/>
      <c r="EB475" s="202"/>
      <c r="EC475" s="202"/>
      <c r="ED475" s="202"/>
      <c r="EE475" s="202"/>
      <c r="EF475" s="202"/>
      <c r="EG475" s="202"/>
      <c r="EH475" s="202"/>
      <c r="EI475" s="202"/>
      <c r="EJ475" s="202"/>
      <c r="EK475" s="202"/>
      <c r="EL475" s="202"/>
      <c r="EM475" s="202"/>
      <c r="EN475" s="202"/>
      <c r="EO475" s="202"/>
      <c r="EP475" s="202"/>
      <c r="EQ475" s="202"/>
      <c r="ER475" s="202"/>
      <c r="ES475" s="202"/>
      <c r="ET475" s="202"/>
      <c r="EU475" s="202"/>
      <c r="EV475" s="202"/>
      <c r="EW475" s="202"/>
      <c r="EX475" s="202"/>
      <c r="EY475" s="202"/>
      <c r="EZ475" s="202"/>
      <c r="FA475" s="202"/>
      <c r="FB475" s="202"/>
      <c r="FC475" s="202"/>
      <c r="FD475" s="202"/>
      <c r="FE475" s="202"/>
      <c r="FF475" s="202"/>
      <c r="FG475" s="202"/>
      <c r="FH475" s="202"/>
      <c r="FI475" s="202"/>
      <c r="FJ475" s="202"/>
      <c r="FK475" s="202"/>
      <c r="FL475" s="202"/>
      <c r="FM475" s="202"/>
      <c r="FN475" s="202"/>
      <c r="FO475" s="202"/>
      <c r="FP475" s="202"/>
      <c r="FQ475" s="202"/>
      <c r="FR475" s="202"/>
      <c r="FS475" s="202"/>
      <c r="FT475" s="202"/>
      <c r="FU475" s="202"/>
      <c r="FV475" s="202"/>
      <c r="FW475" s="202"/>
      <c r="FX475" s="202"/>
      <c r="FY475" s="202"/>
      <c r="FZ475" s="202"/>
      <c r="GA475" s="202"/>
      <c r="GB475" s="202"/>
      <c r="GC475" s="202"/>
      <c r="GD475" s="202"/>
      <c r="GE475" s="202"/>
      <c r="GF475" s="202"/>
      <c r="GG475" s="202"/>
      <c r="GH475" s="202"/>
      <c r="GI475" s="202"/>
      <c r="GJ475" s="202"/>
      <c r="GK475" s="202"/>
      <c r="GL475" s="202"/>
      <c r="GM475" s="202"/>
      <c r="GN475" s="202"/>
      <c r="GO475" s="202"/>
      <c r="GP475" s="202"/>
      <c r="GQ475" s="202"/>
      <c r="GR475" s="202"/>
      <c r="GS475" s="202"/>
      <c r="GT475" s="202"/>
      <c r="GU475" s="202"/>
      <c r="GV475" s="202"/>
      <c r="GW475" s="202"/>
      <c r="GX475" s="202"/>
      <c r="GY475" s="202"/>
      <c r="GZ475" s="202"/>
      <c r="HA475" s="202"/>
      <c r="HB475" s="202"/>
      <c r="HC475" s="202"/>
      <c r="HD475" s="202"/>
      <c r="HE475" s="202"/>
      <c r="HF475" s="202"/>
      <c r="HG475" s="202"/>
      <c r="HH475" s="202"/>
      <c r="HI475" s="202"/>
      <c r="HJ475" s="202"/>
      <c r="HK475" s="202"/>
      <c r="HL475" s="202"/>
      <c r="HM475" s="202"/>
      <c r="HN475" s="202"/>
      <c r="HO475" s="202"/>
      <c r="HP475" s="202"/>
      <c r="HQ475" s="202"/>
      <c r="HR475" s="202"/>
      <c r="HS475" s="202"/>
    </row>
    <row r="476" spans="1:227" ht="10" customHeight="1" x14ac:dyDescent="0.35">
      <c r="A476" s="263"/>
      <c r="U476" s="263"/>
      <c r="V476" s="263"/>
      <c r="W476" s="263"/>
      <c r="X476" s="263"/>
      <c r="Y476" s="263"/>
      <c r="Z476" s="202"/>
      <c r="AY476" s="202"/>
      <c r="AZ476" s="202"/>
      <c r="BA476" s="202"/>
      <c r="BB476" s="202"/>
      <c r="BC476" s="202"/>
      <c r="BD476" s="202"/>
      <c r="BE476" s="202"/>
      <c r="BF476" s="202"/>
      <c r="BG476" s="202"/>
      <c r="BH476" s="202"/>
      <c r="BI476" s="202"/>
      <c r="BJ476" s="202"/>
      <c r="BK476" s="202"/>
      <c r="BL476" s="202"/>
      <c r="BM476" s="202"/>
      <c r="BN476" s="202"/>
      <c r="BO476" s="202"/>
      <c r="BP476" s="202"/>
      <c r="BQ476" s="202"/>
      <c r="BR476" s="202"/>
      <c r="BS476" s="202"/>
      <c r="BT476" s="202"/>
      <c r="BU476" s="202"/>
      <c r="BV476" s="202"/>
      <c r="BW476" s="202"/>
      <c r="BX476" s="202"/>
      <c r="BY476" s="202"/>
      <c r="BZ476" s="202"/>
      <c r="CA476" s="202"/>
      <c r="CB476" s="202"/>
      <c r="CC476" s="202"/>
      <c r="CD476" s="202"/>
      <c r="CE476" s="202"/>
      <c r="CF476" s="202"/>
      <c r="CG476" s="202"/>
      <c r="CH476" s="202"/>
      <c r="CI476" s="202"/>
      <c r="CJ476" s="202"/>
      <c r="CK476" s="202"/>
      <c r="CL476" s="202"/>
      <c r="CM476" s="202"/>
      <c r="CN476" s="202"/>
      <c r="CO476" s="202"/>
      <c r="CP476" s="202"/>
      <c r="CQ476" s="202"/>
      <c r="CR476" s="202"/>
      <c r="CS476" s="202"/>
      <c r="CT476" s="202"/>
      <c r="CU476" s="202"/>
      <c r="CV476" s="202"/>
      <c r="CW476" s="202"/>
      <c r="CX476" s="202"/>
      <c r="CY476" s="202"/>
      <c r="CZ476" s="202"/>
      <c r="DA476" s="202"/>
      <c r="DB476" s="202"/>
      <c r="DC476" s="202"/>
      <c r="DD476" s="202"/>
      <c r="DE476" s="202"/>
      <c r="DF476" s="202"/>
      <c r="DG476" s="202"/>
      <c r="DH476" s="202"/>
      <c r="DI476" s="202"/>
      <c r="DJ476" s="202"/>
      <c r="DK476" s="202"/>
      <c r="DL476" s="202"/>
      <c r="DM476" s="202"/>
      <c r="DN476" s="202"/>
      <c r="DO476" s="202"/>
      <c r="DP476" s="202"/>
      <c r="DQ476" s="202"/>
      <c r="DR476" s="202"/>
      <c r="DS476" s="202"/>
      <c r="DT476" s="202"/>
      <c r="DU476" s="202"/>
      <c r="DV476" s="202"/>
      <c r="DW476" s="202"/>
      <c r="DX476" s="202"/>
      <c r="DY476" s="202"/>
      <c r="DZ476" s="202"/>
      <c r="EA476" s="202"/>
      <c r="EB476" s="202"/>
      <c r="EC476" s="202"/>
      <c r="ED476" s="202"/>
      <c r="EE476" s="202"/>
      <c r="EF476" s="202"/>
      <c r="EG476" s="202"/>
      <c r="EH476" s="202"/>
      <c r="EI476" s="202"/>
      <c r="EJ476" s="202"/>
      <c r="EK476" s="202"/>
      <c r="EL476" s="202"/>
      <c r="EM476" s="202"/>
      <c r="EN476" s="202"/>
      <c r="EO476" s="202"/>
      <c r="EP476" s="202"/>
      <c r="EQ476" s="202"/>
      <c r="ER476" s="202"/>
      <c r="ES476" s="202"/>
      <c r="ET476" s="202"/>
      <c r="EU476" s="202"/>
      <c r="EV476" s="202"/>
      <c r="EW476" s="202"/>
      <c r="EX476" s="202"/>
      <c r="EY476" s="202"/>
      <c r="EZ476" s="202"/>
      <c r="FA476" s="202"/>
      <c r="FB476" s="202"/>
      <c r="FC476" s="202"/>
      <c r="FD476" s="202"/>
      <c r="FE476" s="202"/>
      <c r="FF476" s="202"/>
      <c r="FG476" s="202"/>
      <c r="FH476" s="202"/>
      <c r="FI476" s="202"/>
      <c r="FJ476" s="202"/>
      <c r="FK476" s="202"/>
      <c r="FL476" s="202"/>
      <c r="FM476" s="202"/>
      <c r="FN476" s="202"/>
      <c r="FO476" s="202"/>
      <c r="FP476" s="202"/>
      <c r="FQ476" s="202"/>
      <c r="FR476" s="202"/>
      <c r="FS476" s="202"/>
      <c r="FT476" s="202"/>
      <c r="FU476" s="202"/>
      <c r="FV476" s="202"/>
      <c r="FW476" s="202"/>
      <c r="FX476" s="202"/>
      <c r="FY476" s="202"/>
      <c r="FZ476" s="202"/>
      <c r="GA476" s="202"/>
      <c r="GB476" s="202"/>
      <c r="GC476" s="202"/>
      <c r="GD476" s="202"/>
      <c r="GE476" s="202"/>
      <c r="GF476" s="202"/>
      <c r="GG476" s="202"/>
      <c r="GH476" s="202"/>
      <c r="GI476" s="202"/>
      <c r="GJ476" s="202"/>
      <c r="GK476" s="202"/>
      <c r="GL476" s="202"/>
      <c r="GM476" s="202"/>
      <c r="GN476" s="202"/>
      <c r="GO476" s="202"/>
      <c r="GP476" s="202"/>
      <c r="GQ476" s="202"/>
      <c r="GR476" s="202"/>
      <c r="GS476" s="202"/>
      <c r="GT476" s="202"/>
      <c r="GU476" s="202"/>
      <c r="GV476" s="202"/>
      <c r="GW476" s="202"/>
      <c r="GX476" s="202"/>
      <c r="GY476" s="202"/>
      <c r="GZ476" s="202"/>
      <c r="HA476" s="202"/>
      <c r="HB476" s="202"/>
      <c r="HC476" s="202"/>
      <c r="HD476" s="202"/>
      <c r="HE476" s="202"/>
      <c r="HF476" s="202"/>
      <c r="HG476" s="202"/>
      <c r="HH476" s="202"/>
      <c r="HI476" s="202"/>
      <c r="HJ476" s="202"/>
      <c r="HK476" s="202"/>
      <c r="HL476" s="202"/>
      <c r="HM476" s="202"/>
      <c r="HN476" s="202"/>
      <c r="HO476" s="202"/>
      <c r="HP476" s="202"/>
      <c r="HQ476" s="202"/>
      <c r="HR476" s="202"/>
      <c r="HS476" s="202"/>
    </row>
    <row r="477" spans="1:227" ht="10" customHeight="1" x14ac:dyDescent="0.35">
      <c r="A477" s="263"/>
      <c r="U477" s="263"/>
      <c r="V477" s="263"/>
      <c r="W477" s="263"/>
      <c r="X477" s="263"/>
      <c r="Y477" s="263"/>
      <c r="Z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  <c r="BI477" s="202"/>
      <c r="BJ477" s="202"/>
      <c r="BK477" s="202"/>
      <c r="BL477" s="202"/>
      <c r="BM477" s="202"/>
      <c r="BN477" s="202"/>
      <c r="BO477" s="202"/>
      <c r="BP477" s="202"/>
      <c r="BQ477" s="202"/>
      <c r="BR477" s="202"/>
      <c r="BS477" s="202"/>
      <c r="BT477" s="202"/>
      <c r="BU477" s="202"/>
      <c r="BV477" s="202"/>
      <c r="BW477" s="202"/>
      <c r="BX477" s="202"/>
      <c r="BY477" s="202"/>
      <c r="BZ477" s="202"/>
      <c r="CA477" s="202"/>
      <c r="CB477" s="202"/>
      <c r="CC477" s="202"/>
      <c r="CD477" s="202"/>
      <c r="CE477" s="202"/>
      <c r="CF477" s="202"/>
      <c r="CG477" s="202"/>
      <c r="CH477" s="202"/>
      <c r="CI477" s="202"/>
      <c r="CJ477" s="202"/>
      <c r="CK477" s="202"/>
      <c r="CL477" s="202"/>
      <c r="CM477" s="202"/>
      <c r="CN477" s="202"/>
      <c r="CO477" s="202"/>
      <c r="CP477" s="202"/>
      <c r="CQ477" s="202"/>
      <c r="CR477" s="202"/>
      <c r="CS477" s="202"/>
      <c r="CT477" s="202"/>
      <c r="CU477" s="202"/>
      <c r="CV477" s="202"/>
      <c r="CW477" s="202"/>
      <c r="CX477" s="202"/>
      <c r="CY477" s="202"/>
      <c r="CZ477" s="202"/>
      <c r="DA477" s="202"/>
      <c r="DB477" s="202"/>
      <c r="DC477" s="202"/>
      <c r="DD477" s="202"/>
      <c r="DE477" s="202"/>
      <c r="DF477" s="202"/>
      <c r="DG477" s="202"/>
      <c r="DH477" s="202"/>
      <c r="DI477" s="202"/>
      <c r="DJ477" s="202"/>
      <c r="DK477" s="202"/>
      <c r="DL477" s="202"/>
      <c r="DM477" s="202"/>
      <c r="DN477" s="202"/>
      <c r="DO477" s="202"/>
      <c r="DP477" s="202"/>
      <c r="DQ477" s="202"/>
      <c r="DR477" s="202"/>
      <c r="DS477" s="202"/>
      <c r="DT477" s="202"/>
      <c r="DU477" s="202"/>
      <c r="DV477" s="202"/>
      <c r="DW477" s="202"/>
      <c r="DX477" s="202"/>
      <c r="DY477" s="202"/>
      <c r="DZ477" s="202"/>
      <c r="EA477" s="202"/>
      <c r="EB477" s="202"/>
      <c r="EC477" s="202"/>
      <c r="ED477" s="202"/>
      <c r="EE477" s="202"/>
      <c r="EF477" s="202"/>
      <c r="EG477" s="202"/>
      <c r="EH477" s="202"/>
      <c r="EI477" s="202"/>
      <c r="EJ477" s="202"/>
      <c r="EK477" s="202"/>
      <c r="EL477" s="202"/>
      <c r="EM477" s="202"/>
      <c r="EN477" s="202"/>
      <c r="EO477" s="202"/>
      <c r="EP477" s="202"/>
      <c r="EQ477" s="202"/>
      <c r="ER477" s="202"/>
      <c r="ES477" s="202"/>
      <c r="ET477" s="202"/>
      <c r="EU477" s="202"/>
      <c r="EV477" s="202"/>
      <c r="EW477" s="202"/>
      <c r="EX477" s="202"/>
      <c r="EY477" s="202"/>
      <c r="EZ477" s="202"/>
      <c r="FA477" s="202"/>
      <c r="FB477" s="202"/>
      <c r="FC477" s="202"/>
      <c r="FD477" s="202"/>
      <c r="FE477" s="202"/>
      <c r="FF477" s="202"/>
      <c r="FG477" s="202"/>
      <c r="FH477" s="202"/>
      <c r="FI477" s="202"/>
      <c r="FJ477" s="202"/>
      <c r="FK477" s="202"/>
      <c r="FL477" s="202"/>
      <c r="FM477" s="202"/>
      <c r="FN477" s="202"/>
      <c r="FO477" s="202"/>
      <c r="FP477" s="202"/>
      <c r="FQ477" s="202"/>
      <c r="FR477" s="202"/>
      <c r="FS477" s="202"/>
      <c r="FT477" s="202"/>
      <c r="FU477" s="202"/>
      <c r="FV477" s="202"/>
      <c r="FW477" s="202"/>
      <c r="FX477" s="202"/>
      <c r="FY477" s="202"/>
      <c r="FZ477" s="202"/>
      <c r="GA477" s="202"/>
      <c r="GB477" s="202"/>
      <c r="GC477" s="202"/>
      <c r="GD477" s="202"/>
      <c r="GE477" s="202"/>
      <c r="GF477" s="202"/>
      <c r="GG477" s="202"/>
      <c r="GH477" s="202"/>
      <c r="GI477" s="202"/>
      <c r="GJ477" s="202"/>
      <c r="GK477" s="202"/>
      <c r="GL477" s="202"/>
      <c r="GM477" s="202"/>
      <c r="GN477" s="202"/>
      <c r="GO477" s="202"/>
      <c r="GP477" s="202"/>
      <c r="GQ477" s="202"/>
      <c r="GR477" s="202"/>
      <c r="GS477" s="202"/>
      <c r="GT477" s="202"/>
      <c r="GU477" s="202"/>
      <c r="GV477" s="202"/>
      <c r="GW477" s="202"/>
      <c r="GX477" s="202"/>
      <c r="GY477" s="202"/>
      <c r="GZ477" s="202"/>
      <c r="HA477" s="202"/>
      <c r="HB477" s="202"/>
      <c r="HC477" s="202"/>
      <c r="HD477" s="202"/>
      <c r="HE477" s="202"/>
      <c r="HF477" s="202"/>
      <c r="HG477" s="202"/>
      <c r="HH477" s="202"/>
      <c r="HI477" s="202"/>
      <c r="HJ477" s="202"/>
      <c r="HK477" s="202"/>
      <c r="HL477" s="202"/>
      <c r="HM477" s="202"/>
      <c r="HN477" s="202"/>
      <c r="HO477" s="202"/>
      <c r="HP477" s="202"/>
      <c r="HQ477" s="202"/>
      <c r="HR477" s="202"/>
      <c r="HS477" s="202"/>
    </row>
    <row r="478" spans="1:227" ht="10" customHeight="1" x14ac:dyDescent="0.35">
      <c r="A478" s="263"/>
      <c r="U478" s="263"/>
      <c r="V478" s="263"/>
      <c r="W478" s="263"/>
      <c r="X478" s="263"/>
      <c r="Y478" s="263"/>
      <c r="Z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  <c r="BI478" s="202"/>
      <c r="BJ478" s="202"/>
      <c r="BK478" s="202"/>
      <c r="BL478" s="202"/>
      <c r="BM478" s="202"/>
      <c r="BN478" s="202"/>
      <c r="BO478" s="202"/>
      <c r="BP478" s="202"/>
      <c r="BQ478" s="202"/>
      <c r="BR478" s="202"/>
      <c r="BS478" s="202"/>
      <c r="BT478" s="202"/>
      <c r="BU478" s="202"/>
      <c r="BV478" s="202"/>
      <c r="BW478" s="202"/>
      <c r="BX478" s="202"/>
      <c r="BY478" s="202"/>
      <c r="BZ478" s="202"/>
      <c r="CA478" s="202"/>
      <c r="CB478" s="202"/>
      <c r="CC478" s="202"/>
      <c r="CD478" s="202"/>
      <c r="CE478" s="202"/>
      <c r="CF478" s="202"/>
      <c r="CG478" s="202"/>
      <c r="CH478" s="202"/>
      <c r="CI478" s="202"/>
      <c r="CJ478" s="202"/>
      <c r="CK478" s="202"/>
      <c r="CL478" s="202"/>
      <c r="CM478" s="202"/>
      <c r="CN478" s="202"/>
      <c r="CO478" s="202"/>
      <c r="CP478" s="202"/>
      <c r="CQ478" s="202"/>
      <c r="CR478" s="202"/>
      <c r="CS478" s="202"/>
      <c r="CT478" s="202"/>
      <c r="CU478" s="202"/>
      <c r="CV478" s="202"/>
      <c r="CW478" s="202"/>
      <c r="CX478" s="202"/>
      <c r="CY478" s="202"/>
      <c r="CZ478" s="202"/>
      <c r="DA478" s="202"/>
      <c r="DB478" s="202"/>
      <c r="DC478" s="202"/>
      <c r="DD478" s="202"/>
      <c r="DE478" s="202"/>
      <c r="DF478" s="202"/>
      <c r="DG478" s="202"/>
      <c r="DH478" s="202"/>
      <c r="DI478" s="202"/>
      <c r="DJ478" s="202"/>
      <c r="DK478" s="202"/>
      <c r="DL478" s="202"/>
      <c r="DM478" s="202"/>
      <c r="DN478" s="202"/>
      <c r="DO478" s="202"/>
      <c r="DP478" s="202"/>
      <c r="DQ478" s="202"/>
      <c r="DR478" s="202"/>
      <c r="DS478" s="202"/>
      <c r="DT478" s="202"/>
      <c r="DU478" s="202"/>
      <c r="DV478" s="202"/>
      <c r="DW478" s="202"/>
      <c r="DX478" s="202"/>
      <c r="DY478" s="202"/>
      <c r="DZ478" s="202"/>
      <c r="EA478" s="202"/>
      <c r="EB478" s="202"/>
      <c r="EC478" s="202"/>
      <c r="ED478" s="202"/>
      <c r="EE478" s="202"/>
      <c r="EF478" s="202"/>
      <c r="EG478" s="202"/>
      <c r="EH478" s="202"/>
      <c r="EI478" s="202"/>
      <c r="EJ478" s="202"/>
      <c r="EK478" s="202"/>
      <c r="EL478" s="202"/>
      <c r="EM478" s="202"/>
      <c r="EN478" s="202"/>
      <c r="EO478" s="202"/>
      <c r="EP478" s="202"/>
      <c r="EQ478" s="202"/>
      <c r="ER478" s="202"/>
      <c r="ES478" s="202"/>
      <c r="ET478" s="202"/>
      <c r="EU478" s="202"/>
      <c r="EV478" s="202"/>
      <c r="EW478" s="202"/>
      <c r="EX478" s="202"/>
      <c r="EY478" s="202"/>
      <c r="EZ478" s="202"/>
      <c r="FA478" s="202"/>
      <c r="FB478" s="202"/>
      <c r="FC478" s="202"/>
      <c r="FD478" s="202"/>
      <c r="FE478" s="202"/>
      <c r="FF478" s="202"/>
      <c r="FG478" s="202"/>
      <c r="FH478" s="202"/>
      <c r="FI478" s="202"/>
      <c r="FJ478" s="202"/>
      <c r="FK478" s="202"/>
      <c r="FL478" s="202"/>
      <c r="FM478" s="202"/>
      <c r="FN478" s="202"/>
      <c r="FO478" s="202"/>
      <c r="FP478" s="202"/>
      <c r="FQ478" s="202"/>
      <c r="FR478" s="202"/>
      <c r="FS478" s="202"/>
      <c r="FT478" s="202"/>
      <c r="FU478" s="202"/>
      <c r="FV478" s="202"/>
      <c r="FW478" s="202"/>
      <c r="FX478" s="202"/>
      <c r="FY478" s="202"/>
      <c r="FZ478" s="202"/>
      <c r="GA478" s="202"/>
      <c r="GB478" s="202"/>
      <c r="GC478" s="202"/>
      <c r="GD478" s="202"/>
      <c r="GE478" s="202"/>
      <c r="GF478" s="202"/>
      <c r="GG478" s="202"/>
      <c r="GH478" s="202"/>
      <c r="GI478" s="202"/>
      <c r="GJ478" s="202"/>
      <c r="GK478" s="202"/>
      <c r="GL478" s="202"/>
      <c r="GM478" s="202"/>
      <c r="GN478" s="202"/>
      <c r="GO478" s="202"/>
      <c r="GP478" s="202"/>
      <c r="GQ478" s="202"/>
      <c r="GR478" s="202"/>
      <c r="GS478" s="202"/>
      <c r="GT478" s="202"/>
      <c r="GU478" s="202"/>
      <c r="GV478" s="202"/>
      <c r="GW478" s="202"/>
      <c r="GX478" s="202"/>
      <c r="GY478" s="202"/>
      <c r="GZ478" s="202"/>
      <c r="HA478" s="202"/>
      <c r="HB478" s="202"/>
      <c r="HC478" s="202"/>
      <c r="HD478" s="202"/>
      <c r="HE478" s="202"/>
      <c r="HF478" s="202"/>
      <c r="HG478" s="202"/>
      <c r="HH478" s="202"/>
      <c r="HI478" s="202"/>
      <c r="HJ478" s="202"/>
      <c r="HK478" s="202"/>
      <c r="HL478" s="202"/>
      <c r="HM478" s="202"/>
      <c r="HN478" s="202"/>
      <c r="HO478" s="202"/>
      <c r="HP478" s="202"/>
      <c r="HQ478" s="202"/>
      <c r="HR478" s="202"/>
      <c r="HS478" s="202"/>
    </row>
    <row r="479" spans="1:227" ht="10" customHeight="1" x14ac:dyDescent="0.35">
      <c r="A479" s="263"/>
      <c r="B479" s="263"/>
      <c r="C479" s="263"/>
      <c r="D479" s="263"/>
      <c r="E479" s="263"/>
      <c r="F479" s="263"/>
      <c r="G479" s="263"/>
      <c r="H479" s="263"/>
      <c r="I479" s="263"/>
      <c r="J479" s="263"/>
      <c r="K479" s="263"/>
      <c r="L479" s="263"/>
      <c r="M479" s="263"/>
      <c r="N479" s="263"/>
      <c r="O479" s="263"/>
      <c r="P479" s="263"/>
      <c r="Q479" s="263"/>
      <c r="R479" s="263"/>
      <c r="S479" s="263"/>
      <c r="T479" s="263"/>
      <c r="U479" s="263"/>
      <c r="V479" s="263"/>
      <c r="W479" s="263"/>
      <c r="X479" s="263"/>
      <c r="Y479" s="263"/>
      <c r="Z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  <c r="BI479" s="202"/>
      <c r="BJ479" s="202"/>
      <c r="BK479" s="202"/>
      <c r="BL479" s="202"/>
      <c r="BM479" s="202"/>
      <c r="BN479" s="202"/>
      <c r="BO479" s="202"/>
      <c r="BP479" s="202"/>
      <c r="BQ479" s="202"/>
      <c r="BR479" s="202"/>
      <c r="BS479" s="202"/>
      <c r="BT479" s="202"/>
      <c r="BU479" s="202"/>
      <c r="BV479" s="202"/>
      <c r="BW479" s="202"/>
      <c r="BX479" s="202"/>
      <c r="BY479" s="202"/>
      <c r="BZ479" s="202"/>
      <c r="CA479" s="202"/>
      <c r="CB479" s="202"/>
      <c r="CC479" s="202"/>
      <c r="CD479" s="202"/>
      <c r="CE479" s="202"/>
      <c r="CF479" s="202"/>
      <c r="CG479" s="202"/>
      <c r="CH479" s="202"/>
      <c r="CI479" s="202"/>
      <c r="CJ479" s="202"/>
      <c r="CK479" s="202"/>
      <c r="CL479" s="202"/>
      <c r="CM479" s="202"/>
      <c r="CN479" s="202"/>
      <c r="CO479" s="202"/>
      <c r="CP479" s="202"/>
      <c r="CQ479" s="202"/>
      <c r="CR479" s="202"/>
      <c r="CS479" s="202"/>
      <c r="CT479" s="202"/>
      <c r="CU479" s="202"/>
      <c r="CV479" s="202"/>
      <c r="CW479" s="202"/>
      <c r="CX479" s="202"/>
      <c r="CY479" s="202"/>
      <c r="CZ479" s="202"/>
      <c r="DA479" s="202"/>
      <c r="DB479" s="202"/>
      <c r="DC479" s="202"/>
      <c r="DD479" s="202"/>
      <c r="DE479" s="202"/>
      <c r="DF479" s="202"/>
      <c r="DG479" s="202"/>
      <c r="DH479" s="202"/>
      <c r="DI479" s="202"/>
      <c r="DJ479" s="202"/>
      <c r="DK479" s="202"/>
      <c r="DL479" s="202"/>
      <c r="DM479" s="202"/>
      <c r="DN479" s="202"/>
      <c r="DO479" s="202"/>
      <c r="DP479" s="202"/>
      <c r="DQ479" s="202"/>
      <c r="DR479" s="202"/>
      <c r="DS479" s="202"/>
      <c r="DT479" s="202"/>
      <c r="DU479" s="202"/>
      <c r="DV479" s="202"/>
      <c r="DW479" s="202"/>
      <c r="DX479" s="202"/>
      <c r="DY479" s="202"/>
      <c r="DZ479" s="202"/>
      <c r="EA479" s="202"/>
      <c r="EB479" s="202"/>
      <c r="EC479" s="202"/>
      <c r="ED479" s="202"/>
      <c r="EE479" s="202"/>
      <c r="EF479" s="202"/>
      <c r="EG479" s="202"/>
      <c r="EH479" s="202"/>
      <c r="EI479" s="202"/>
      <c r="EJ479" s="202"/>
      <c r="EK479" s="202"/>
      <c r="EL479" s="202"/>
      <c r="EM479" s="202"/>
      <c r="EN479" s="202"/>
      <c r="EO479" s="202"/>
      <c r="EP479" s="202"/>
      <c r="EQ479" s="202"/>
      <c r="ER479" s="202"/>
      <c r="ES479" s="202"/>
      <c r="ET479" s="202"/>
      <c r="EU479" s="202"/>
      <c r="EV479" s="202"/>
      <c r="EW479" s="202"/>
      <c r="EX479" s="202"/>
      <c r="EY479" s="202"/>
      <c r="EZ479" s="202"/>
      <c r="FA479" s="202"/>
      <c r="FB479" s="202"/>
      <c r="FC479" s="202"/>
      <c r="FD479" s="202"/>
      <c r="FE479" s="202"/>
      <c r="FF479" s="202"/>
      <c r="FG479" s="202"/>
      <c r="FH479" s="202"/>
      <c r="FI479" s="202"/>
      <c r="FJ479" s="202"/>
      <c r="FK479" s="202"/>
      <c r="FL479" s="202"/>
      <c r="FM479" s="202"/>
      <c r="FN479" s="202"/>
      <c r="FO479" s="202"/>
      <c r="FP479" s="202"/>
      <c r="FQ479" s="202"/>
      <c r="FR479" s="202"/>
      <c r="FS479" s="202"/>
      <c r="FT479" s="202"/>
      <c r="FU479" s="202"/>
      <c r="FV479" s="202"/>
      <c r="FW479" s="202"/>
      <c r="FX479" s="202"/>
      <c r="FY479" s="202"/>
      <c r="FZ479" s="202"/>
      <c r="GA479" s="202"/>
      <c r="GB479" s="202"/>
      <c r="GC479" s="202"/>
      <c r="GD479" s="202"/>
      <c r="GE479" s="202"/>
      <c r="GF479" s="202"/>
      <c r="GG479" s="202"/>
      <c r="GH479" s="202"/>
      <c r="GI479" s="202"/>
      <c r="GJ479" s="202"/>
      <c r="GK479" s="202"/>
      <c r="GL479" s="202"/>
      <c r="GM479" s="202"/>
      <c r="GN479" s="202"/>
      <c r="GO479" s="202"/>
      <c r="GP479" s="202"/>
      <c r="GQ479" s="202"/>
      <c r="GR479" s="202"/>
      <c r="GS479" s="202"/>
      <c r="GT479" s="202"/>
      <c r="GU479" s="202"/>
      <c r="GV479" s="202"/>
      <c r="GW479" s="202"/>
      <c r="GX479" s="202"/>
      <c r="GY479" s="202"/>
      <c r="GZ479" s="202"/>
      <c r="HA479" s="202"/>
      <c r="HB479" s="202"/>
      <c r="HC479" s="202"/>
      <c r="HD479" s="202"/>
      <c r="HE479" s="202"/>
      <c r="HF479" s="202"/>
      <c r="HG479" s="202"/>
      <c r="HH479" s="202"/>
      <c r="HI479" s="202"/>
      <c r="HJ479" s="202"/>
      <c r="HK479" s="202"/>
      <c r="HL479" s="202"/>
      <c r="HM479" s="202"/>
      <c r="HN479" s="202"/>
      <c r="HO479" s="202"/>
      <c r="HP479" s="202"/>
      <c r="HQ479" s="202"/>
      <c r="HR479" s="202"/>
      <c r="HS479" s="202"/>
    </row>
    <row r="480" spans="1:227" ht="10" customHeight="1" x14ac:dyDescent="0.35">
      <c r="A480" s="263"/>
      <c r="B480" s="263"/>
      <c r="C480" s="263"/>
      <c r="D480" s="263"/>
      <c r="E480" s="263"/>
      <c r="F480" s="263"/>
      <c r="G480" s="263"/>
      <c r="H480" s="263"/>
      <c r="I480" s="263"/>
      <c r="J480" s="263"/>
      <c r="K480" s="263"/>
      <c r="L480" s="263"/>
      <c r="M480" s="263"/>
      <c r="N480" s="263"/>
      <c r="O480" s="263"/>
      <c r="P480" s="263"/>
      <c r="Q480" s="263"/>
      <c r="R480" s="263"/>
      <c r="S480" s="263"/>
      <c r="T480" s="263"/>
      <c r="U480" s="263"/>
      <c r="V480" s="263"/>
      <c r="W480" s="263"/>
      <c r="X480" s="263"/>
      <c r="Y480" s="263"/>
      <c r="Z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  <c r="BI480" s="202"/>
      <c r="BJ480" s="202"/>
      <c r="BK480" s="202"/>
      <c r="BL480" s="202"/>
      <c r="BM480" s="202"/>
      <c r="BN480" s="202"/>
      <c r="BO480" s="202"/>
      <c r="BP480" s="202"/>
      <c r="BQ480" s="202"/>
      <c r="BR480" s="202"/>
      <c r="BS480" s="202"/>
      <c r="BT480" s="202"/>
      <c r="BU480" s="202"/>
      <c r="BV480" s="202"/>
      <c r="BW480" s="202"/>
      <c r="BX480" s="202"/>
      <c r="BY480" s="202"/>
      <c r="BZ480" s="202"/>
      <c r="CA480" s="202"/>
      <c r="CB480" s="202"/>
      <c r="CC480" s="202"/>
      <c r="CD480" s="202"/>
      <c r="CE480" s="202"/>
      <c r="CF480" s="202"/>
      <c r="CG480" s="202"/>
      <c r="CH480" s="202"/>
      <c r="CI480" s="202"/>
      <c r="CJ480" s="202"/>
      <c r="CK480" s="202"/>
      <c r="CL480" s="202"/>
      <c r="CM480" s="202"/>
      <c r="CN480" s="202"/>
      <c r="CO480" s="202"/>
      <c r="CP480" s="202"/>
      <c r="CQ480" s="202"/>
      <c r="CR480" s="202"/>
      <c r="CS480" s="202"/>
      <c r="CT480" s="202"/>
      <c r="CU480" s="202"/>
      <c r="CV480" s="202"/>
      <c r="CW480" s="202"/>
      <c r="CX480" s="202"/>
      <c r="CY480" s="202"/>
      <c r="CZ480" s="202"/>
      <c r="DA480" s="202"/>
      <c r="DB480" s="202"/>
      <c r="DC480" s="202"/>
      <c r="DD480" s="202"/>
      <c r="DE480" s="202"/>
      <c r="DF480" s="202"/>
      <c r="DG480" s="202"/>
      <c r="DH480" s="202"/>
      <c r="DI480" s="202"/>
      <c r="DJ480" s="202"/>
      <c r="DK480" s="202"/>
      <c r="DL480" s="202"/>
      <c r="DM480" s="202"/>
      <c r="DN480" s="202"/>
      <c r="DO480" s="202"/>
      <c r="DP480" s="202"/>
      <c r="DQ480" s="202"/>
      <c r="DR480" s="202"/>
      <c r="DS480" s="202"/>
      <c r="DT480" s="202"/>
      <c r="DU480" s="202"/>
      <c r="DV480" s="202"/>
      <c r="DW480" s="202"/>
      <c r="DX480" s="202"/>
      <c r="DY480" s="202"/>
      <c r="DZ480" s="202"/>
      <c r="EA480" s="202"/>
      <c r="EB480" s="202"/>
      <c r="EC480" s="202"/>
      <c r="ED480" s="202"/>
      <c r="EE480" s="202"/>
      <c r="EF480" s="202"/>
      <c r="EG480" s="202"/>
      <c r="EH480" s="202"/>
      <c r="EI480" s="202"/>
      <c r="EJ480" s="202"/>
      <c r="EK480" s="202"/>
      <c r="EL480" s="202"/>
      <c r="EM480" s="202"/>
      <c r="EN480" s="202"/>
      <c r="EO480" s="202"/>
      <c r="EP480" s="202"/>
      <c r="EQ480" s="202"/>
      <c r="ER480" s="202"/>
      <c r="ES480" s="202"/>
      <c r="ET480" s="202"/>
      <c r="EU480" s="202"/>
      <c r="EV480" s="202"/>
      <c r="EW480" s="202"/>
      <c r="EX480" s="202"/>
      <c r="EY480" s="202"/>
      <c r="EZ480" s="202"/>
      <c r="FA480" s="202"/>
      <c r="FB480" s="202"/>
      <c r="FC480" s="202"/>
      <c r="FD480" s="202"/>
      <c r="FE480" s="202"/>
      <c r="FF480" s="202"/>
      <c r="FG480" s="202"/>
      <c r="FH480" s="202"/>
      <c r="FI480" s="202"/>
      <c r="FJ480" s="202"/>
      <c r="FK480" s="202"/>
      <c r="FL480" s="202"/>
      <c r="FM480" s="202"/>
      <c r="FN480" s="202"/>
      <c r="FO480" s="202"/>
      <c r="FP480" s="202"/>
      <c r="FQ480" s="202"/>
      <c r="FR480" s="202"/>
      <c r="FS480" s="202"/>
      <c r="FT480" s="202"/>
      <c r="FU480" s="202"/>
      <c r="FV480" s="202"/>
      <c r="FW480" s="202"/>
      <c r="FX480" s="202"/>
      <c r="FY480" s="202"/>
      <c r="FZ480" s="202"/>
      <c r="GA480" s="202"/>
      <c r="GB480" s="202"/>
      <c r="GC480" s="202"/>
      <c r="GD480" s="202"/>
      <c r="GE480" s="202"/>
      <c r="GF480" s="202"/>
      <c r="GG480" s="202"/>
      <c r="GH480" s="202"/>
      <c r="GI480" s="202"/>
      <c r="GJ480" s="202"/>
      <c r="GK480" s="202"/>
      <c r="GL480" s="202"/>
      <c r="GM480" s="202"/>
      <c r="GN480" s="202"/>
      <c r="GO480" s="202"/>
      <c r="GP480" s="202"/>
      <c r="GQ480" s="202"/>
      <c r="GR480" s="202"/>
      <c r="GS480" s="202"/>
      <c r="GT480" s="202"/>
      <c r="GU480" s="202"/>
      <c r="GV480" s="202"/>
      <c r="GW480" s="202"/>
      <c r="GX480" s="202"/>
      <c r="GY480" s="202"/>
      <c r="GZ480" s="202"/>
      <c r="HA480" s="202"/>
      <c r="HB480" s="202"/>
      <c r="HC480" s="202"/>
      <c r="HD480" s="202"/>
      <c r="HE480" s="202"/>
      <c r="HF480" s="202"/>
      <c r="HG480" s="202"/>
      <c r="HH480" s="202"/>
      <c r="HI480" s="202"/>
      <c r="HJ480" s="202"/>
      <c r="HK480" s="202"/>
      <c r="HL480" s="202"/>
      <c r="HM480" s="202"/>
      <c r="HN480" s="202"/>
      <c r="HO480" s="202"/>
      <c r="HP480" s="202"/>
      <c r="HQ480" s="202"/>
      <c r="HR480" s="202"/>
      <c r="HS480" s="202"/>
    </row>
    <row r="481" spans="1:227" ht="10" customHeight="1" x14ac:dyDescent="0.35">
      <c r="A481" s="263"/>
      <c r="B481" s="263"/>
      <c r="C481" s="263"/>
      <c r="D481" s="263"/>
      <c r="E481" s="263"/>
      <c r="F481" s="263"/>
      <c r="G481" s="263"/>
      <c r="H481" s="263"/>
      <c r="I481" s="263"/>
      <c r="J481" s="263"/>
      <c r="K481" s="263"/>
      <c r="L481" s="263"/>
      <c r="M481" s="263"/>
      <c r="N481" s="263"/>
      <c r="O481" s="263"/>
      <c r="P481" s="263"/>
      <c r="Q481" s="263"/>
      <c r="R481" s="263"/>
      <c r="S481" s="263"/>
      <c r="T481" s="263"/>
      <c r="U481" s="263"/>
      <c r="V481" s="263"/>
      <c r="W481" s="263"/>
      <c r="X481" s="263"/>
      <c r="Y481" s="263"/>
      <c r="Z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  <c r="BI481" s="202"/>
      <c r="BJ481" s="202"/>
      <c r="BK481" s="202"/>
      <c r="BL481" s="202"/>
      <c r="BM481" s="202"/>
      <c r="BN481" s="202"/>
      <c r="BO481" s="202"/>
      <c r="BP481" s="202"/>
      <c r="BQ481" s="202"/>
      <c r="BR481" s="202"/>
      <c r="BS481" s="202"/>
      <c r="BT481" s="202"/>
      <c r="BU481" s="202"/>
      <c r="BV481" s="202"/>
      <c r="BW481" s="202"/>
      <c r="BX481" s="202"/>
      <c r="BY481" s="202"/>
      <c r="BZ481" s="202"/>
      <c r="CA481" s="202"/>
      <c r="CB481" s="202"/>
      <c r="CC481" s="202"/>
      <c r="CD481" s="202"/>
      <c r="CE481" s="202"/>
      <c r="CF481" s="202"/>
      <c r="CG481" s="202"/>
      <c r="CH481" s="202"/>
      <c r="CI481" s="202"/>
      <c r="CJ481" s="202"/>
      <c r="CK481" s="202"/>
      <c r="CL481" s="202"/>
      <c r="CM481" s="202"/>
      <c r="CN481" s="202"/>
      <c r="CO481" s="202"/>
      <c r="CP481" s="202"/>
      <c r="CQ481" s="202"/>
      <c r="CR481" s="202"/>
      <c r="CS481" s="202"/>
      <c r="CT481" s="202"/>
      <c r="CU481" s="202"/>
      <c r="CV481" s="202"/>
      <c r="CW481" s="202"/>
      <c r="CX481" s="202"/>
      <c r="CY481" s="202"/>
      <c r="CZ481" s="202"/>
      <c r="DA481" s="202"/>
      <c r="DB481" s="202"/>
      <c r="DC481" s="202"/>
      <c r="DD481" s="202"/>
      <c r="DE481" s="202"/>
      <c r="DF481" s="202"/>
      <c r="DG481" s="202"/>
      <c r="DH481" s="202"/>
      <c r="DI481" s="202"/>
      <c r="DJ481" s="202"/>
      <c r="DK481" s="202"/>
      <c r="DL481" s="202"/>
      <c r="DM481" s="202"/>
      <c r="DN481" s="202"/>
      <c r="DO481" s="202"/>
      <c r="DP481" s="202"/>
      <c r="DQ481" s="202"/>
      <c r="DR481" s="202"/>
      <c r="DS481" s="202"/>
      <c r="DT481" s="202"/>
      <c r="DU481" s="202"/>
      <c r="DV481" s="202"/>
      <c r="DW481" s="202"/>
      <c r="DX481" s="202"/>
      <c r="DY481" s="202"/>
      <c r="DZ481" s="202"/>
      <c r="EA481" s="202"/>
      <c r="EB481" s="202"/>
      <c r="EC481" s="202"/>
      <c r="ED481" s="202"/>
      <c r="EE481" s="202"/>
      <c r="EF481" s="202"/>
      <c r="EG481" s="202"/>
      <c r="EH481" s="202"/>
      <c r="EI481" s="202"/>
      <c r="EJ481" s="202"/>
      <c r="EK481" s="202"/>
      <c r="EL481" s="202"/>
      <c r="EM481" s="202"/>
      <c r="EN481" s="202"/>
      <c r="EO481" s="202"/>
      <c r="EP481" s="202"/>
      <c r="EQ481" s="202"/>
      <c r="ER481" s="202"/>
      <c r="ES481" s="202"/>
      <c r="ET481" s="202"/>
      <c r="EU481" s="202"/>
      <c r="EV481" s="202"/>
      <c r="EW481" s="202"/>
      <c r="EX481" s="202"/>
      <c r="EY481" s="202"/>
      <c r="EZ481" s="202"/>
      <c r="FA481" s="202"/>
      <c r="FB481" s="202"/>
      <c r="FC481" s="202"/>
      <c r="FD481" s="202"/>
      <c r="FE481" s="202"/>
      <c r="FF481" s="202"/>
      <c r="FG481" s="202"/>
      <c r="FH481" s="202"/>
      <c r="FI481" s="202"/>
      <c r="FJ481" s="202"/>
      <c r="FK481" s="202"/>
      <c r="FL481" s="202"/>
      <c r="FM481" s="202"/>
      <c r="FN481" s="202"/>
      <c r="FO481" s="202"/>
      <c r="FP481" s="202"/>
      <c r="FQ481" s="202"/>
      <c r="FR481" s="202"/>
      <c r="FS481" s="202"/>
      <c r="FT481" s="202"/>
      <c r="FU481" s="202"/>
      <c r="FV481" s="202"/>
      <c r="FW481" s="202"/>
      <c r="FX481" s="202"/>
      <c r="FY481" s="202"/>
      <c r="FZ481" s="202"/>
      <c r="GA481" s="202"/>
      <c r="GB481" s="202"/>
      <c r="GC481" s="202"/>
      <c r="GD481" s="202"/>
      <c r="GE481" s="202"/>
      <c r="GF481" s="202"/>
      <c r="GG481" s="202"/>
      <c r="GH481" s="202"/>
      <c r="GI481" s="202"/>
      <c r="GJ481" s="202"/>
      <c r="GK481" s="202"/>
      <c r="GL481" s="202"/>
      <c r="GM481" s="202"/>
      <c r="GN481" s="202"/>
      <c r="GO481" s="202"/>
      <c r="GP481" s="202"/>
      <c r="GQ481" s="202"/>
      <c r="GR481" s="202"/>
      <c r="GS481" s="202"/>
      <c r="GT481" s="202"/>
      <c r="GU481" s="202"/>
      <c r="GV481" s="202"/>
      <c r="GW481" s="202"/>
      <c r="GX481" s="202"/>
      <c r="GY481" s="202"/>
      <c r="GZ481" s="202"/>
      <c r="HA481" s="202"/>
      <c r="HB481" s="202"/>
      <c r="HC481" s="202"/>
      <c r="HD481" s="202"/>
      <c r="HE481" s="202"/>
      <c r="HF481" s="202"/>
      <c r="HG481" s="202"/>
      <c r="HH481" s="202"/>
      <c r="HI481" s="202"/>
      <c r="HJ481" s="202"/>
      <c r="HK481" s="202"/>
      <c r="HL481" s="202"/>
      <c r="HM481" s="202"/>
      <c r="HN481" s="202"/>
      <c r="HO481" s="202"/>
      <c r="HP481" s="202"/>
      <c r="HQ481" s="202"/>
      <c r="HR481" s="202"/>
      <c r="HS481" s="202"/>
    </row>
    <row r="482" spans="1:227" ht="10" customHeight="1" x14ac:dyDescent="0.35">
      <c r="A482" s="263"/>
      <c r="B482" s="263"/>
      <c r="C482" s="263"/>
      <c r="D482" s="263"/>
      <c r="E482" s="263"/>
      <c r="F482" s="263"/>
      <c r="G482" s="263"/>
      <c r="H482" s="263"/>
      <c r="I482" s="263"/>
      <c r="J482" s="263"/>
      <c r="K482" s="263"/>
      <c r="L482" s="263"/>
      <c r="M482" s="263"/>
      <c r="N482" s="263"/>
      <c r="O482" s="263"/>
      <c r="P482" s="263"/>
      <c r="Q482" s="263"/>
      <c r="R482" s="263"/>
      <c r="S482" s="263"/>
      <c r="T482" s="263"/>
      <c r="U482" s="263"/>
      <c r="V482" s="263"/>
      <c r="W482" s="263"/>
      <c r="X482" s="263"/>
      <c r="Y482" s="263"/>
      <c r="Z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  <c r="BI482" s="202"/>
      <c r="BJ482" s="202"/>
      <c r="BK482" s="202"/>
      <c r="BL482" s="202"/>
      <c r="BM482" s="202"/>
      <c r="BN482" s="202"/>
      <c r="BO482" s="202"/>
      <c r="BP482" s="202"/>
      <c r="BQ482" s="202"/>
      <c r="BR482" s="202"/>
      <c r="BS482" s="202"/>
      <c r="BT482" s="202"/>
      <c r="BU482" s="202"/>
      <c r="BV482" s="202"/>
      <c r="BW482" s="202"/>
      <c r="BX482" s="202"/>
      <c r="BY482" s="202"/>
      <c r="BZ482" s="202"/>
      <c r="CA482" s="202"/>
      <c r="CB482" s="202"/>
      <c r="CC482" s="202"/>
      <c r="CD482" s="202"/>
      <c r="CE482" s="202"/>
      <c r="CF482" s="202"/>
      <c r="CG482" s="202"/>
      <c r="CH482" s="202"/>
      <c r="CI482" s="202"/>
      <c r="CJ482" s="202"/>
      <c r="CK482" s="202"/>
      <c r="CL482" s="202"/>
      <c r="CM482" s="202"/>
      <c r="CN482" s="202"/>
      <c r="CO482" s="202"/>
      <c r="CP482" s="202"/>
      <c r="CQ482" s="202"/>
      <c r="CR482" s="202"/>
      <c r="CS482" s="202"/>
      <c r="CT482" s="202"/>
      <c r="CU482" s="202"/>
      <c r="CV482" s="202"/>
      <c r="CW482" s="202"/>
      <c r="CX482" s="202"/>
      <c r="CY482" s="202"/>
      <c r="CZ482" s="202"/>
      <c r="DA482" s="202"/>
      <c r="DB482" s="202"/>
      <c r="DC482" s="202"/>
      <c r="DD482" s="202"/>
      <c r="DE482" s="202"/>
      <c r="DF482" s="202"/>
      <c r="DG482" s="202"/>
      <c r="DH482" s="202"/>
      <c r="DI482" s="202"/>
      <c r="DJ482" s="202"/>
      <c r="DK482" s="202"/>
      <c r="DL482" s="202"/>
      <c r="DM482" s="202"/>
      <c r="DN482" s="202"/>
      <c r="DO482" s="202"/>
      <c r="DP482" s="202"/>
      <c r="DQ482" s="202"/>
      <c r="DR482" s="202"/>
      <c r="DS482" s="202"/>
      <c r="DT482" s="202"/>
      <c r="DU482" s="202"/>
      <c r="DV482" s="202"/>
      <c r="DW482" s="202"/>
      <c r="DX482" s="202"/>
      <c r="DY482" s="202"/>
      <c r="DZ482" s="202"/>
      <c r="EA482" s="202"/>
      <c r="EB482" s="202"/>
      <c r="EC482" s="202"/>
      <c r="ED482" s="202"/>
      <c r="EE482" s="202"/>
      <c r="EF482" s="202"/>
      <c r="EG482" s="202"/>
      <c r="EH482" s="202"/>
      <c r="EI482" s="202"/>
      <c r="EJ482" s="202"/>
      <c r="EK482" s="202"/>
      <c r="EL482" s="202"/>
      <c r="EM482" s="202"/>
      <c r="EN482" s="202"/>
      <c r="EO482" s="202"/>
      <c r="EP482" s="202"/>
      <c r="EQ482" s="202"/>
      <c r="ER482" s="202"/>
      <c r="ES482" s="202"/>
      <c r="ET482" s="202"/>
      <c r="EU482" s="202"/>
      <c r="EV482" s="202"/>
      <c r="EW482" s="202"/>
      <c r="EX482" s="202"/>
      <c r="EY482" s="202"/>
      <c r="EZ482" s="202"/>
      <c r="FA482" s="202"/>
      <c r="FB482" s="202"/>
      <c r="FC482" s="202"/>
      <c r="FD482" s="202"/>
      <c r="FE482" s="202"/>
      <c r="FF482" s="202"/>
      <c r="FG482" s="202"/>
      <c r="FH482" s="202"/>
      <c r="FI482" s="202"/>
      <c r="FJ482" s="202"/>
      <c r="FK482" s="202"/>
      <c r="FL482" s="202"/>
      <c r="FM482" s="202"/>
      <c r="FN482" s="202"/>
      <c r="FO482" s="202"/>
      <c r="FP482" s="202"/>
      <c r="FQ482" s="202"/>
      <c r="FR482" s="202"/>
      <c r="FS482" s="202"/>
      <c r="FT482" s="202"/>
      <c r="FU482" s="202"/>
      <c r="FV482" s="202"/>
      <c r="FW482" s="202"/>
      <c r="FX482" s="202"/>
      <c r="FY482" s="202"/>
      <c r="FZ482" s="202"/>
      <c r="GA482" s="202"/>
      <c r="GB482" s="202"/>
      <c r="GC482" s="202"/>
      <c r="GD482" s="202"/>
      <c r="GE482" s="202"/>
      <c r="GF482" s="202"/>
      <c r="GG482" s="202"/>
      <c r="GH482" s="202"/>
      <c r="GI482" s="202"/>
      <c r="GJ482" s="202"/>
      <c r="GK482" s="202"/>
      <c r="GL482" s="202"/>
      <c r="GM482" s="202"/>
      <c r="GN482" s="202"/>
      <c r="GO482" s="202"/>
      <c r="GP482" s="202"/>
      <c r="GQ482" s="202"/>
      <c r="GR482" s="202"/>
      <c r="GS482" s="202"/>
      <c r="GT482" s="202"/>
      <c r="GU482" s="202"/>
      <c r="GV482" s="202"/>
      <c r="GW482" s="202"/>
      <c r="GX482" s="202"/>
      <c r="GY482" s="202"/>
      <c r="GZ482" s="202"/>
      <c r="HA482" s="202"/>
      <c r="HB482" s="202"/>
      <c r="HC482" s="202"/>
      <c r="HD482" s="202"/>
      <c r="HE482" s="202"/>
      <c r="HF482" s="202"/>
      <c r="HG482" s="202"/>
      <c r="HH482" s="202"/>
      <c r="HI482" s="202"/>
      <c r="HJ482" s="202"/>
      <c r="HK482" s="202"/>
      <c r="HL482" s="202"/>
      <c r="HM482" s="202"/>
      <c r="HN482" s="202"/>
      <c r="HO482" s="202"/>
      <c r="HP482" s="202"/>
      <c r="HQ482" s="202"/>
      <c r="HR482" s="202"/>
      <c r="HS482" s="202"/>
    </row>
    <row r="483" spans="1:227" ht="10" customHeight="1" x14ac:dyDescent="0.35">
      <c r="A483" s="263"/>
      <c r="B483" s="263"/>
      <c r="C483" s="263"/>
      <c r="D483" s="263"/>
      <c r="E483" s="263"/>
      <c r="F483" s="263"/>
      <c r="G483" s="263"/>
      <c r="H483" s="263"/>
      <c r="I483" s="263"/>
      <c r="J483" s="263"/>
      <c r="K483" s="263"/>
      <c r="L483" s="263"/>
      <c r="M483" s="263"/>
      <c r="N483" s="263"/>
      <c r="O483" s="263"/>
      <c r="P483" s="263"/>
      <c r="Q483" s="263"/>
      <c r="R483" s="263"/>
      <c r="S483" s="263"/>
      <c r="T483" s="263"/>
      <c r="U483" s="263"/>
      <c r="V483" s="263"/>
      <c r="W483" s="263"/>
      <c r="X483" s="263"/>
      <c r="Y483" s="263"/>
      <c r="Z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  <c r="BI483" s="202"/>
      <c r="BJ483" s="202"/>
      <c r="BK483" s="202"/>
      <c r="BL483" s="202"/>
      <c r="BM483" s="202"/>
      <c r="BN483" s="202"/>
      <c r="BO483" s="202"/>
      <c r="BP483" s="202"/>
      <c r="BQ483" s="202"/>
      <c r="BR483" s="202"/>
      <c r="BS483" s="202"/>
      <c r="BT483" s="202"/>
      <c r="BU483" s="202"/>
      <c r="BV483" s="202"/>
      <c r="BW483" s="202"/>
      <c r="BX483" s="202"/>
      <c r="BY483" s="202"/>
      <c r="BZ483" s="202"/>
      <c r="CA483" s="202"/>
      <c r="CB483" s="202"/>
      <c r="CC483" s="202"/>
      <c r="CD483" s="202"/>
      <c r="CE483" s="202"/>
      <c r="CF483" s="202"/>
      <c r="CG483" s="202"/>
      <c r="CH483" s="202"/>
      <c r="CI483" s="202"/>
      <c r="CJ483" s="202"/>
      <c r="CK483" s="202"/>
      <c r="CL483" s="202"/>
      <c r="CM483" s="202"/>
      <c r="CN483" s="202"/>
      <c r="CO483" s="202"/>
      <c r="CP483" s="202"/>
      <c r="CQ483" s="202"/>
      <c r="CR483" s="202"/>
      <c r="CS483" s="202"/>
      <c r="CT483" s="202"/>
      <c r="CU483" s="202"/>
      <c r="CV483" s="202"/>
      <c r="CW483" s="202"/>
      <c r="CX483" s="202"/>
      <c r="CY483" s="202"/>
      <c r="CZ483" s="202"/>
      <c r="DA483" s="202"/>
      <c r="DB483" s="202"/>
      <c r="DC483" s="202"/>
      <c r="DD483" s="202"/>
      <c r="DE483" s="202"/>
      <c r="DF483" s="202"/>
      <c r="DG483" s="202"/>
      <c r="DH483" s="202"/>
      <c r="DI483" s="202"/>
      <c r="DJ483" s="202"/>
      <c r="DK483" s="202"/>
      <c r="DL483" s="202"/>
      <c r="DM483" s="202"/>
      <c r="DN483" s="202"/>
      <c r="DO483" s="202"/>
      <c r="DP483" s="202"/>
      <c r="DQ483" s="202"/>
      <c r="DR483" s="202"/>
      <c r="DS483" s="202"/>
      <c r="DT483" s="202"/>
      <c r="DU483" s="202"/>
      <c r="DV483" s="202"/>
      <c r="DW483" s="202"/>
      <c r="DX483" s="202"/>
      <c r="DY483" s="202"/>
      <c r="DZ483" s="202"/>
      <c r="EA483" s="202"/>
      <c r="EB483" s="202"/>
      <c r="EC483" s="202"/>
      <c r="ED483" s="202"/>
      <c r="EE483" s="202"/>
      <c r="EF483" s="202"/>
      <c r="EG483" s="202"/>
      <c r="EH483" s="202"/>
      <c r="EI483" s="202"/>
      <c r="EJ483" s="202"/>
      <c r="EK483" s="202"/>
      <c r="EL483" s="202"/>
      <c r="EM483" s="202"/>
      <c r="EN483" s="202"/>
      <c r="EO483" s="202"/>
      <c r="EP483" s="202"/>
      <c r="EQ483" s="202"/>
      <c r="ER483" s="202"/>
      <c r="ES483" s="202"/>
      <c r="ET483" s="202"/>
      <c r="EU483" s="202"/>
      <c r="EV483" s="202"/>
      <c r="EW483" s="202"/>
      <c r="EX483" s="202"/>
      <c r="EY483" s="202"/>
      <c r="EZ483" s="202"/>
      <c r="FA483" s="202"/>
      <c r="FB483" s="202"/>
      <c r="FC483" s="202"/>
      <c r="FD483" s="202"/>
      <c r="FE483" s="202"/>
      <c r="FF483" s="202"/>
      <c r="FG483" s="202"/>
      <c r="FH483" s="202"/>
      <c r="FI483" s="202"/>
      <c r="FJ483" s="202"/>
      <c r="FK483" s="202"/>
      <c r="FL483" s="202"/>
      <c r="FM483" s="202"/>
      <c r="FN483" s="202"/>
      <c r="FO483" s="202"/>
      <c r="FP483" s="202"/>
      <c r="FQ483" s="202"/>
      <c r="FR483" s="202"/>
      <c r="FS483" s="202"/>
      <c r="FT483" s="202"/>
      <c r="FU483" s="202"/>
      <c r="FV483" s="202"/>
      <c r="FW483" s="202"/>
      <c r="FX483" s="202"/>
      <c r="FY483" s="202"/>
      <c r="FZ483" s="202"/>
      <c r="GA483" s="202"/>
      <c r="GB483" s="202"/>
      <c r="GC483" s="202"/>
      <c r="GD483" s="202"/>
      <c r="GE483" s="202"/>
      <c r="GF483" s="202"/>
      <c r="GG483" s="202"/>
      <c r="GH483" s="202"/>
      <c r="GI483" s="202"/>
      <c r="GJ483" s="202"/>
      <c r="GK483" s="202"/>
      <c r="GL483" s="202"/>
      <c r="GM483" s="202"/>
      <c r="GN483" s="202"/>
      <c r="GO483" s="202"/>
      <c r="GP483" s="202"/>
      <c r="GQ483" s="202"/>
      <c r="GR483" s="202"/>
      <c r="GS483" s="202"/>
      <c r="GT483" s="202"/>
      <c r="GU483" s="202"/>
      <c r="GV483" s="202"/>
      <c r="GW483" s="202"/>
      <c r="GX483" s="202"/>
      <c r="GY483" s="202"/>
      <c r="GZ483" s="202"/>
      <c r="HA483" s="202"/>
      <c r="HB483" s="202"/>
      <c r="HC483" s="202"/>
      <c r="HD483" s="202"/>
      <c r="HE483" s="202"/>
      <c r="HF483" s="202"/>
      <c r="HG483" s="202"/>
      <c r="HH483" s="202"/>
      <c r="HI483" s="202"/>
      <c r="HJ483" s="202"/>
      <c r="HK483" s="202"/>
      <c r="HL483" s="202"/>
      <c r="HM483" s="202"/>
      <c r="HN483" s="202"/>
      <c r="HO483" s="202"/>
      <c r="HP483" s="202"/>
      <c r="HQ483" s="202"/>
      <c r="HR483" s="202"/>
      <c r="HS483" s="202"/>
    </row>
    <row r="484" spans="1:227" ht="10" customHeight="1" x14ac:dyDescent="0.35">
      <c r="A484" s="263"/>
      <c r="B484" s="263"/>
      <c r="C484" s="263"/>
      <c r="D484" s="263"/>
      <c r="E484" s="263"/>
      <c r="F484" s="263"/>
      <c r="G484" s="263"/>
      <c r="H484" s="263"/>
      <c r="I484" s="263"/>
      <c r="J484" s="263"/>
      <c r="K484" s="263"/>
      <c r="L484" s="263"/>
      <c r="M484" s="263"/>
      <c r="N484" s="263"/>
      <c r="O484" s="263"/>
      <c r="P484" s="263"/>
      <c r="Q484" s="263"/>
      <c r="R484" s="263"/>
      <c r="S484" s="263"/>
      <c r="T484" s="263"/>
      <c r="U484" s="263"/>
      <c r="V484" s="263"/>
      <c r="W484" s="263"/>
      <c r="X484" s="263"/>
      <c r="Y484" s="263"/>
      <c r="Z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  <c r="BI484" s="202"/>
      <c r="BJ484" s="202"/>
      <c r="BK484" s="202"/>
      <c r="BL484" s="202"/>
      <c r="BM484" s="202"/>
      <c r="BN484" s="202"/>
      <c r="BO484" s="202"/>
      <c r="BP484" s="202"/>
      <c r="BQ484" s="202"/>
      <c r="BR484" s="202"/>
      <c r="BS484" s="202"/>
      <c r="BT484" s="202"/>
      <c r="BU484" s="202"/>
      <c r="BV484" s="202"/>
      <c r="BW484" s="202"/>
      <c r="BX484" s="202"/>
      <c r="BY484" s="202"/>
      <c r="BZ484" s="202"/>
      <c r="CA484" s="202"/>
      <c r="CB484" s="202"/>
      <c r="CC484" s="202"/>
      <c r="CD484" s="202"/>
      <c r="CE484" s="202"/>
      <c r="CF484" s="202"/>
      <c r="CG484" s="202"/>
      <c r="CH484" s="202"/>
      <c r="CI484" s="202"/>
      <c r="CJ484" s="202"/>
      <c r="CK484" s="202"/>
      <c r="CL484" s="202"/>
      <c r="CM484" s="202"/>
      <c r="CN484" s="202"/>
      <c r="CO484" s="202"/>
      <c r="CP484" s="202"/>
      <c r="CQ484" s="202"/>
      <c r="CR484" s="202"/>
      <c r="CS484" s="202"/>
      <c r="CT484" s="202"/>
      <c r="CU484" s="202"/>
      <c r="CV484" s="202"/>
      <c r="CW484" s="202"/>
      <c r="CX484" s="202"/>
      <c r="CY484" s="202"/>
      <c r="CZ484" s="202"/>
      <c r="DA484" s="202"/>
      <c r="DB484" s="202"/>
      <c r="DC484" s="202"/>
      <c r="DD484" s="202"/>
      <c r="DE484" s="202"/>
      <c r="DF484" s="202"/>
      <c r="DG484" s="202"/>
      <c r="DH484" s="202"/>
      <c r="DI484" s="202"/>
      <c r="DJ484" s="202"/>
      <c r="DK484" s="202"/>
      <c r="DL484" s="202"/>
      <c r="DM484" s="202"/>
      <c r="DN484" s="202"/>
      <c r="DO484" s="202"/>
      <c r="DP484" s="202"/>
      <c r="DQ484" s="202"/>
      <c r="DR484" s="202"/>
      <c r="DS484" s="202"/>
      <c r="DT484" s="202"/>
      <c r="DU484" s="202"/>
      <c r="DV484" s="202"/>
      <c r="DW484" s="202"/>
      <c r="DX484" s="202"/>
      <c r="DY484" s="202"/>
      <c r="DZ484" s="202"/>
      <c r="EA484" s="202"/>
      <c r="EB484" s="202"/>
      <c r="EC484" s="202"/>
      <c r="ED484" s="202"/>
      <c r="EE484" s="202"/>
      <c r="EF484" s="202"/>
      <c r="EG484" s="202"/>
      <c r="EH484" s="202"/>
      <c r="EI484" s="202"/>
      <c r="EJ484" s="202"/>
      <c r="EK484" s="202"/>
      <c r="EL484" s="202"/>
      <c r="EM484" s="202"/>
      <c r="EN484" s="202"/>
      <c r="EO484" s="202"/>
      <c r="EP484" s="202"/>
      <c r="EQ484" s="202"/>
      <c r="ER484" s="202"/>
      <c r="ES484" s="202"/>
      <c r="ET484" s="202"/>
      <c r="EU484" s="202"/>
      <c r="EV484" s="202"/>
      <c r="EW484" s="202"/>
      <c r="EX484" s="202"/>
      <c r="EY484" s="202"/>
      <c r="EZ484" s="202"/>
      <c r="FA484" s="202"/>
      <c r="FB484" s="202"/>
      <c r="FC484" s="202"/>
      <c r="FD484" s="202"/>
      <c r="FE484" s="202"/>
      <c r="FF484" s="202"/>
      <c r="FG484" s="202"/>
      <c r="FH484" s="202"/>
      <c r="FI484" s="202"/>
      <c r="FJ484" s="202"/>
      <c r="FK484" s="202"/>
      <c r="FL484" s="202"/>
      <c r="FM484" s="202"/>
      <c r="FN484" s="202"/>
      <c r="FO484" s="202"/>
      <c r="FP484" s="202"/>
      <c r="FQ484" s="202"/>
      <c r="FR484" s="202"/>
      <c r="FS484" s="202"/>
      <c r="FT484" s="202"/>
      <c r="FU484" s="202"/>
      <c r="FV484" s="202"/>
      <c r="FW484" s="202"/>
      <c r="FX484" s="202"/>
      <c r="FY484" s="202"/>
      <c r="FZ484" s="202"/>
      <c r="GA484" s="202"/>
      <c r="GB484" s="202"/>
      <c r="GC484" s="202"/>
      <c r="GD484" s="202"/>
      <c r="GE484" s="202"/>
      <c r="GF484" s="202"/>
      <c r="GG484" s="202"/>
      <c r="GH484" s="202"/>
      <c r="GI484" s="202"/>
      <c r="GJ484" s="202"/>
      <c r="GK484" s="202"/>
      <c r="GL484" s="202"/>
      <c r="GM484" s="202"/>
      <c r="GN484" s="202"/>
      <c r="GO484" s="202"/>
      <c r="GP484" s="202"/>
      <c r="GQ484" s="202"/>
      <c r="GR484" s="202"/>
      <c r="GS484" s="202"/>
      <c r="GT484" s="202"/>
      <c r="GU484" s="202"/>
      <c r="GV484" s="202"/>
      <c r="GW484" s="202"/>
      <c r="GX484" s="202"/>
      <c r="GY484" s="202"/>
      <c r="GZ484" s="202"/>
      <c r="HA484" s="202"/>
      <c r="HB484" s="202"/>
      <c r="HC484" s="202"/>
      <c r="HD484" s="202"/>
      <c r="HE484" s="202"/>
      <c r="HF484" s="202"/>
      <c r="HG484" s="202"/>
      <c r="HH484" s="202"/>
      <c r="HI484" s="202"/>
      <c r="HJ484" s="202"/>
      <c r="HK484" s="202"/>
      <c r="HL484" s="202"/>
      <c r="HM484" s="202"/>
      <c r="HN484" s="202"/>
      <c r="HO484" s="202"/>
      <c r="HP484" s="202"/>
      <c r="HQ484" s="202"/>
      <c r="HR484" s="202"/>
      <c r="HS484" s="202"/>
    </row>
    <row r="485" spans="1:227" ht="10" customHeight="1" x14ac:dyDescent="0.35">
      <c r="A485" s="263"/>
      <c r="B485" s="263"/>
      <c r="C485" s="263"/>
      <c r="D485" s="263"/>
      <c r="E485" s="263"/>
      <c r="F485" s="263"/>
      <c r="G485" s="263"/>
      <c r="H485" s="263"/>
      <c r="I485" s="263"/>
      <c r="J485" s="263"/>
      <c r="K485" s="263"/>
      <c r="L485" s="263"/>
      <c r="M485" s="263"/>
      <c r="N485" s="263"/>
      <c r="O485" s="263"/>
      <c r="P485" s="263"/>
      <c r="Q485" s="263"/>
      <c r="R485" s="263"/>
      <c r="S485" s="263"/>
      <c r="T485" s="263"/>
      <c r="U485" s="263"/>
      <c r="V485" s="263"/>
      <c r="W485" s="263"/>
      <c r="X485" s="263"/>
      <c r="Y485" s="263"/>
      <c r="Z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  <c r="BI485" s="202"/>
      <c r="BJ485" s="202"/>
      <c r="BK485" s="202"/>
      <c r="BL485" s="202"/>
      <c r="BM485" s="202"/>
      <c r="BN485" s="202"/>
      <c r="BO485" s="202"/>
      <c r="BP485" s="202"/>
      <c r="BQ485" s="202"/>
      <c r="BR485" s="202"/>
      <c r="BS485" s="202"/>
      <c r="BT485" s="202"/>
      <c r="BU485" s="202"/>
      <c r="BV485" s="202"/>
      <c r="BW485" s="202"/>
      <c r="BX485" s="202"/>
      <c r="BY485" s="202"/>
      <c r="BZ485" s="202"/>
      <c r="CA485" s="202"/>
      <c r="CB485" s="202"/>
      <c r="CC485" s="202"/>
      <c r="CD485" s="202"/>
      <c r="CE485" s="202"/>
      <c r="CF485" s="202"/>
      <c r="CG485" s="202"/>
      <c r="CH485" s="202"/>
      <c r="CI485" s="202"/>
      <c r="CJ485" s="202"/>
      <c r="CK485" s="202"/>
      <c r="CL485" s="202"/>
      <c r="CM485" s="202"/>
      <c r="CN485" s="202"/>
      <c r="CO485" s="202"/>
      <c r="CP485" s="202"/>
      <c r="CQ485" s="202"/>
      <c r="CR485" s="202"/>
      <c r="CS485" s="202"/>
      <c r="CT485" s="202"/>
      <c r="CU485" s="202"/>
      <c r="CV485" s="202"/>
      <c r="CW485" s="202"/>
      <c r="CX485" s="202"/>
      <c r="CY485" s="202"/>
      <c r="CZ485" s="202"/>
      <c r="DA485" s="202"/>
      <c r="DB485" s="202"/>
      <c r="DC485" s="202"/>
      <c r="DD485" s="202"/>
      <c r="DE485" s="202"/>
      <c r="DF485" s="202"/>
      <c r="DG485" s="202"/>
      <c r="DH485" s="202"/>
      <c r="DI485" s="202"/>
      <c r="DJ485" s="202"/>
      <c r="DK485" s="202"/>
      <c r="DL485" s="202"/>
      <c r="DM485" s="202"/>
      <c r="DN485" s="202"/>
      <c r="DO485" s="202"/>
      <c r="DP485" s="202"/>
      <c r="DQ485" s="202"/>
      <c r="DR485" s="202"/>
      <c r="DS485" s="202"/>
      <c r="DT485" s="202"/>
      <c r="DU485" s="202"/>
      <c r="DV485" s="202"/>
      <c r="DW485" s="202"/>
      <c r="DX485" s="202"/>
      <c r="DY485" s="202"/>
      <c r="DZ485" s="202"/>
      <c r="EA485" s="202"/>
      <c r="EB485" s="202"/>
      <c r="EC485" s="202"/>
      <c r="ED485" s="202"/>
      <c r="EE485" s="202"/>
      <c r="EF485" s="202"/>
      <c r="EG485" s="202"/>
      <c r="EH485" s="202"/>
      <c r="EI485" s="202"/>
      <c r="EJ485" s="202"/>
      <c r="EK485" s="202"/>
      <c r="EL485" s="202"/>
      <c r="EM485" s="202"/>
      <c r="EN485" s="202"/>
      <c r="EO485" s="202"/>
      <c r="EP485" s="202"/>
      <c r="EQ485" s="202"/>
      <c r="ER485" s="202"/>
      <c r="ES485" s="202"/>
      <c r="ET485" s="202"/>
      <c r="EU485" s="202"/>
      <c r="EV485" s="202"/>
      <c r="EW485" s="202"/>
      <c r="EX485" s="202"/>
      <c r="EY485" s="202"/>
      <c r="EZ485" s="202"/>
      <c r="FA485" s="202"/>
      <c r="FB485" s="202"/>
      <c r="FC485" s="202"/>
      <c r="FD485" s="202"/>
      <c r="FE485" s="202"/>
      <c r="FF485" s="202"/>
      <c r="FG485" s="202"/>
      <c r="FH485" s="202"/>
      <c r="FI485" s="202"/>
      <c r="FJ485" s="202"/>
      <c r="FK485" s="202"/>
      <c r="FL485" s="202"/>
      <c r="FM485" s="202"/>
      <c r="FN485" s="202"/>
      <c r="FO485" s="202"/>
      <c r="FP485" s="202"/>
      <c r="FQ485" s="202"/>
      <c r="FR485" s="202"/>
      <c r="FS485" s="202"/>
      <c r="FT485" s="202"/>
      <c r="FU485" s="202"/>
      <c r="FV485" s="202"/>
      <c r="FW485" s="202"/>
      <c r="FX485" s="202"/>
      <c r="FY485" s="202"/>
      <c r="FZ485" s="202"/>
      <c r="GA485" s="202"/>
      <c r="GB485" s="202"/>
      <c r="GC485" s="202"/>
      <c r="GD485" s="202"/>
      <c r="GE485" s="202"/>
      <c r="GF485" s="202"/>
      <c r="GG485" s="202"/>
      <c r="GH485" s="202"/>
      <c r="GI485" s="202"/>
      <c r="GJ485" s="202"/>
      <c r="GK485" s="202"/>
      <c r="GL485" s="202"/>
      <c r="GM485" s="202"/>
      <c r="GN485" s="202"/>
      <c r="GO485" s="202"/>
      <c r="GP485" s="202"/>
      <c r="GQ485" s="202"/>
      <c r="GR485" s="202"/>
      <c r="GS485" s="202"/>
      <c r="GT485" s="202"/>
      <c r="GU485" s="202"/>
      <c r="GV485" s="202"/>
      <c r="GW485" s="202"/>
      <c r="GX485" s="202"/>
      <c r="GY485" s="202"/>
      <c r="GZ485" s="202"/>
      <c r="HA485" s="202"/>
      <c r="HB485" s="202"/>
      <c r="HC485" s="202"/>
      <c r="HD485" s="202"/>
      <c r="HE485" s="202"/>
      <c r="HF485" s="202"/>
      <c r="HG485" s="202"/>
      <c r="HH485" s="202"/>
      <c r="HI485" s="202"/>
      <c r="HJ485" s="202"/>
      <c r="HK485" s="202"/>
      <c r="HL485" s="202"/>
      <c r="HM485" s="202"/>
      <c r="HN485" s="202"/>
      <c r="HO485" s="202"/>
      <c r="HP485" s="202"/>
      <c r="HQ485" s="202"/>
      <c r="HR485" s="202"/>
      <c r="HS485" s="202"/>
    </row>
    <row r="486" spans="1:227" ht="10" customHeight="1" x14ac:dyDescent="0.35">
      <c r="A486" s="263"/>
      <c r="B486" s="263"/>
      <c r="C486" s="263"/>
      <c r="D486" s="263"/>
      <c r="E486" s="263"/>
      <c r="F486" s="263"/>
      <c r="G486" s="263"/>
      <c r="H486" s="263"/>
      <c r="I486" s="263"/>
      <c r="J486" s="263"/>
      <c r="K486" s="263"/>
      <c r="L486" s="263"/>
      <c r="M486" s="263"/>
      <c r="N486" s="263"/>
      <c r="O486" s="263"/>
      <c r="P486" s="263"/>
      <c r="Q486" s="263"/>
      <c r="R486" s="263"/>
      <c r="S486" s="263"/>
      <c r="T486" s="263"/>
      <c r="U486" s="263"/>
      <c r="V486" s="263"/>
      <c r="W486" s="263"/>
      <c r="X486" s="263"/>
      <c r="Y486" s="263"/>
      <c r="Z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  <c r="BI486" s="202"/>
      <c r="BJ486" s="202"/>
      <c r="BK486" s="202"/>
      <c r="BL486" s="202"/>
      <c r="BM486" s="202"/>
      <c r="BN486" s="202"/>
      <c r="BO486" s="202"/>
      <c r="BP486" s="202"/>
      <c r="BQ486" s="202"/>
      <c r="BR486" s="202"/>
      <c r="BS486" s="202"/>
      <c r="BT486" s="202"/>
      <c r="BU486" s="202"/>
      <c r="BV486" s="202"/>
      <c r="BW486" s="202"/>
      <c r="BX486" s="202"/>
      <c r="BY486" s="202"/>
      <c r="BZ486" s="202"/>
      <c r="CA486" s="202"/>
      <c r="CB486" s="202"/>
      <c r="CC486" s="202"/>
      <c r="CD486" s="202"/>
      <c r="CE486" s="202"/>
      <c r="CF486" s="202"/>
      <c r="CG486" s="202"/>
      <c r="CH486" s="202"/>
      <c r="CI486" s="202"/>
      <c r="CJ486" s="202"/>
      <c r="CK486" s="202"/>
      <c r="CL486" s="202"/>
      <c r="CM486" s="202"/>
      <c r="CN486" s="202"/>
      <c r="CO486" s="202"/>
      <c r="CP486" s="202"/>
      <c r="CQ486" s="202"/>
      <c r="CR486" s="202"/>
      <c r="CS486" s="202"/>
      <c r="CT486" s="202"/>
      <c r="CU486" s="202"/>
      <c r="CV486" s="202"/>
      <c r="CW486" s="202"/>
      <c r="CX486" s="202"/>
      <c r="CY486" s="202"/>
      <c r="CZ486" s="202"/>
      <c r="DA486" s="202"/>
      <c r="DB486" s="202"/>
      <c r="DC486" s="202"/>
      <c r="DD486" s="202"/>
      <c r="DE486" s="202"/>
      <c r="DF486" s="202"/>
      <c r="DG486" s="202"/>
      <c r="DH486" s="202"/>
      <c r="DI486" s="202"/>
      <c r="DJ486" s="202"/>
      <c r="DK486" s="202"/>
      <c r="DL486" s="202"/>
      <c r="DM486" s="202"/>
      <c r="DN486" s="202"/>
      <c r="DO486" s="202"/>
      <c r="DP486" s="202"/>
      <c r="DQ486" s="202"/>
      <c r="DR486" s="202"/>
      <c r="DS486" s="202"/>
      <c r="DT486" s="202"/>
      <c r="DU486" s="202"/>
      <c r="DV486" s="202"/>
      <c r="DW486" s="202"/>
      <c r="DX486" s="202"/>
      <c r="DY486" s="202"/>
      <c r="DZ486" s="202"/>
      <c r="EA486" s="202"/>
      <c r="EB486" s="202"/>
      <c r="EC486" s="202"/>
      <c r="ED486" s="202"/>
      <c r="EE486" s="202"/>
      <c r="EF486" s="202"/>
      <c r="EG486" s="202"/>
      <c r="EH486" s="202"/>
      <c r="EI486" s="202"/>
      <c r="EJ486" s="202"/>
      <c r="EK486" s="202"/>
      <c r="EL486" s="202"/>
      <c r="EM486" s="202"/>
      <c r="EN486" s="202"/>
      <c r="EO486" s="202"/>
      <c r="EP486" s="202"/>
      <c r="EQ486" s="202"/>
      <c r="ER486" s="202"/>
      <c r="ES486" s="202"/>
      <c r="ET486" s="202"/>
      <c r="EU486" s="202"/>
      <c r="EV486" s="202"/>
      <c r="EW486" s="202"/>
      <c r="EX486" s="202"/>
      <c r="EY486" s="202"/>
      <c r="EZ486" s="202"/>
      <c r="FA486" s="202"/>
      <c r="FB486" s="202"/>
      <c r="FC486" s="202"/>
      <c r="FD486" s="202"/>
      <c r="FE486" s="202"/>
      <c r="FF486" s="202"/>
      <c r="FG486" s="202"/>
      <c r="FH486" s="202"/>
      <c r="FI486" s="202"/>
      <c r="FJ486" s="202"/>
      <c r="FK486" s="202"/>
      <c r="FL486" s="202"/>
      <c r="FM486" s="202"/>
      <c r="FN486" s="202"/>
      <c r="FO486" s="202"/>
      <c r="FP486" s="202"/>
      <c r="FQ486" s="202"/>
      <c r="FR486" s="202"/>
      <c r="FS486" s="202"/>
      <c r="FT486" s="202"/>
      <c r="FU486" s="202"/>
      <c r="FV486" s="202"/>
      <c r="FW486" s="202"/>
      <c r="FX486" s="202"/>
      <c r="FY486" s="202"/>
      <c r="FZ486" s="202"/>
      <c r="GA486" s="202"/>
      <c r="GB486" s="202"/>
      <c r="GC486" s="202"/>
      <c r="GD486" s="202"/>
      <c r="GE486" s="202"/>
      <c r="GF486" s="202"/>
      <c r="GG486" s="202"/>
      <c r="GH486" s="202"/>
      <c r="GI486" s="202"/>
      <c r="GJ486" s="202"/>
      <c r="GK486" s="202"/>
      <c r="GL486" s="202"/>
      <c r="GM486" s="202"/>
      <c r="GN486" s="202"/>
      <c r="GO486" s="202"/>
      <c r="GP486" s="202"/>
      <c r="GQ486" s="202"/>
      <c r="GR486" s="202"/>
      <c r="GS486" s="202"/>
      <c r="GT486" s="202"/>
      <c r="GU486" s="202"/>
      <c r="GV486" s="202"/>
      <c r="GW486" s="202"/>
      <c r="GX486" s="202"/>
      <c r="GY486" s="202"/>
      <c r="GZ486" s="202"/>
      <c r="HA486" s="202"/>
      <c r="HB486" s="202"/>
      <c r="HC486" s="202"/>
      <c r="HD486" s="202"/>
      <c r="HE486" s="202"/>
      <c r="HF486" s="202"/>
      <c r="HG486" s="202"/>
      <c r="HH486" s="202"/>
      <c r="HI486" s="202"/>
      <c r="HJ486" s="202"/>
      <c r="HK486" s="202"/>
      <c r="HL486" s="202"/>
      <c r="HM486" s="202"/>
      <c r="HN486" s="202"/>
      <c r="HO486" s="202"/>
      <c r="HP486" s="202"/>
      <c r="HQ486" s="202"/>
      <c r="HR486" s="202"/>
      <c r="HS486" s="202"/>
    </row>
    <row r="487" spans="1:227" ht="10" customHeight="1" x14ac:dyDescent="0.35">
      <c r="A487" s="263"/>
      <c r="B487" s="263"/>
      <c r="C487" s="263"/>
      <c r="D487" s="263"/>
      <c r="E487" s="263"/>
      <c r="F487" s="263"/>
      <c r="G487" s="263"/>
      <c r="H487" s="263"/>
      <c r="I487" s="263"/>
      <c r="J487" s="263"/>
      <c r="K487" s="263"/>
      <c r="L487" s="263"/>
      <c r="M487" s="263"/>
      <c r="N487" s="263"/>
      <c r="O487" s="263"/>
      <c r="P487" s="263"/>
      <c r="Q487" s="263"/>
      <c r="R487" s="263"/>
      <c r="S487" s="263"/>
      <c r="T487" s="263"/>
      <c r="U487" s="263"/>
      <c r="V487" s="263"/>
      <c r="W487" s="263"/>
      <c r="X487" s="263"/>
      <c r="Y487" s="263"/>
      <c r="Z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  <c r="BI487" s="202"/>
      <c r="BJ487" s="202"/>
      <c r="BK487" s="202"/>
      <c r="BL487" s="202"/>
      <c r="BM487" s="202"/>
      <c r="BN487" s="202"/>
      <c r="BO487" s="202"/>
      <c r="BP487" s="202"/>
      <c r="BQ487" s="202"/>
      <c r="BR487" s="202"/>
      <c r="BS487" s="202"/>
      <c r="BT487" s="202"/>
      <c r="BU487" s="202"/>
      <c r="BV487" s="202"/>
      <c r="BW487" s="202"/>
      <c r="BX487" s="202"/>
      <c r="BY487" s="202"/>
      <c r="BZ487" s="202"/>
      <c r="CA487" s="202"/>
      <c r="CB487" s="202"/>
      <c r="CC487" s="202"/>
      <c r="CD487" s="202"/>
      <c r="CE487" s="202"/>
      <c r="CF487" s="202"/>
      <c r="CG487" s="202"/>
      <c r="CH487" s="202"/>
      <c r="CI487" s="202"/>
      <c r="CJ487" s="202"/>
      <c r="CK487" s="202"/>
      <c r="CL487" s="202"/>
      <c r="CM487" s="202"/>
      <c r="CN487" s="202"/>
      <c r="CO487" s="202"/>
      <c r="CP487" s="202"/>
      <c r="CQ487" s="202"/>
      <c r="CR487" s="202"/>
      <c r="CS487" s="202"/>
      <c r="CT487" s="202"/>
      <c r="CU487" s="202"/>
      <c r="CV487" s="202"/>
      <c r="CW487" s="202"/>
      <c r="CX487" s="202"/>
      <c r="CY487" s="202"/>
      <c r="CZ487" s="202"/>
      <c r="DA487" s="202"/>
      <c r="DB487" s="202"/>
      <c r="DC487" s="202"/>
      <c r="DD487" s="202"/>
      <c r="DE487" s="202"/>
      <c r="DF487" s="202"/>
      <c r="DG487" s="202"/>
      <c r="DH487" s="202"/>
      <c r="DI487" s="202"/>
      <c r="DJ487" s="202"/>
      <c r="DK487" s="202"/>
      <c r="DL487" s="202"/>
      <c r="DM487" s="202"/>
      <c r="DN487" s="202"/>
      <c r="DO487" s="202"/>
      <c r="DP487" s="202"/>
      <c r="DQ487" s="202"/>
      <c r="DR487" s="202"/>
      <c r="DS487" s="202"/>
      <c r="DT487" s="202"/>
      <c r="DU487" s="202"/>
      <c r="DV487" s="202"/>
      <c r="DW487" s="202"/>
      <c r="DX487" s="202"/>
      <c r="DY487" s="202"/>
      <c r="DZ487" s="202"/>
      <c r="EA487" s="202"/>
      <c r="EB487" s="202"/>
      <c r="EC487" s="202"/>
      <c r="ED487" s="202"/>
      <c r="EE487" s="202"/>
      <c r="EF487" s="202"/>
      <c r="EG487" s="202"/>
      <c r="EH487" s="202"/>
      <c r="EI487" s="202"/>
      <c r="EJ487" s="202"/>
      <c r="EK487" s="202"/>
      <c r="EL487" s="202"/>
      <c r="EM487" s="202"/>
      <c r="EN487" s="202"/>
      <c r="EO487" s="202"/>
      <c r="EP487" s="202"/>
      <c r="EQ487" s="202"/>
      <c r="ER487" s="202"/>
      <c r="ES487" s="202"/>
      <c r="ET487" s="202"/>
      <c r="EU487" s="202"/>
      <c r="EV487" s="202"/>
      <c r="EW487" s="202"/>
      <c r="EX487" s="202"/>
      <c r="EY487" s="202"/>
      <c r="EZ487" s="202"/>
      <c r="FA487" s="202"/>
      <c r="FB487" s="202"/>
      <c r="FC487" s="202"/>
      <c r="FD487" s="202"/>
      <c r="FE487" s="202"/>
      <c r="FF487" s="202"/>
      <c r="FG487" s="202"/>
      <c r="FH487" s="202"/>
      <c r="FI487" s="202"/>
      <c r="FJ487" s="202"/>
      <c r="FK487" s="202"/>
      <c r="FL487" s="202"/>
      <c r="FM487" s="202"/>
      <c r="FN487" s="202"/>
      <c r="FO487" s="202"/>
      <c r="FP487" s="202"/>
      <c r="FQ487" s="202"/>
      <c r="FR487" s="202"/>
      <c r="FS487" s="202"/>
      <c r="FT487" s="202"/>
      <c r="FU487" s="202"/>
      <c r="FV487" s="202"/>
      <c r="FW487" s="202"/>
      <c r="FX487" s="202"/>
      <c r="FY487" s="202"/>
      <c r="FZ487" s="202"/>
      <c r="GA487" s="202"/>
      <c r="GB487" s="202"/>
      <c r="GC487" s="202"/>
      <c r="GD487" s="202"/>
      <c r="GE487" s="202"/>
      <c r="GF487" s="202"/>
      <c r="GG487" s="202"/>
      <c r="GH487" s="202"/>
      <c r="GI487" s="202"/>
      <c r="GJ487" s="202"/>
      <c r="GK487" s="202"/>
      <c r="GL487" s="202"/>
      <c r="GM487" s="202"/>
      <c r="GN487" s="202"/>
      <c r="GO487" s="202"/>
      <c r="GP487" s="202"/>
      <c r="GQ487" s="202"/>
      <c r="GR487" s="202"/>
      <c r="GS487" s="202"/>
      <c r="GT487" s="202"/>
      <c r="GU487" s="202"/>
      <c r="GV487" s="202"/>
      <c r="GW487" s="202"/>
      <c r="GX487" s="202"/>
      <c r="GY487" s="202"/>
      <c r="GZ487" s="202"/>
      <c r="HA487" s="202"/>
      <c r="HB487" s="202"/>
      <c r="HC487" s="202"/>
      <c r="HD487" s="202"/>
      <c r="HE487" s="202"/>
      <c r="HF487" s="202"/>
      <c r="HG487" s="202"/>
      <c r="HH487" s="202"/>
      <c r="HI487" s="202"/>
      <c r="HJ487" s="202"/>
      <c r="HK487" s="202"/>
      <c r="HL487" s="202"/>
      <c r="HM487" s="202"/>
      <c r="HN487" s="202"/>
      <c r="HO487" s="202"/>
      <c r="HP487" s="202"/>
      <c r="HQ487" s="202"/>
      <c r="HR487" s="202"/>
      <c r="HS487" s="202"/>
    </row>
    <row r="488" spans="1:227" ht="10" customHeight="1" x14ac:dyDescent="0.35">
      <c r="A488" s="263"/>
      <c r="B488" s="263"/>
      <c r="C488" s="263"/>
      <c r="D488" s="263"/>
      <c r="E488" s="263"/>
      <c r="F488" s="263"/>
      <c r="G488" s="263"/>
      <c r="H488" s="263"/>
      <c r="I488" s="263"/>
      <c r="J488" s="263"/>
      <c r="K488" s="263"/>
      <c r="L488" s="263"/>
      <c r="M488" s="263"/>
      <c r="N488" s="263"/>
      <c r="O488" s="263"/>
      <c r="P488" s="263"/>
      <c r="Q488" s="263"/>
      <c r="R488" s="263"/>
      <c r="S488" s="263"/>
      <c r="T488" s="263"/>
      <c r="U488" s="263"/>
      <c r="V488" s="263"/>
      <c r="W488" s="263"/>
      <c r="X488" s="263"/>
      <c r="Y488" s="263"/>
      <c r="Z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  <c r="BI488" s="202"/>
      <c r="BJ488" s="202"/>
      <c r="BK488" s="202"/>
      <c r="BL488" s="202"/>
      <c r="BM488" s="202"/>
      <c r="BN488" s="202"/>
      <c r="BO488" s="202"/>
      <c r="BP488" s="202"/>
      <c r="BQ488" s="202"/>
      <c r="BR488" s="202"/>
      <c r="BS488" s="202"/>
      <c r="BT488" s="202"/>
      <c r="BU488" s="202"/>
      <c r="BV488" s="202"/>
      <c r="BW488" s="202"/>
      <c r="BX488" s="202"/>
      <c r="BY488" s="202"/>
      <c r="BZ488" s="202"/>
      <c r="CA488" s="202"/>
      <c r="CB488" s="202"/>
      <c r="CC488" s="202"/>
      <c r="CD488" s="202"/>
      <c r="CE488" s="202"/>
      <c r="CF488" s="202"/>
      <c r="CG488" s="202"/>
      <c r="CH488" s="202"/>
      <c r="CI488" s="202"/>
      <c r="CJ488" s="202"/>
      <c r="CK488" s="202"/>
      <c r="CL488" s="202"/>
      <c r="CM488" s="202"/>
      <c r="CN488" s="202"/>
      <c r="CO488" s="202"/>
      <c r="CP488" s="202"/>
      <c r="CQ488" s="202"/>
      <c r="CR488" s="202"/>
      <c r="CS488" s="202"/>
      <c r="CT488" s="202"/>
      <c r="CU488" s="202"/>
      <c r="CV488" s="202"/>
      <c r="CW488" s="202"/>
      <c r="CX488" s="202"/>
      <c r="CY488" s="202"/>
      <c r="CZ488" s="202"/>
      <c r="DA488" s="202"/>
      <c r="DB488" s="202"/>
      <c r="DC488" s="202"/>
      <c r="DD488" s="202"/>
      <c r="DE488" s="202"/>
      <c r="DF488" s="202"/>
      <c r="DG488" s="202"/>
      <c r="DH488" s="202"/>
      <c r="DI488" s="202"/>
      <c r="DJ488" s="202"/>
      <c r="DK488" s="202"/>
      <c r="DL488" s="202"/>
      <c r="DM488" s="202"/>
      <c r="DN488" s="202"/>
      <c r="DO488" s="202"/>
      <c r="DP488" s="202"/>
      <c r="DQ488" s="202"/>
      <c r="DR488" s="202"/>
      <c r="DS488" s="202"/>
      <c r="DT488" s="202"/>
      <c r="DU488" s="202"/>
      <c r="DV488" s="202"/>
      <c r="DW488" s="202"/>
      <c r="DX488" s="202"/>
      <c r="DY488" s="202"/>
      <c r="DZ488" s="202"/>
      <c r="EA488" s="202"/>
      <c r="EB488" s="202"/>
      <c r="EC488" s="202"/>
      <c r="ED488" s="202"/>
      <c r="EE488" s="202"/>
      <c r="EF488" s="202"/>
      <c r="EG488" s="202"/>
      <c r="EH488" s="202"/>
      <c r="EI488" s="202"/>
      <c r="EJ488" s="202"/>
      <c r="EK488" s="202"/>
      <c r="EL488" s="202"/>
      <c r="EM488" s="202"/>
      <c r="EN488" s="202"/>
      <c r="EO488" s="202"/>
      <c r="EP488" s="202"/>
      <c r="EQ488" s="202"/>
      <c r="ER488" s="202"/>
      <c r="ES488" s="202"/>
      <c r="ET488" s="202"/>
      <c r="EU488" s="202"/>
      <c r="EV488" s="202"/>
      <c r="EW488" s="202"/>
      <c r="EX488" s="202"/>
      <c r="EY488" s="202"/>
      <c r="EZ488" s="202"/>
      <c r="FA488" s="202"/>
      <c r="FB488" s="202"/>
      <c r="FC488" s="202"/>
      <c r="FD488" s="202"/>
      <c r="FE488" s="202"/>
      <c r="FF488" s="202"/>
      <c r="FG488" s="202"/>
      <c r="FH488" s="202"/>
      <c r="FI488" s="202"/>
      <c r="FJ488" s="202"/>
      <c r="FK488" s="202"/>
      <c r="FL488" s="202"/>
      <c r="FM488" s="202"/>
      <c r="FN488" s="202"/>
      <c r="FO488" s="202"/>
      <c r="FP488" s="202"/>
      <c r="FQ488" s="202"/>
      <c r="FR488" s="202"/>
      <c r="FS488" s="202"/>
      <c r="FT488" s="202"/>
      <c r="FU488" s="202"/>
      <c r="FV488" s="202"/>
      <c r="FW488" s="202"/>
      <c r="FX488" s="202"/>
      <c r="FY488" s="202"/>
      <c r="FZ488" s="202"/>
      <c r="GA488" s="202"/>
      <c r="GB488" s="202"/>
      <c r="GC488" s="202"/>
      <c r="GD488" s="202"/>
      <c r="GE488" s="202"/>
      <c r="GF488" s="202"/>
      <c r="GG488" s="202"/>
      <c r="GH488" s="202"/>
      <c r="GI488" s="202"/>
      <c r="GJ488" s="202"/>
      <c r="GK488" s="202"/>
      <c r="GL488" s="202"/>
      <c r="GM488" s="202"/>
      <c r="GN488" s="202"/>
      <c r="GO488" s="202"/>
      <c r="GP488" s="202"/>
      <c r="GQ488" s="202"/>
      <c r="GR488" s="202"/>
      <c r="GS488" s="202"/>
      <c r="GT488" s="202"/>
      <c r="GU488" s="202"/>
      <c r="GV488" s="202"/>
      <c r="GW488" s="202"/>
      <c r="GX488" s="202"/>
      <c r="GY488" s="202"/>
      <c r="GZ488" s="202"/>
      <c r="HA488" s="202"/>
      <c r="HB488" s="202"/>
      <c r="HC488" s="202"/>
      <c r="HD488" s="202"/>
      <c r="HE488" s="202"/>
      <c r="HF488" s="202"/>
      <c r="HG488" s="202"/>
      <c r="HH488" s="202"/>
      <c r="HI488" s="202"/>
      <c r="HJ488" s="202"/>
      <c r="HK488" s="202"/>
      <c r="HL488" s="202"/>
      <c r="HM488" s="202"/>
      <c r="HN488" s="202"/>
      <c r="HO488" s="202"/>
      <c r="HP488" s="202"/>
      <c r="HQ488" s="202"/>
      <c r="HR488" s="202"/>
      <c r="HS488" s="202"/>
    </row>
    <row r="489" spans="1:227" ht="10" customHeight="1" x14ac:dyDescent="0.35">
      <c r="A489" s="263"/>
      <c r="B489" s="263"/>
      <c r="C489" s="263"/>
      <c r="D489" s="263"/>
      <c r="E489" s="263"/>
      <c r="F489" s="263"/>
      <c r="G489" s="263"/>
      <c r="H489" s="263"/>
      <c r="I489" s="263"/>
      <c r="J489" s="263"/>
      <c r="K489" s="263"/>
      <c r="L489" s="263"/>
      <c r="M489" s="263"/>
      <c r="N489" s="263"/>
      <c r="O489" s="263"/>
      <c r="P489" s="263"/>
      <c r="Q489" s="263"/>
      <c r="R489" s="263"/>
      <c r="S489" s="263"/>
      <c r="T489" s="263"/>
      <c r="U489" s="263"/>
      <c r="V489" s="263"/>
      <c r="W489" s="263"/>
      <c r="X489" s="263"/>
      <c r="Y489" s="263"/>
      <c r="Z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  <c r="BI489" s="202"/>
      <c r="BJ489" s="202"/>
      <c r="BK489" s="202"/>
      <c r="BL489" s="202"/>
      <c r="BM489" s="202"/>
      <c r="BN489" s="202"/>
      <c r="BO489" s="202"/>
      <c r="BP489" s="202"/>
      <c r="BQ489" s="202"/>
      <c r="BR489" s="202"/>
      <c r="BS489" s="202"/>
      <c r="BT489" s="202"/>
      <c r="BU489" s="202"/>
      <c r="BV489" s="202"/>
      <c r="BW489" s="202"/>
      <c r="BX489" s="202"/>
      <c r="BY489" s="202"/>
      <c r="BZ489" s="202"/>
      <c r="CA489" s="202"/>
      <c r="CB489" s="202"/>
      <c r="CC489" s="202"/>
      <c r="CD489" s="202"/>
      <c r="CE489" s="202"/>
      <c r="CF489" s="202"/>
      <c r="CG489" s="202"/>
      <c r="CH489" s="202"/>
      <c r="CI489" s="202"/>
      <c r="CJ489" s="202"/>
      <c r="CK489" s="202"/>
      <c r="CL489" s="202"/>
      <c r="CM489" s="202"/>
      <c r="CN489" s="202"/>
      <c r="CO489" s="202"/>
      <c r="CP489" s="202"/>
      <c r="CQ489" s="202"/>
      <c r="CR489" s="202"/>
      <c r="CS489" s="202"/>
      <c r="CT489" s="202"/>
      <c r="CU489" s="202"/>
      <c r="CV489" s="202"/>
      <c r="CW489" s="202"/>
      <c r="CX489" s="202"/>
      <c r="CY489" s="202"/>
      <c r="CZ489" s="202"/>
      <c r="DA489" s="202"/>
      <c r="DB489" s="202"/>
      <c r="DC489" s="202"/>
      <c r="DD489" s="202"/>
      <c r="DE489" s="202"/>
      <c r="DF489" s="202"/>
      <c r="DG489" s="202"/>
      <c r="DH489" s="202"/>
      <c r="DI489" s="202"/>
      <c r="DJ489" s="202"/>
      <c r="DK489" s="202"/>
      <c r="DL489" s="202"/>
      <c r="DM489" s="202"/>
      <c r="DN489" s="202"/>
      <c r="DO489" s="202"/>
      <c r="DP489" s="202"/>
      <c r="DQ489" s="202"/>
      <c r="DR489" s="202"/>
      <c r="DS489" s="202"/>
      <c r="DT489" s="202"/>
      <c r="DU489" s="202"/>
      <c r="DV489" s="202"/>
      <c r="DW489" s="202"/>
      <c r="DX489" s="202"/>
      <c r="DY489" s="202"/>
      <c r="DZ489" s="202"/>
      <c r="EA489" s="202"/>
      <c r="EB489" s="202"/>
      <c r="EC489" s="202"/>
      <c r="ED489" s="202"/>
      <c r="EE489" s="202"/>
      <c r="EF489" s="202"/>
      <c r="EG489" s="202"/>
      <c r="EH489" s="202"/>
      <c r="EI489" s="202"/>
      <c r="EJ489" s="202"/>
      <c r="EK489" s="202"/>
      <c r="EL489" s="202"/>
      <c r="EM489" s="202"/>
      <c r="EN489" s="202"/>
      <c r="EO489" s="202"/>
      <c r="EP489" s="202"/>
      <c r="EQ489" s="202"/>
      <c r="ER489" s="202"/>
      <c r="ES489" s="202"/>
      <c r="ET489" s="202"/>
      <c r="EU489" s="202"/>
      <c r="EV489" s="202"/>
      <c r="EW489" s="202"/>
      <c r="EX489" s="202"/>
      <c r="EY489" s="202"/>
      <c r="EZ489" s="202"/>
      <c r="FA489" s="202"/>
      <c r="FB489" s="202"/>
      <c r="FC489" s="202"/>
      <c r="FD489" s="202"/>
      <c r="FE489" s="202"/>
      <c r="FF489" s="202"/>
      <c r="FG489" s="202"/>
      <c r="FH489" s="202"/>
      <c r="FI489" s="202"/>
      <c r="FJ489" s="202"/>
      <c r="FK489" s="202"/>
      <c r="FL489" s="202"/>
      <c r="FM489" s="202"/>
      <c r="FN489" s="202"/>
      <c r="FO489" s="202"/>
      <c r="FP489" s="202"/>
      <c r="FQ489" s="202"/>
      <c r="FR489" s="202"/>
      <c r="FS489" s="202"/>
      <c r="FT489" s="202"/>
      <c r="FU489" s="202"/>
      <c r="FV489" s="202"/>
      <c r="FW489" s="202"/>
      <c r="FX489" s="202"/>
      <c r="FY489" s="202"/>
      <c r="FZ489" s="202"/>
      <c r="GA489" s="202"/>
      <c r="GB489" s="202"/>
      <c r="GC489" s="202"/>
      <c r="GD489" s="202"/>
      <c r="GE489" s="202"/>
      <c r="GF489" s="202"/>
      <c r="GG489" s="202"/>
      <c r="GH489" s="202"/>
      <c r="GI489" s="202"/>
      <c r="GJ489" s="202"/>
      <c r="GK489" s="202"/>
      <c r="GL489" s="202"/>
      <c r="GM489" s="202"/>
      <c r="GN489" s="202"/>
      <c r="GO489" s="202"/>
      <c r="GP489" s="202"/>
      <c r="GQ489" s="202"/>
      <c r="GR489" s="202"/>
      <c r="GS489" s="202"/>
      <c r="GT489" s="202"/>
      <c r="GU489" s="202"/>
      <c r="GV489" s="202"/>
      <c r="GW489" s="202"/>
      <c r="GX489" s="202"/>
      <c r="GY489" s="202"/>
      <c r="GZ489" s="202"/>
      <c r="HA489" s="202"/>
      <c r="HB489" s="202"/>
      <c r="HC489" s="202"/>
      <c r="HD489" s="202"/>
      <c r="HE489" s="202"/>
      <c r="HF489" s="202"/>
      <c r="HG489" s="202"/>
      <c r="HH489" s="202"/>
      <c r="HI489" s="202"/>
      <c r="HJ489" s="202"/>
      <c r="HK489" s="202"/>
      <c r="HL489" s="202"/>
      <c r="HM489" s="202"/>
      <c r="HN489" s="202"/>
      <c r="HO489" s="202"/>
      <c r="HP489" s="202"/>
      <c r="HQ489" s="202"/>
      <c r="HR489" s="202"/>
      <c r="HS489" s="202"/>
    </row>
    <row r="490" spans="1:227" ht="10" customHeight="1" x14ac:dyDescent="0.35">
      <c r="A490" s="263"/>
      <c r="B490" s="263"/>
      <c r="C490" s="263"/>
      <c r="D490" s="263"/>
      <c r="E490" s="263"/>
      <c r="F490" s="263"/>
      <c r="G490" s="263"/>
      <c r="H490" s="263"/>
      <c r="I490" s="263"/>
      <c r="J490" s="263"/>
      <c r="K490" s="263"/>
      <c r="L490" s="263"/>
      <c r="M490" s="263"/>
      <c r="N490" s="263"/>
      <c r="O490" s="263"/>
      <c r="P490" s="263"/>
      <c r="Q490" s="263"/>
      <c r="R490" s="263"/>
      <c r="S490" s="263"/>
      <c r="T490" s="263"/>
      <c r="U490" s="263"/>
      <c r="V490" s="263"/>
      <c r="W490" s="263"/>
      <c r="X490" s="263"/>
      <c r="Y490" s="263"/>
      <c r="Z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  <c r="BI490" s="202"/>
      <c r="BJ490" s="202"/>
      <c r="BK490" s="202"/>
      <c r="BL490" s="202"/>
      <c r="BM490" s="202"/>
      <c r="BN490" s="202"/>
      <c r="BO490" s="202"/>
      <c r="BP490" s="202"/>
      <c r="BQ490" s="202"/>
      <c r="BR490" s="202"/>
      <c r="BS490" s="202"/>
      <c r="BT490" s="202"/>
      <c r="BU490" s="202"/>
      <c r="BV490" s="202"/>
      <c r="BW490" s="202"/>
      <c r="BX490" s="202"/>
      <c r="BY490" s="202"/>
      <c r="BZ490" s="202"/>
      <c r="CA490" s="202"/>
      <c r="CB490" s="202"/>
      <c r="CC490" s="202"/>
      <c r="CD490" s="202"/>
      <c r="CE490" s="202"/>
      <c r="CF490" s="202"/>
      <c r="CG490" s="202"/>
      <c r="CH490" s="202"/>
      <c r="CI490" s="202"/>
      <c r="CJ490" s="202"/>
      <c r="CK490" s="202"/>
      <c r="CL490" s="202"/>
      <c r="CM490" s="202"/>
      <c r="CN490" s="202"/>
      <c r="CO490" s="202"/>
      <c r="CP490" s="202"/>
      <c r="CQ490" s="202"/>
      <c r="CR490" s="202"/>
      <c r="CS490" s="202"/>
      <c r="CT490" s="202"/>
      <c r="CU490" s="202"/>
      <c r="CV490" s="202"/>
      <c r="CW490" s="202"/>
      <c r="CX490" s="202"/>
      <c r="CY490" s="202"/>
      <c r="CZ490" s="202"/>
      <c r="DA490" s="202"/>
      <c r="DB490" s="202"/>
      <c r="DC490" s="202"/>
      <c r="DD490" s="202"/>
      <c r="DE490" s="202"/>
      <c r="DF490" s="202"/>
      <c r="DG490" s="202"/>
      <c r="DH490" s="202"/>
      <c r="DI490" s="202"/>
      <c r="DJ490" s="202"/>
      <c r="DK490" s="202"/>
      <c r="DL490" s="202"/>
      <c r="DM490" s="202"/>
      <c r="DN490" s="202"/>
      <c r="DO490" s="202"/>
      <c r="DP490" s="202"/>
      <c r="DQ490" s="202"/>
      <c r="DR490" s="202"/>
      <c r="DS490" s="202"/>
      <c r="DT490" s="202"/>
      <c r="DU490" s="202"/>
      <c r="DV490" s="202"/>
      <c r="DW490" s="202"/>
      <c r="DX490" s="202"/>
      <c r="DY490" s="202"/>
      <c r="DZ490" s="202"/>
      <c r="EA490" s="202"/>
      <c r="EB490" s="202"/>
      <c r="EC490" s="202"/>
      <c r="ED490" s="202"/>
      <c r="EE490" s="202"/>
      <c r="EF490" s="202"/>
      <c r="EG490" s="202"/>
      <c r="EH490" s="202"/>
      <c r="EI490" s="202"/>
      <c r="EJ490" s="202"/>
      <c r="EK490" s="202"/>
      <c r="EL490" s="202"/>
      <c r="EM490" s="202"/>
      <c r="EN490" s="202"/>
      <c r="EO490" s="202"/>
      <c r="EP490" s="202"/>
      <c r="EQ490" s="202"/>
      <c r="ER490" s="202"/>
      <c r="ES490" s="202"/>
      <c r="ET490" s="202"/>
      <c r="EU490" s="202"/>
      <c r="EV490" s="202"/>
      <c r="EW490" s="202"/>
      <c r="EX490" s="202"/>
      <c r="EY490" s="202"/>
      <c r="EZ490" s="202"/>
      <c r="FA490" s="202"/>
      <c r="FB490" s="202"/>
      <c r="FC490" s="202"/>
      <c r="FD490" s="202"/>
      <c r="FE490" s="202"/>
      <c r="FF490" s="202"/>
      <c r="FG490" s="202"/>
      <c r="FH490" s="202"/>
      <c r="FI490" s="202"/>
      <c r="FJ490" s="202"/>
      <c r="FK490" s="202"/>
      <c r="FL490" s="202"/>
      <c r="FM490" s="202"/>
      <c r="FN490" s="202"/>
      <c r="FO490" s="202"/>
      <c r="FP490" s="202"/>
      <c r="FQ490" s="202"/>
      <c r="FR490" s="202"/>
      <c r="FS490" s="202"/>
      <c r="FT490" s="202"/>
      <c r="FU490" s="202"/>
      <c r="FV490" s="202"/>
      <c r="FW490" s="202"/>
      <c r="FX490" s="202"/>
      <c r="FY490" s="202"/>
      <c r="FZ490" s="202"/>
      <c r="GA490" s="202"/>
      <c r="GB490" s="202"/>
      <c r="GC490" s="202"/>
      <c r="GD490" s="202"/>
      <c r="GE490" s="202"/>
      <c r="GF490" s="202"/>
      <c r="GG490" s="202"/>
      <c r="GH490" s="202"/>
      <c r="GI490" s="202"/>
      <c r="GJ490" s="202"/>
      <c r="GK490" s="202"/>
      <c r="GL490" s="202"/>
      <c r="GM490" s="202"/>
      <c r="GN490" s="202"/>
      <c r="GO490" s="202"/>
      <c r="GP490" s="202"/>
      <c r="GQ490" s="202"/>
      <c r="GR490" s="202"/>
      <c r="GS490" s="202"/>
      <c r="GT490" s="202"/>
      <c r="GU490" s="202"/>
      <c r="GV490" s="202"/>
      <c r="GW490" s="202"/>
      <c r="GX490" s="202"/>
      <c r="GY490" s="202"/>
      <c r="GZ490" s="202"/>
      <c r="HA490" s="202"/>
      <c r="HB490" s="202"/>
      <c r="HC490" s="202"/>
      <c r="HD490" s="202"/>
      <c r="HE490" s="202"/>
      <c r="HF490" s="202"/>
      <c r="HG490" s="202"/>
      <c r="HH490" s="202"/>
      <c r="HI490" s="202"/>
      <c r="HJ490" s="202"/>
      <c r="HK490" s="202"/>
      <c r="HL490" s="202"/>
      <c r="HM490" s="202"/>
      <c r="HN490" s="202"/>
      <c r="HO490" s="202"/>
      <c r="HP490" s="202"/>
      <c r="HQ490" s="202"/>
      <c r="HR490" s="202"/>
      <c r="HS490" s="202"/>
    </row>
    <row r="491" spans="1:227" ht="10" customHeight="1" x14ac:dyDescent="0.35">
      <c r="A491" s="263"/>
      <c r="B491" s="263"/>
      <c r="C491" s="263"/>
      <c r="D491" s="263"/>
      <c r="E491" s="263"/>
      <c r="F491" s="263"/>
      <c r="G491" s="263"/>
      <c r="H491" s="263"/>
      <c r="I491" s="263"/>
      <c r="J491" s="263"/>
      <c r="K491" s="263"/>
      <c r="L491" s="263"/>
      <c r="M491" s="263"/>
      <c r="N491" s="263"/>
      <c r="O491" s="263"/>
      <c r="P491" s="263"/>
      <c r="Q491" s="263"/>
      <c r="R491" s="263"/>
      <c r="S491" s="263"/>
      <c r="T491" s="263"/>
      <c r="U491" s="263"/>
      <c r="V491" s="263"/>
      <c r="W491" s="263"/>
      <c r="X491" s="263"/>
      <c r="Y491" s="263"/>
      <c r="Z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  <c r="BI491" s="202"/>
      <c r="BJ491" s="202"/>
      <c r="BK491" s="202"/>
      <c r="BL491" s="202"/>
      <c r="BM491" s="202"/>
      <c r="BN491" s="202"/>
      <c r="BO491" s="202"/>
      <c r="BP491" s="202"/>
      <c r="BQ491" s="202"/>
      <c r="BR491" s="202"/>
      <c r="BS491" s="202"/>
      <c r="BT491" s="202"/>
      <c r="BU491" s="202"/>
      <c r="BV491" s="202"/>
      <c r="BW491" s="202"/>
      <c r="BX491" s="202"/>
      <c r="BY491" s="202"/>
      <c r="BZ491" s="202"/>
      <c r="CA491" s="202"/>
      <c r="CB491" s="202"/>
      <c r="CC491" s="202"/>
      <c r="CD491" s="202"/>
      <c r="CE491" s="202"/>
      <c r="CF491" s="202"/>
      <c r="CG491" s="202"/>
      <c r="CH491" s="202"/>
      <c r="CI491" s="202"/>
      <c r="CJ491" s="202"/>
      <c r="CK491" s="202"/>
      <c r="CL491" s="202"/>
      <c r="CM491" s="202"/>
      <c r="CN491" s="202"/>
      <c r="CO491" s="202"/>
      <c r="CP491" s="202"/>
      <c r="CQ491" s="202"/>
      <c r="CR491" s="202"/>
      <c r="CS491" s="202"/>
      <c r="CT491" s="202"/>
      <c r="CU491" s="202"/>
      <c r="CV491" s="202"/>
      <c r="CW491" s="202"/>
      <c r="CX491" s="202"/>
      <c r="CY491" s="202"/>
      <c r="CZ491" s="202"/>
      <c r="DA491" s="202"/>
      <c r="DB491" s="202"/>
      <c r="DC491" s="202"/>
      <c r="DD491" s="202"/>
      <c r="DE491" s="202"/>
      <c r="DF491" s="202"/>
      <c r="DG491" s="202"/>
      <c r="DH491" s="202"/>
      <c r="DI491" s="202"/>
      <c r="DJ491" s="202"/>
      <c r="DK491" s="202"/>
      <c r="DL491" s="202"/>
      <c r="DM491" s="202"/>
      <c r="DN491" s="202"/>
      <c r="DO491" s="202"/>
      <c r="DP491" s="202"/>
      <c r="DQ491" s="202"/>
      <c r="DR491" s="202"/>
      <c r="DS491" s="202"/>
      <c r="DT491" s="202"/>
      <c r="DU491" s="202"/>
      <c r="DV491" s="202"/>
      <c r="DW491" s="202"/>
      <c r="DX491" s="202"/>
      <c r="DY491" s="202"/>
      <c r="DZ491" s="202"/>
      <c r="EA491" s="202"/>
      <c r="EB491" s="202"/>
      <c r="EC491" s="202"/>
      <c r="ED491" s="202"/>
      <c r="EE491" s="202"/>
      <c r="EF491" s="202"/>
      <c r="EG491" s="202"/>
      <c r="EH491" s="202"/>
      <c r="EI491" s="202"/>
      <c r="EJ491" s="202"/>
      <c r="EK491" s="202"/>
      <c r="EL491" s="202"/>
      <c r="EM491" s="202"/>
      <c r="EN491" s="202"/>
      <c r="EO491" s="202"/>
      <c r="EP491" s="202"/>
      <c r="EQ491" s="202"/>
      <c r="ER491" s="202"/>
      <c r="ES491" s="202"/>
      <c r="ET491" s="202"/>
      <c r="EU491" s="202"/>
      <c r="EV491" s="202"/>
      <c r="EW491" s="202"/>
      <c r="EX491" s="202"/>
      <c r="EY491" s="202"/>
      <c r="EZ491" s="202"/>
      <c r="FA491" s="202"/>
      <c r="FB491" s="202"/>
      <c r="FC491" s="202"/>
      <c r="FD491" s="202"/>
      <c r="FE491" s="202"/>
      <c r="FF491" s="202"/>
      <c r="FG491" s="202"/>
      <c r="FH491" s="202"/>
      <c r="FI491" s="202"/>
      <c r="FJ491" s="202"/>
      <c r="FK491" s="202"/>
      <c r="FL491" s="202"/>
      <c r="FM491" s="202"/>
      <c r="FN491" s="202"/>
      <c r="FO491" s="202"/>
      <c r="FP491" s="202"/>
      <c r="FQ491" s="202"/>
      <c r="FR491" s="202"/>
      <c r="FS491" s="202"/>
      <c r="FT491" s="202"/>
      <c r="FU491" s="202"/>
      <c r="FV491" s="202"/>
      <c r="FW491" s="202"/>
      <c r="FX491" s="202"/>
      <c r="FY491" s="202"/>
      <c r="FZ491" s="202"/>
      <c r="GA491" s="202"/>
      <c r="GB491" s="202"/>
      <c r="GC491" s="202"/>
      <c r="GD491" s="202"/>
      <c r="GE491" s="202"/>
      <c r="GF491" s="202"/>
      <c r="GG491" s="202"/>
      <c r="GH491" s="202"/>
      <c r="GI491" s="202"/>
      <c r="GJ491" s="202"/>
      <c r="GK491" s="202"/>
      <c r="GL491" s="202"/>
      <c r="GM491" s="202"/>
      <c r="GN491" s="202"/>
      <c r="GO491" s="202"/>
      <c r="GP491" s="202"/>
      <c r="GQ491" s="202"/>
      <c r="GR491" s="202"/>
      <c r="GS491" s="202"/>
      <c r="GT491" s="202"/>
      <c r="GU491" s="202"/>
      <c r="GV491" s="202"/>
      <c r="GW491" s="202"/>
      <c r="GX491" s="202"/>
      <c r="GY491" s="202"/>
      <c r="GZ491" s="202"/>
      <c r="HA491" s="202"/>
      <c r="HB491" s="202"/>
      <c r="HC491" s="202"/>
      <c r="HD491" s="202"/>
      <c r="HE491" s="202"/>
      <c r="HF491" s="202"/>
      <c r="HG491" s="202"/>
      <c r="HH491" s="202"/>
      <c r="HI491" s="202"/>
      <c r="HJ491" s="202"/>
      <c r="HK491" s="202"/>
      <c r="HL491" s="202"/>
      <c r="HM491" s="202"/>
      <c r="HN491" s="202"/>
      <c r="HO491" s="202"/>
      <c r="HP491" s="202"/>
      <c r="HQ491" s="202"/>
      <c r="HR491" s="202"/>
      <c r="HS491" s="202"/>
    </row>
    <row r="492" spans="1:227" ht="10" customHeight="1" x14ac:dyDescent="0.35">
      <c r="A492" s="263"/>
      <c r="B492" s="263"/>
      <c r="C492" s="263"/>
      <c r="D492" s="263"/>
      <c r="E492" s="263"/>
      <c r="F492" s="263"/>
      <c r="G492" s="263"/>
      <c r="H492" s="263"/>
      <c r="I492" s="263"/>
      <c r="J492" s="263"/>
      <c r="K492" s="263"/>
      <c r="L492" s="263"/>
      <c r="M492" s="263"/>
      <c r="N492" s="263"/>
      <c r="O492" s="263"/>
      <c r="P492" s="263"/>
      <c r="Q492" s="263"/>
      <c r="R492" s="263"/>
      <c r="S492" s="263"/>
      <c r="T492" s="263"/>
      <c r="U492" s="263"/>
      <c r="V492" s="263"/>
      <c r="W492" s="263"/>
      <c r="X492" s="263"/>
      <c r="Y492" s="263"/>
      <c r="Z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  <c r="BI492" s="202"/>
      <c r="BJ492" s="202"/>
      <c r="BK492" s="202"/>
      <c r="BL492" s="202"/>
      <c r="BM492" s="202"/>
      <c r="BN492" s="202"/>
      <c r="BO492" s="202"/>
      <c r="BP492" s="202"/>
      <c r="BQ492" s="202"/>
      <c r="BR492" s="202"/>
      <c r="BS492" s="202"/>
      <c r="BT492" s="202"/>
      <c r="BU492" s="202"/>
      <c r="BV492" s="202"/>
      <c r="BW492" s="202"/>
      <c r="BX492" s="202"/>
      <c r="BY492" s="202"/>
      <c r="BZ492" s="202"/>
      <c r="CA492" s="202"/>
      <c r="CB492" s="202"/>
      <c r="CC492" s="202"/>
      <c r="CD492" s="202"/>
      <c r="CE492" s="202"/>
      <c r="CF492" s="202"/>
      <c r="CG492" s="202"/>
      <c r="CH492" s="202"/>
      <c r="CI492" s="202"/>
      <c r="CJ492" s="202"/>
      <c r="CK492" s="202"/>
      <c r="CL492" s="202"/>
      <c r="CM492" s="202"/>
      <c r="CN492" s="202"/>
      <c r="CO492" s="202"/>
      <c r="CP492" s="202"/>
      <c r="CQ492" s="202"/>
      <c r="CR492" s="202"/>
      <c r="CS492" s="202"/>
      <c r="CT492" s="202"/>
      <c r="CU492" s="202"/>
      <c r="CV492" s="202"/>
      <c r="CW492" s="202"/>
      <c r="CX492" s="202"/>
      <c r="CY492" s="202"/>
      <c r="CZ492" s="202"/>
      <c r="DA492" s="202"/>
      <c r="DB492" s="202"/>
      <c r="DC492" s="202"/>
      <c r="DD492" s="202"/>
      <c r="DE492" s="202"/>
      <c r="DF492" s="202"/>
      <c r="DG492" s="202"/>
      <c r="DH492" s="202"/>
      <c r="DI492" s="202"/>
      <c r="DJ492" s="202"/>
      <c r="DK492" s="202"/>
      <c r="DL492" s="202"/>
      <c r="DM492" s="202"/>
      <c r="DN492" s="202"/>
      <c r="DO492" s="202"/>
      <c r="DP492" s="202"/>
      <c r="DQ492" s="202"/>
      <c r="DR492" s="202"/>
      <c r="DS492" s="202"/>
      <c r="DT492" s="202"/>
      <c r="DU492" s="202"/>
      <c r="DV492" s="202"/>
      <c r="DW492" s="202"/>
      <c r="DX492" s="202"/>
      <c r="DY492" s="202"/>
      <c r="DZ492" s="202"/>
      <c r="EA492" s="202"/>
      <c r="EB492" s="202"/>
      <c r="EC492" s="202"/>
      <c r="ED492" s="202"/>
      <c r="EE492" s="202"/>
      <c r="EF492" s="202"/>
      <c r="EG492" s="202"/>
      <c r="EH492" s="202"/>
      <c r="EI492" s="202"/>
      <c r="EJ492" s="202"/>
      <c r="EK492" s="202"/>
      <c r="EL492" s="202"/>
      <c r="EM492" s="202"/>
      <c r="EN492" s="202"/>
      <c r="EO492" s="202"/>
      <c r="EP492" s="202"/>
      <c r="EQ492" s="202"/>
      <c r="ER492" s="202"/>
      <c r="ES492" s="202"/>
      <c r="ET492" s="202"/>
      <c r="EU492" s="202"/>
      <c r="EV492" s="202"/>
      <c r="EW492" s="202"/>
      <c r="EX492" s="202"/>
      <c r="EY492" s="202"/>
      <c r="EZ492" s="202"/>
      <c r="FA492" s="202"/>
      <c r="FB492" s="202"/>
      <c r="FC492" s="202"/>
      <c r="FD492" s="202"/>
      <c r="FE492" s="202"/>
      <c r="FF492" s="202"/>
      <c r="FG492" s="202"/>
      <c r="FH492" s="202"/>
      <c r="FI492" s="202"/>
      <c r="FJ492" s="202"/>
      <c r="FK492" s="202"/>
      <c r="FL492" s="202"/>
      <c r="FM492" s="202"/>
      <c r="FN492" s="202"/>
      <c r="FO492" s="202"/>
      <c r="FP492" s="202"/>
      <c r="FQ492" s="202"/>
      <c r="FR492" s="202"/>
      <c r="FS492" s="202"/>
      <c r="FT492" s="202"/>
      <c r="FU492" s="202"/>
      <c r="FV492" s="202"/>
      <c r="FW492" s="202"/>
      <c r="FX492" s="202"/>
      <c r="FY492" s="202"/>
      <c r="FZ492" s="202"/>
      <c r="GA492" s="202"/>
      <c r="GB492" s="202"/>
      <c r="GC492" s="202"/>
      <c r="GD492" s="202"/>
      <c r="GE492" s="202"/>
      <c r="GF492" s="202"/>
      <c r="GG492" s="202"/>
      <c r="GH492" s="202"/>
      <c r="GI492" s="202"/>
      <c r="GJ492" s="202"/>
      <c r="GK492" s="202"/>
      <c r="GL492" s="202"/>
      <c r="GM492" s="202"/>
      <c r="GN492" s="202"/>
      <c r="GO492" s="202"/>
      <c r="GP492" s="202"/>
      <c r="GQ492" s="202"/>
      <c r="GR492" s="202"/>
      <c r="GS492" s="202"/>
      <c r="GT492" s="202"/>
      <c r="GU492" s="202"/>
      <c r="GV492" s="202"/>
      <c r="GW492" s="202"/>
      <c r="GX492" s="202"/>
      <c r="GY492" s="202"/>
      <c r="GZ492" s="202"/>
      <c r="HA492" s="202"/>
      <c r="HB492" s="202"/>
      <c r="HC492" s="202"/>
      <c r="HD492" s="202"/>
      <c r="HE492" s="202"/>
      <c r="HF492" s="202"/>
      <c r="HG492" s="202"/>
      <c r="HH492" s="202"/>
      <c r="HI492" s="202"/>
      <c r="HJ492" s="202"/>
      <c r="HK492" s="202"/>
      <c r="HL492" s="202"/>
      <c r="HM492" s="202"/>
      <c r="HN492" s="202"/>
      <c r="HO492" s="202"/>
      <c r="HP492" s="202"/>
      <c r="HQ492" s="202"/>
      <c r="HR492" s="202"/>
      <c r="HS492" s="202"/>
    </row>
    <row r="493" spans="1:227" ht="10" customHeight="1" x14ac:dyDescent="0.35">
      <c r="A493" s="263"/>
      <c r="B493" s="263"/>
      <c r="C493" s="263"/>
      <c r="D493" s="263"/>
      <c r="E493" s="263"/>
      <c r="F493" s="263"/>
      <c r="G493" s="263"/>
      <c r="H493" s="263"/>
      <c r="I493" s="263"/>
      <c r="J493" s="263"/>
      <c r="K493" s="263"/>
      <c r="L493" s="263"/>
      <c r="M493" s="263"/>
      <c r="N493" s="263"/>
      <c r="O493" s="263"/>
      <c r="P493" s="263"/>
      <c r="Q493" s="263"/>
      <c r="R493" s="263"/>
      <c r="S493" s="263"/>
      <c r="T493" s="263"/>
      <c r="U493" s="263"/>
      <c r="V493" s="263"/>
      <c r="W493" s="263"/>
      <c r="X493" s="263"/>
      <c r="Y493" s="263"/>
      <c r="Z493" s="202"/>
      <c r="AY493" s="202"/>
      <c r="AZ493" s="202"/>
      <c r="BA493" s="202"/>
      <c r="BB493" s="202"/>
      <c r="BC493" s="202"/>
      <c r="BD493" s="202"/>
      <c r="BE493" s="202"/>
      <c r="BF493" s="202"/>
      <c r="BG493" s="202"/>
      <c r="BH493" s="202"/>
      <c r="BI493" s="202"/>
      <c r="BJ493" s="202"/>
      <c r="BK493" s="202"/>
      <c r="BL493" s="202"/>
      <c r="BM493" s="202"/>
      <c r="BN493" s="202"/>
      <c r="BO493" s="202"/>
      <c r="BP493" s="202"/>
      <c r="BQ493" s="202"/>
      <c r="BR493" s="202"/>
      <c r="BS493" s="202"/>
      <c r="BT493" s="202"/>
      <c r="BU493" s="202"/>
      <c r="BV493" s="202"/>
      <c r="BW493" s="202"/>
      <c r="BX493" s="202"/>
      <c r="BY493" s="202"/>
      <c r="BZ493" s="202"/>
      <c r="CA493" s="202"/>
      <c r="CB493" s="202"/>
      <c r="CC493" s="202"/>
      <c r="CD493" s="202"/>
      <c r="CE493" s="202"/>
      <c r="CF493" s="202"/>
      <c r="CG493" s="202"/>
      <c r="CH493" s="202"/>
      <c r="CI493" s="202"/>
      <c r="CJ493" s="202"/>
      <c r="CK493" s="202"/>
      <c r="CL493" s="202"/>
      <c r="CM493" s="202"/>
      <c r="CN493" s="202"/>
      <c r="CO493" s="202"/>
      <c r="CP493" s="202"/>
      <c r="CQ493" s="202"/>
      <c r="CR493" s="202"/>
      <c r="CS493" s="202"/>
      <c r="CT493" s="202"/>
      <c r="CU493" s="202"/>
      <c r="CV493" s="202"/>
      <c r="CW493" s="202"/>
      <c r="CX493" s="202"/>
      <c r="CY493" s="202"/>
      <c r="CZ493" s="202"/>
      <c r="DA493" s="202"/>
      <c r="DB493" s="202"/>
      <c r="DC493" s="202"/>
      <c r="DD493" s="202"/>
      <c r="DE493" s="202"/>
      <c r="DF493" s="202"/>
      <c r="DG493" s="202"/>
      <c r="DH493" s="202"/>
      <c r="DI493" s="202"/>
      <c r="DJ493" s="202"/>
      <c r="DK493" s="202"/>
      <c r="DL493" s="202"/>
      <c r="DM493" s="202"/>
      <c r="DN493" s="202"/>
      <c r="DO493" s="202"/>
      <c r="DP493" s="202"/>
      <c r="DQ493" s="202"/>
      <c r="DR493" s="202"/>
      <c r="DS493" s="202"/>
      <c r="DT493" s="202"/>
      <c r="DU493" s="202"/>
      <c r="DV493" s="202"/>
      <c r="DW493" s="202"/>
      <c r="DX493" s="202"/>
      <c r="DY493" s="202"/>
      <c r="DZ493" s="202"/>
      <c r="EA493" s="202"/>
      <c r="EB493" s="202"/>
      <c r="EC493" s="202"/>
      <c r="ED493" s="202"/>
      <c r="EE493" s="202"/>
      <c r="EF493" s="202"/>
      <c r="EG493" s="202"/>
      <c r="EH493" s="202"/>
      <c r="EI493" s="202"/>
      <c r="EJ493" s="202"/>
      <c r="EK493" s="202"/>
      <c r="EL493" s="202"/>
      <c r="EM493" s="202"/>
      <c r="EN493" s="202"/>
      <c r="EO493" s="202"/>
      <c r="EP493" s="202"/>
      <c r="EQ493" s="202"/>
      <c r="ER493" s="202"/>
      <c r="ES493" s="202"/>
      <c r="ET493" s="202"/>
      <c r="EU493" s="202"/>
      <c r="EV493" s="202"/>
      <c r="EW493" s="202"/>
      <c r="EX493" s="202"/>
      <c r="EY493" s="202"/>
      <c r="EZ493" s="202"/>
      <c r="FA493" s="202"/>
      <c r="FB493" s="202"/>
      <c r="FC493" s="202"/>
      <c r="FD493" s="202"/>
      <c r="FE493" s="202"/>
      <c r="FF493" s="202"/>
      <c r="FG493" s="202"/>
      <c r="FH493" s="202"/>
      <c r="FI493" s="202"/>
      <c r="FJ493" s="202"/>
      <c r="FK493" s="202"/>
      <c r="FL493" s="202"/>
      <c r="FM493" s="202"/>
      <c r="FN493" s="202"/>
      <c r="FO493" s="202"/>
      <c r="FP493" s="202"/>
      <c r="FQ493" s="202"/>
      <c r="FR493" s="202"/>
      <c r="FS493" s="202"/>
      <c r="FT493" s="202"/>
      <c r="FU493" s="202"/>
      <c r="FV493" s="202"/>
      <c r="FW493" s="202"/>
      <c r="FX493" s="202"/>
      <c r="FY493" s="202"/>
      <c r="FZ493" s="202"/>
      <c r="GA493" s="202"/>
      <c r="GB493" s="202"/>
      <c r="GC493" s="202"/>
      <c r="GD493" s="202"/>
      <c r="GE493" s="202"/>
      <c r="GF493" s="202"/>
      <c r="GG493" s="202"/>
      <c r="GH493" s="202"/>
      <c r="GI493" s="202"/>
      <c r="GJ493" s="202"/>
      <c r="GK493" s="202"/>
      <c r="GL493" s="202"/>
      <c r="GM493" s="202"/>
      <c r="GN493" s="202"/>
      <c r="GO493" s="202"/>
      <c r="GP493" s="202"/>
      <c r="GQ493" s="202"/>
      <c r="GR493" s="202"/>
      <c r="GS493" s="202"/>
      <c r="GT493" s="202"/>
      <c r="GU493" s="202"/>
      <c r="GV493" s="202"/>
      <c r="GW493" s="202"/>
      <c r="GX493" s="202"/>
      <c r="GY493" s="202"/>
      <c r="GZ493" s="202"/>
      <c r="HA493" s="202"/>
      <c r="HB493" s="202"/>
      <c r="HC493" s="202"/>
      <c r="HD493" s="202"/>
      <c r="HE493" s="202"/>
      <c r="HF493" s="202"/>
      <c r="HG493" s="202"/>
      <c r="HH493" s="202"/>
      <c r="HI493" s="202"/>
      <c r="HJ493" s="202"/>
      <c r="HK493" s="202"/>
      <c r="HL493" s="202"/>
      <c r="HM493" s="202"/>
      <c r="HN493" s="202"/>
      <c r="HO493" s="202"/>
      <c r="HP493" s="202"/>
      <c r="HQ493" s="202"/>
      <c r="HR493" s="202"/>
      <c r="HS493" s="202"/>
    </row>
    <row r="494" spans="1:227" ht="10" customHeight="1" x14ac:dyDescent="0.35">
      <c r="A494" s="263"/>
      <c r="B494" s="263"/>
      <c r="C494" s="263"/>
      <c r="D494" s="263"/>
      <c r="E494" s="263"/>
      <c r="F494" s="263"/>
      <c r="G494" s="263"/>
      <c r="H494" s="263"/>
      <c r="I494" s="263"/>
      <c r="J494" s="263"/>
      <c r="K494" s="263"/>
      <c r="L494" s="263"/>
      <c r="M494" s="263"/>
      <c r="N494" s="263"/>
      <c r="O494" s="263"/>
      <c r="P494" s="263"/>
      <c r="Q494" s="263"/>
      <c r="R494" s="263"/>
      <c r="S494" s="263"/>
      <c r="T494" s="263"/>
      <c r="U494" s="263"/>
      <c r="V494" s="263"/>
      <c r="W494" s="263"/>
      <c r="X494" s="263"/>
      <c r="Y494" s="263"/>
      <c r="Z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  <c r="BI494" s="202"/>
      <c r="BJ494" s="202"/>
      <c r="BK494" s="202"/>
      <c r="BL494" s="202"/>
      <c r="BM494" s="202"/>
      <c r="BN494" s="202"/>
      <c r="BO494" s="202"/>
      <c r="BP494" s="202"/>
      <c r="BQ494" s="202"/>
      <c r="BR494" s="202"/>
      <c r="BS494" s="202"/>
      <c r="BT494" s="202"/>
      <c r="BU494" s="202"/>
      <c r="BV494" s="202"/>
      <c r="BW494" s="202"/>
      <c r="BX494" s="202"/>
      <c r="BY494" s="202"/>
      <c r="BZ494" s="202"/>
      <c r="CA494" s="202"/>
      <c r="CB494" s="202"/>
      <c r="CC494" s="202"/>
      <c r="CD494" s="202"/>
      <c r="CE494" s="202"/>
      <c r="CF494" s="202"/>
      <c r="CG494" s="202"/>
      <c r="CH494" s="202"/>
      <c r="CI494" s="202"/>
      <c r="CJ494" s="202"/>
      <c r="CK494" s="202"/>
      <c r="CL494" s="202"/>
      <c r="CM494" s="202"/>
      <c r="CN494" s="202"/>
      <c r="CO494" s="202"/>
      <c r="CP494" s="202"/>
      <c r="CQ494" s="202"/>
      <c r="CR494" s="202"/>
      <c r="CS494" s="202"/>
      <c r="CT494" s="202"/>
      <c r="CU494" s="202"/>
      <c r="CV494" s="202"/>
      <c r="CW494" s="202"/>
      <c r="CX494" s="202"/>
      <c r="CY494" s="202"/>
      <c r="CZ494" s="202"/>
      <c r="DA494" s="202"/>
      <c r="DB494" s="202"/>
      <c r="DC494" s="202"/>
      <c r="DD494" s="202"/>
      <c r="DE494" s="202"/>
      <c r="DF494" s="202"/>
      <c r="DG494" s="202"/>
      <c r="DH494" s="202"/>
      <c r="DI494" s="202"/>
      <c r="DJ494" s="202"/>
      <c r="DK494" s="202"/>
      <c r="DL494" s="202"/>
      <c r="DM494" s="202"/>
      <c r="DN494" s="202"/>
      <c r="DO494" s="202"/>
      <c r="DP494" s="202"/>
      <c r="DQ494" s="202"/>
      <c r="DR494" s="202"/>
      <c r="DS494" s="202"/>
      <c r="DT494" s="202"/>
      <c r="DU494" s="202"/>
      <c r="DV494" s="202"/>
      <c r="DW494" s="202"/>
      <c r="DX494" s="202"/>
      <c r="DY494" s="202"/>
      <c r="DZ494" s="202"/>
      <c r="EA494" s="202"/>
      <c r="EB494" s="202"/>
      <c r="EC494" s="202"/>
      <c r="ED494" s="202"/>
      <c r="EE494" s="202"/>
      <c r="EF494" s="202"/>
      <c r="EG494" s="202"/>
      <c r="EH494" s="202"/>
      <c r="EI494" s="202"/>
      <c r="EJ494" s="202"/>
      <c r="EK494" s="202"/>
      <c r="EL494" s="202"/>
      <c r="EM494" s="202"/>
      <c r="EN494" s="202"/>
      <c r="EO494" s="202"/>
      <c r="EP494" s="202"/>
      <c r="EQ494" s="202"/>
      <c r="ER494" s="202"/>
      <c r="ES494" s="202"/>
      <c r="ET494" s="202"/>
      <c r="EU494" s="202"/>
      <c r="EV494" s="202"/>
      <c r="EW494" s="202"/>
      <c r="EX494" s="202"/>
      <c r="EY494" s="202"/>
      <c r="EZ494" s="202"/>
      <c r="FA494" s="202"/>
      <c r="FB494" s="202"/>
      <c r="FC494" s="202"/>
      <c r="FD494" s="202"/>
      <c r="FE494" s="202"/>
      <c r="FF494" s="202"/>
      <c r="FG494" s="202"/>
      <c r="FH494" s="202"/>
      <c r="FI494" s="202"/>
      <c r="FJ494" s="202"/>
      <c r="FK494" s="202"/>
      <c r="FL494" s="202"/>
      <c r="FM494" s="202"/>
      <c r="FN494" s="202"/>
      <c r="FO494" s="202"/>
      <c r="FP494" s="202"/>
      <c r="FQ494" s="202"/>
      <c r="FR494" s="202"/>
      <c r="FS494" s="202"/>
      <c r="FT494" s="202"/>
      <c r="FU494" s="202"/>
      <c r="FV494" s="202"/>
      <c r="FW494" s="202"/>
      <c r="FX494" s="202"/>
      <c r="FY494" s="202"/>
      <c r="FZ494" s="202"/>
      <c r="GA494" s="202"/>
      <c r="GB494" s="202"/>
      <c r="GC494" s="202"/>
      <c r="GD494" s="202"/>
      <c r="GE494" s="202"/>
      <c r="GF494" s="202"/>
      <c r="GG494" s="202"/>
      <c r="GH494" s="202"/>
      <c r="GI494" s="202"/>
      <c r="GJ494" s="202"/>
      <c r="GK494" s="202"/>
      <c r="GL494" s="202"/>
      <c r="GM494" s="202"/>
      <c r="GN494" s="202"/>
      <c r="GO494" s="202"/>
      <c r="GP494" s="202"/>
      <c r="GQ494" s="202"/>
      <c r="GR494" s="202"/>
      <c r="GS494" s="202"/>
      <c r="GT494" s="202"/>
      <c r="GU494" s="202"/>
      <c r="GV494" s="202"/>
      <c r="GW494" s="202"/>
      <c r="GX494" s="202"/>
      <c r="GY494" s="202"/>
      <c r="GZ494" s="202"/>
      <c r="HA494" s="202"/>
      <c r="HB494" s="202"/>
      <c r="HC494" s="202"/>
      <c r="HD494" s="202"/>
      <c r="HE494" s="202"/>
      <c r="HF494" s="202"/>
      <c r="HG494" s="202"/>
      <c r="HH494" s="202"/>
      <c r="HI494" s="202"/>
      <c r="HJ494" s="202"/>
      <c r="HK494" s="202"/>
      <c r="HL494" s="202"/>
      <c r="HM494" s="202"/>
      <c r="HN494" s="202"/>
      <c r="HO494" s="202"/>
      <c r="HP494" s="202"/>
      <c r="HQ494" s="202"/>
      <c r="HR494" s="202"/>
      <c r="HS494" s="202"/>
    </row>
    <row r="495" spans="1:227" ht="10" customHeight="1" x14ac:dyDescent="0.35">
      <c r="A495" s="263"/>
      <c r="B495" s="263"/>
      <c r="C495" s="263"/>
      <c r="D495" s="263"/>
      <c r="E495" s="263"/>
      <c r="F495" s="263"/>
      <c r="G495" s="263"/>
      <c r="H495" s="263"/>
      <c r="I495" s="263"/>
      <c r="J495" s="263"/>
      <c r="K495" s="263"/>
      <c r="L495" s="263"/>
      <c r="M495" s="263"/>
      <c r="N495" s="263"/>
      <c r="O495" s="263"/>
      <c r="P495" s="263"/>
      <c r="Q495" s="263"/>
      <c r="R495" s="263"/>
      <c r="S495" s="263"/>
      <c r="T495" s="263"/>
      <c r="U495" s="263"/>
      <c r="V495" s="263"/>
      <c r="W495" s="263"/>
      <c r="X495" s="263"/>
      <c r="Y495" s="263"/>
      <c r="Z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  <c r="BI495" s="202"/>
      <c r="BJ495" s="202"/>
      <c r="BK495" s="202"/>
      <c r="BL495" s="202"/>
      <c r="BM495" s="202"/>
      <c r="BN495" s="202"/>
      <c r="BO495" s="202"/>
      <c r="BP495" s="202"/>
      <c r="BQ495" s="202"/>
      <c r="BR495" s="202"/>
      <c r="BS495" s="202"/>
      <c r="BT495" s="202"/>
      <c r="BU495" s="202"/>
      <c r="BV495" s="202"/>
      <c r="BW495" s="202"/>
      <c r="BX495" s="202"/>
      <c r="BY495" s="202"/>
      <c r="BZ495" s="202"/>
      <c r="CA495" s="202"/>
      <c r="CB495" s="202"/>
      <c r="CC495" s="202"/>
      <c r="CD495" s="202"/>
      <c r="CE495" s="202"/>
      <c r="CF495" s="202"/>
      <c r="CG495" s="202"/>
      <c r="CH495" s="202"/>
      <c r="CI495" s="202"/>
      <c r="CJ495" s="202"/>
      <c r="CK495" s="202"/>
      <c r="CL495" s="202"/>
      <c r="CM495" s="202"/>
      <c r="CN495" s="202"/>
      <c r="CO495" s="202"/>
      <c r="CP495" s="202"/>
      <c r="CQ495" s="202"/>
      <c r="CR495" s="202"/>
      <c r="CS495" s="202"/>
      <c r="CT495" s="202"/>
      <c r="CU495" s="202"/>
      <c r="CV495" s="202"/>
      <c r="CW495" s="202"/>
      <c r="CX495" s="202"/>
      <c r="CY495" s="202"/>
      <c r="CZ495" s="202"/>
      <c r="DA495" s="202"/>
      <c r="DB495" s="202"/>
      <c r="DC495" s="202"/>
      <c r="DD495" s="202"/>
      <c r="DE495" s="202"/>
      <c r="DF495" s="202"/>
      <c r="DG495" s="202"/>
      <c r="DH495" s="202"/>
      <c r="DI495" s="202"/>
      <c r="DJ495" s="202"/>
      <c r="DK495" s="202"/>
      <c r="DL495" s="202"/>
      <c r="DM495" s="202"/>
      <c r="DN495" s="202"/>
      <c r="DO495" s="202"/>
      <c r="DP495" s="202"/>
      <c r="DQ495" s="202"/>
      <c r="DR495" s="202"/>
      <c r="DS495" s="202"/>
      <c r="DT495" s="202"/>
      <c r="DU495" s="202"/>
      <c r="DV495" s="202"/>
      <c r="DW495" s="202"/>
      <c r="DX495" s="202"/>
      <c r="DY495" s="202"/>
      <c r="DZ495" s="202"/>
      <c r="EA495" s="202"/>
      <c r="EB495" s="202"/>
      <c r="EC495" s="202"/>
      <c r="ED495" s="202"/>
      <c r="EE495" s="202"/>
      <c r="EF495" s="202"/>
      <c r="EG495" s="202"/>
      <c r="EH495" s="202"/>
      <c r="EI495" s="202"/>
      <c r="EJ495" s="202"/>
      <c r="EK495" s="202"/>
      <c r="EL495" s="202"/>
      <c r="EM495" s="202"/>
      <c r="EN495" s="202"/>
      <c r="EO495" s="202"/>
      <c r="EP495" s="202"/>
      <c r="EQ495" s="202"/>
      <c r="ER495" s="202"/>
      <c r="ES495" s="202"/>
      <c r="ET495" s="202"/>
      <c r="EU495" s="202"/>
      <c r="EV495" s="202"/>
      <c r="EW495" s="202"/>
      <c r="EX495" s="202"/>
      <c r="EY495" s="202"/>
      <c r="EZ495" s="202"/>
      <c r="FA495" s="202"/>
      <c r="FB495" s="202"/>
      <c r="FC495" s="202"/>
      <c r="FD495" s="202"/>
      <c r="FE495" s="202"/>
      <c r="FF495" s="202"/>
      <c r="FG495" s="202"/>
      <c r="FH495" s="202"/>
      <c r="FI495" s="202"/>
      <c r="FJ495" s="202"/>
      <c r="FK495" s="202"/>
      <c r="FL495" s="202"/>
      <c r="FM495" s="202"/>
      <c r="FN495" s="202"/>
      <c r="FO495" s="202"/>
      <c r="FP495" s="202"/>
      <c r="FQ495" s="202"/>
      <c r="FR495" s="202"/>
      <c r="FS495" s="202"/>
      <c r="FT495" s="202"/>
      <c r="FU495" s="202"/>
      <c r="FV495" s="202"/>
      <c r="FW495" s="202"/>
      <c r="FX495" s="202"/>
      <c r="FY495" s="202"/>
      <c r="FZ495" s="202"/>
      <c r="GA495" s="202"/>
      <c r="GB495" s="202"/>
      <c r="GC495" s="202"/>
      <c r="GD495" s="202"/>
      <c r="GE495" s="202"/>
      <c r="GF495" s="202"/>
      <c r="GG495" s="202"/>
      <c r="GH495" s="202"/>
      <c r="GI495" s="202"/>
      <c r="GJ495" s="202"/>
      <c r="GK495" s="202"/>
      <c r="GL495" s="202"/>
      <c r="GM495" s="202"/>
      <c r="GN495" s="202"/>
      <c r="GO495" s="202"/>
      <c r="GP495" s="202"/>
      <c r="GQ495" s="202"/>
      <c r="GR495" s="202"/>
      <c r="GS495" s="202"/>
      <c r="GT495" s="202"/>
      <c r="GU495" s="202"/>
      <c r="GV495" s="202"/>
      <c r="GW495" s="202"/>
      <c r="GX495" s="202"/>
      <c r="GY495" s="202"/>
      <c r="GZ495" s="202"/>
      <c r="HA495" s="202"/>
      <c r="HB495" s="202"/>
      <c r="HC495" s="202"/>
      <c r="HD495" s="202"/>
      <c r="HE495" s="202"/>
      <c r="HF495" s="202"/>
      <c r="HG495" s="202"/>
      <c r="HH495" s="202"/>
      <c r="HI495" s="202"/>
      <c r="HJ495" s="202"/>
      <c r="HK495" s="202"/>
      <c r="HL495" s="202"/>
      <c r="HM495" s="202"/>
      <c r="HN495" s="202"/>
      <c r="HO495" s="202"/>
      <c r="HP495" s="202"/>
      <c r="HQ495" s="202"/>
      <c r="HR495" s="202"/>
      <c r="HS495" s="202"/>
    </row>
    <row r="496" spans="1:227" ht="10" customHeight="1" x14ac:dyDescent="0.35">
      <c r="A496" s="263"/>
      <c r="B496" s="263"/>
      <c r="C496" s="263"/>
      <c r="D496" s="263"/>
      <c r="E496" s="263"/>
      <c r="F496" s="263"/>
      <c r="G496" s="263"/>
      <c r="H496" s="263"/>
      <c r="I496" s="263"/>
      <c r="J496" s="263"/>
      <c r="K496" s="263"/>
      <c r="L496" s="263"/>
      <c r="M496" s="263"/>
      <c r="N496" s="263"/>
      <c r="O496" s="263"/>
      <c r="P496" s="263"/>
      <c r="Q496" s="263"/>
      <c r="R496" s="263"/>
      <c r="S496" s="263"/>
      <c r="T496" s="263"/>
      <c r="U496" s="263"/>
      <c r="V496" s="263"/>
      <c r="W496" s="263"/>
      <c r="X496" s="263"/>
      <c r="Y496" s="263"/>
      <c r="Z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  <c r="BI496" s="202"/>
      <c r="BJ496" s="202"/>
      <c r="BK496" s="202"/>
      <c r="BL496" s="202"/>
      <c r="BM496" s="202"/>
      <c r="BN496" s="202"/>
      <c r="BO496" s="202"/>
      <c r="BP496" s="202"/>
      <c r="BQ496" s="202"/>
      <c r="BR496" s="202"/>
      <c r="BS496" s="202"/>
      <c r="BT496" s="202"/>
      <c r="BU496" s="202"/>
      <c r="BV496" s="202"/>
      <c r="BW496" s="202"/>
      <c r="BX496" s="202"/>
      <c r="BY496" s="202"/>
      <c r="BZ496" s="202"/>
      <c r="CA496" s="202"/>
      <c r="CB496" s="202"/>
      <c r="CC496" s="202"/>
      <c r="CD496" s="202"/>
      <c r="CE496" s="202"/>
      <c r="CF496" s="202"/>
      <c r="CG496" s="202"/>
      <c r="CH496" s="202"/>
      <c r="CI496" s="202"/>
      <c r="CJ496" s="202"/>
      <c r="CK496" s="202"/>
      <c r="CL496" s="202"/>
      <c r="CM496" s="202"/>
      <c r="CN496" s="202"/>
      <c r="CO496" s="202"/>
      <c r="CP496" s="202"/>
      <c r="CQ496" s="202"/>
      <c r="CR496" s="202"/>
      <c r="CS496" s="202"/>
      <c r="CT496" s="202"/>
      <c r="CU496" s="202"/>
      <c r="CV496" s="202"/>
      <c r="CW496" s="202"/>
      <c r="CX496" s="202"/>
      <c r="CY496" s="202"/>
      <c r="CZ496" s="202"/>
      <c r="DA496" s="202"/>
      <c r="DB496" s="202"/>
      <c r="DC496" s="202"/>
      <c r="DD496" s="202"/>
      <c r="DE496" s="202"/>
      <c r="DF496" s="202"/>
      <c r="DG496" s="202"/>
      <c r="DH496" s="202"/>
      <c r="DI496" s="202"/>
      <c r="DJ496" s="202"/>
      <c r="DK496" s="202"/>
      <c r="DL496" s="202"/>
      <c r="DM496" s="202"/>
      <c r="DN496" s="202"/>
      <c r="DO496" s="202"/>
      <c r="DP496" s="202"/>
      <c r="DQ496" s="202"/>
      <c r="DR496" s="202"/>
      <c r="DS496" s="202"/>
      <c r="DT496" s="202"/>
      <c r="DU496" s="202"/>
      <c r="DV496" s="202"/>
      <c r="DW496" s="202"/>
      <c r="DX496" s="202"/>
      <c r="DY496" s="202"/>
      <c r="DZ496" s="202"/>
      <c r="EA496" s="202"/>
      <c r="EB496" s="202"/>
      <c r="EC496" s="202"/>
      <c r="ED496" s="202"/>
      <c r="EE496" s="202"/>
      <c r="EF496" s="202"/>
      <c r="EG496" s="202"/>
      <c r="EH496" s="202"/>
      <c r="EI496" s="202"/>
      <c r="EJ496" s="202"/>
      <c r="EK496" s="202"/>
      <c r="EL496" s="202"/>
      <c r="EM496" s="202"/>
      <c r="EN496" s="202"/>
      <c r="EO496" s="202"/>
      <c r="EP496" s="202"/>
      <c r="EQ496" s="202"/>
      <c r="ER496" s="202"/>
      <c r="ES496" s="202"/>
      <c r="ET496" s="202"/>
      <c r="EU496" s="202"/>
      <c r="EV496" s="202"/>
      <c r="EW496" s="202"/>
      <c r="EX496" s="202"/>
      <c r="EY496" s="202"/>
      <c r="EZ496" s="202"/>
      <c r="FA496" s="202"/>
      <c r="FB496" s="202"/>
      <c r="FC496" s="202"/>
      <c r="FD496" s="202"/>
      <c r="FE496" s="202"/>
      <c r="FF496" s="202"/>
      <c r="FG496" s="202"/>
      <c r="FH496" s="202"/>
      <c r="FI496" s="202"/>
      <c r="FJ496" s="202"/>
      <c r="FK496" s="202"/>
      <c r="FL496" s="202"/>
      <c r="FM496" s="202"/>
      <c r="FN496" s="202"/>
      <c r="FO496" s="202"/>
      <c r="FP496" s="202"/>
      <c r="FQ496" s="202"/>
      <c r="FR496" s="202"/>
      <c r="FS496" s="202"/>
      <c r="FT496" s="202"/>
      <c r="FU496" s="202"/>
      <c r="FV496" s="202"/>
      <c r="FW496" s="202"/>
      <c r="FX496" s="202"/>
      <c r="FY496" s="202"/>
      <c r="FZ496" s="202"/>
      <c r="GA496" s="202"/>
      <c r="GB496" s="202"/>
      <c r="GC496" s="202"/>
      <c r="GD496" s="202"/>
      <c r="GE496" s="202"/>
      <c r="GF496" s="202"/>
      <c r="GG496" s="202"/>
      <c r="GH496" s="202"/>
      <c r="GI496" s="202"/>
      <c r="GJ496" s="202"/>
      <c r="GK496" s="202"/>
      <c r="GL496" s="202"/>
      <c r="GM496" s="202"/>
      <c r="GN496" s="202"/>
      <c r="GO496" s="202"/>
      <c r="GP496" s="202"/>
      <c r="GQ496" s="202"/>
      <c r="GR496" s="202"/>
      <c r="GS496" s="202"/>
      <c r="GT496" s="202"/>
      <c r="GU496" s="202"/>
      <c r="GV496" s="202"/>
      <c r="GW496" s="202"/>
      <c r="GX496" s="202"/>
      <c r="GY496" s="202"/>
      <c r="GZ496" s="202"/>
      <c r="HA496" s="202"/>
      <c r="HB496" s="202"/>
      <c r="HC496" s="202"/>
      <c r="HD496" s="202"/>
      <c r="HE496" s="202"/>
      <c r="HF496" s="202"/>
      <c r="HG496" s="202"/>
      <c r="HH496" s="202"/>
      <c r="HI496" s="202"/>
      <c r="HJ496" s="202"/>
      <c r="HK496" s="202"/>
      <c r="HL496" s="202"/>
      <c r="HM496" s="202"/>
      <c r="HN496" s="202"/>
      <c r="HO496" s="202"/>
      <c r="HP496" s="202"/>
      <c r="HQ496" s="202"/>
      <c r="HR496" s="202"/>
      <c r="HS496" s="202"/>
    </row>
    <row r="497" spans="1:227" ht="10" customHeight="1" x14ac:dyDescent="0.35">
      <c r="A497" s="263"/>
      <c r="B497" s="263"/>
      <c r="C497" s="263"/>
      <c r="D497" s="263"/>
      <c r="E497" s="263"/>
      <c r="F497" s="263"/>
      <c r="G497" s="263"/>
      <c r="H497" s="263"/>
      <c r="I497" s="263"/>
      <c r="J497" s="263"/>
      <c r="K497" s="263"/>
      <c r="L497" s="263"/>
      <c r="M497" s="263"/>
      <c r="N497" s="263"/>
      <c r="O497" s="263"/>
      <c r="P497" s="263"/>
      <c r="Q497" s="263"/>
      <c r="R497" s="263"/>
      <c r="S497" s="263"/>
      <c r="T497" s="263"/>
      <c r="U497" s="263"/>
      <c r="V497" s="263"/>
      <c r="W497" s="263"/>
      <c r="X497" s="263"/>
      <c r="Y497" s="263"/>
      <c r="Z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  <c r="BI497" s="202"/>
      <c r="BJ497" s="202"/>
      <c r="BK497" s="202"/>
      <c r="BL497" s="202"/>
      <c r="BM497" s="202"/>
      <c r="BN497" s="202"/>
      <c r="BO497" s="202"/>
      <c r="BP497" s="202"/>
      <c r="BQ497" s="202"/>
      <c r="BR497" s="202"/>
      <c r="BS497" s="202"/>
      <c r="BT497" s="202"/>
      <c r="BU497" s="202"/>
      <c r="BV497" s="202"/>
      <c r="BW497" s="202"/>
      <c r="BX497" s="202"/>
      <c r="BY497" s="202"/>
      <c r="BZ497" s="202"/>
      <c r="CA497" s="202"/>
      <c r="CB497" s="202"/>
      <c r="CC497" s="202"/>
      <c r="CD497" s="202"/>
      <c r="CE497" s="202"/>
      <c r="CF497" s="202"/>
      <c r="CG497" s="202"/>
      <c r="CH497" s="202"/>
      <c r="CI497" s="202"/>
      <c r="CJ497" s="202"/>
      <c r="CK497" s="202"/>
      <c r="CL497" s="202"/>
      <c r="CM497" s="202"/>
      <c r="CN497" s="202"/>
      <c r="CO497" s="202"/>
      <c r="CP497" s="202"/>
      <c r="CQ497" s="202"/>
      <c r="CR497" s="202"/>
      <c r="CS497" s="202"/>
      <c r="CT497" s="202"/>
      <c r="CU497" s="202"/>
      <c r="CV497" s="202"/>
      <c r="CW497" s="202"/>
      <c r="CX497" s="202"/>
      <c r="CY497" s="202"/>
      <c r="CZ497" s="202"/>
      <c r="DA497" s="202"/>
      <c r="DB497" s="202"/>
      <c r="DC497" s="202"/>
      <c r="DD497" s="202"/>
      <c r="DE497" s="202"/>
      <c r="DF497" s="202"/>
      <c r="DG497" s="202"/>
      <c r="DH497" s="202"/>
      <c r="DI497" s="202"/>
      <c r="DJ497" s="202"/>
      <c r="DK497" s="202"/>
      <c r="DL497" s="202"/>
      <c r="DM497" s="202"/>
      <c r="DN497" s="202"/>
      <c r="DO497" s="202"/>
      <c r="DP497" s="202"/>
      <c r="DQ497" s="202"/>
      <c r="DR497" s="202"/>
      <c r="DS497" s="202"/>
      <c r="DT497" s="202"/>
      <c r="DU497" s="202"/>
      <c r="DV497" s="202"/>
      <c r="DW497" s="202"/>
      <c r="DX497" s="202"/>
      <c r="DY497" s="202"/>
      <c r="DZ497" s="202"/>
      <c r="EA497" s="202"/>
      <c r="EB497" s="202"/>
      <c r="EC497" s="202"/>
      <c r="ED497" s="202"/>
      <c r="EE497" s="202"/>
      <c r="EF497" s="202"/>
      <c r="EG497" s="202"/>
      <c r="EH497" s="202"/>
      <c r="EI497" s="202"/>
      <c r="EJ497" s="202"/>
      <c r="EK497" s="202"/>
      <c r="EL497" s="202"/>
      <c r="EM497" s="202"/>
      <c r="EN497" s="202"/>
      <c r="EO497" s="202"/>
      <c r="EP497" s="202"/>
      <c r="EQ497" s="202"/>
      <c r="ER497" s="202"/>
      <c r="ES497" s="202"/>
      <c r="ET497" s="202"/>
      <c r="EU497" s="202"/>
      <c r="EV497" s="202"/>
      <c r="EW497" s="202"/>
      <c r="EX497" s="202"/>
      <c r="EY497" s="202"/>
      <c r="EZ497" s="202"/>
      <c r="FA497" s="202"/>
      <c r="FB497" s="202"/>
      <c r="FC497" s="202"/>
      <c r="FD497" s="202"/>
      <c r="FE497" s="202"/>
      <c r="FF497" s="202"/>
      <c r="FG497" s="202"/>
      <c r="FH497" s="202"/>
      <c r="FI497" s="202"/>
      <c r="FJ497" s="202"/>
      <c r="FK497" s="202"/>
      <c r="FL497" s="202"/>
      <c r="FM497" s="202"/>
      <c r="FN497" s="202"/>
      <c r="FO497" s="202"/>
      <c r="FP497" s="202"/>
      <c r="FQ497" s="202"/>
      <c r="FR497" s="202"/>
      <c r="FS497" s="202"/>
      <c r="FT497" s="202"/>
      <c r="FU497" s="202"/>
      <c r="FV497" s="202"/>
      <c r="FW497" s="202"/>
      <c r="FX497" s="202"/>
      <c r="FY497" s="202"/>
      <c r="FZ497" s="202"/>
      <c r="GA497" s="202"/>
      <c r="GB497" s="202"/>
      <c r="GC497" s="202"/>
      <c r="GD497" s="202"/>
      <c r="GE497" s="202"/>
      <c r="GF497" s="202"/>
      <c r="GG497" s="202"/>
      <c r="GH497" s="202"/>
      <c r="GI497" s="202"/>
      <c r="GJ497" s="202"/>
      <c r="GK497" s="202"/>
      <c r="GL497" s="202"/>
      <c r="GM497" s="202"/>
      <c r="GN497" s="202"/>
      <c r="GO497" s="202"/>
      <c r="GP497" s="202"/>
      <c r="GQ497" s="202"/>
      <c r="GR497" s="202"/>
      <c r="GS497" s="202"/>
      <c r="GT497" s="202"/>
      <c r="GU497" s="202"/>
      <c r="GV497" s="202"/>
      <c r="GW497" s="202"/>
      <c r="GX497" s="202"/>
      <c r="GY497" s="202"/>
      <c r="GZ497" s="202"/>
      <c r="HA497" s="202"/>
      <c r="HB497" s="202"/>
      <c r="HC497" s="202"/>
      <c r="HD497" s="202"/>
      <c r="HE497" s="202"/>
      <c r="HF497" s="202"/>
      <c r="HG497" s="202"/>
      <c r="HH497" s="202"/>
      <c r="HI497" s="202"/>
      <c r="HJ497" s="202"/>
      <c r="HK497" s="202"/>
      <c r="HL497" s="202"/>
      <c r="HM497" s="202"/>
      <c r="HN497" s="202"/>
      <c r="HO497" s="202"/>
      <c r="HP497" s="202"/>
      <c r="HQ497" s="202"/>
      <c r="HR497" s="202"/>
      <c r="HS497" s="202"/>
    </row>
    <row r="498" spans="1:227" ht="10" customHeight="1" x14ac:dyDescent="0.35">
      <c r="A498" s="263"/>
      <c r="B498" s="263"/>
      <c r="C498" s="263"/>
      <c r="D498" s="263"/>
      <c r="E498" s="263"/>
      <c r="F498" s="263"/>
      <c r="G498" s="263"/>
      <c r="H498" s="263"/>
      <c r="I498" s="263"/>
      <c r="J498" s="263"/>
      <c r="K498" s="263"/>
      <c r="L498" s="263"/>
      <c r="M498" s="263"/>
      <c r="N498" s="263"/>
      <c r="O498" s="263"/>
      <c r="P498" s="263"/>
      <c r="Q498" s="263"/>
      <c r="R498" s="263"/>
      <c r="S498" s="263"/>
      <c r="T498" s="263"/>
      <c r="U498" s="263"/>
      <c r="V498" s="263"/>
      <c r="W498" s="263"/>
      <c r="X498" s="263"/>
      <c r="Y498" s="263"/>
      <c r="Z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  <c r="BI498" s="202"/>
      <c r="BJ498" s="202"/>
      <c r="BK498" s="202"/>
      <c r="BL498" s="202"/>
      <c r="BM498" s="202"/>
      <c r="BN498" s="202"/>
      <c r="BO498" s="202"/>
      <c r="BP498" s="202"/>
      <c r="BQ498" s="202"/>
      <c r="BR498" s="202"/>
      <c r="BS498" s="202"/>
      <c r="BT498" s="202"/>
      <c r="BU498" s="202"/>
      <c r="BV498" s="202"/>
      <c r="BW498" s="202"/>
      <c r="BX498" s="202"/>
      <c r="BY498" s="202"/>
      <c r="BZ498" s="202"/>
      <c r="CA498" s="202"/>
      <c r="CB498" s="202"/>
      <c r="CC498" s="202"/>
      <c r="CD498" s="202"/>
      <c r="CE498" s="202"/>
      <c r="CF498" s="202"/>
      <c r="CG498" s="202"/>
      <c r="CH498" s="202"/>
      <c r="CI498" s="202"/>
      <c r="CJ498" s="202"/>
      <c r="CK498" s="202"/>
      <c r="CL498" s="202"/>
      <c r="CM498" s="202"/>
      <c r="CN498" s="202"/>
      <c r="CO498" s="202"/>
      <c r="CP498" s="202"/>
      <c r="CQ498" s="202"/>
      <c r="CR498" s="202"/>
      <c r="CS498" s="202"/>
      <c r="CT498" s="202"/>
      <c r="CU498" s="202"/>
      <c r="CV498" s="202"/>
      <c r="CW498" s="202"/>
      <c r="CX498" s="202"/>
      <c r="CY498" s="202"/>
      <c r="CZ498" s="202"/>
      <c r="DA498" s="202"/>
      <c r="DB498" s="202"/>
      <c r="DC498" s="202"/>
      <c r="DD498" s="202"/>
      <c r="DE498" s="202"/>
      <c r="DF498" s="202"/>
      <c r="DG498" s="202"/>
      <c r="DH498" s="202"/>
      <c r="DI498" s="202"/>
      <c r="DJ498" s="202"/>
      <c r="DK498" s="202"/>
      <c r="DL498" s="202"/>
      <c r="DM498" s="202"/>
      <c r="DN498" s="202"/>
      <c r="DO498" s="202"/>
      <c r="DP498" s="202"/>
      <c r="DQ498" s="202"/>
      <c r="DR498" s="202"/>
      <c r="DS498" s="202"/>
      <c r="DT498" s="202"/>
      <c r="DU498" s="202"/>
      <c r="DV498" s="202"/>
      <c r="DW498" s="202"/>
      <c r="DX498" s="202"/>
      <c r="DY498" s="202"/>
      <c r="DZ498" s="202"/>
      <c r="EA498" s="202"/>
      <c r="EB498" s="202"/>
      <c r="EC498" s="202"/>
      <c r="ED498" s="202"/>
      <c r="EE498" s="202"/>
      <c r="EF498" s="202"/>
      <c r="EG498" s="202"/>
      <c r="EH498" s="202"/>
      <c r="EI498" s="202"/>
      <c r="EJ498" s="202"/>
      <c r="EK498" s="202"/>
      <c r="EL498" s="202"/>
      <c r="EM498" s="202"/>
      <c r="EN498" s="202"/>
      <c r="EO498" s="202"/>
      <c r="EP498" s="202"/>
      <c r="EQ498" s="202"/>
      <c r="ER498" s="202"/>
      <c r="ES498" s="202"/>
      <c r="ET498" s="202"/>
      <c r="EU498" s="202"/>
      <c r="EV498" s="202"/>
      <c r="EW498" s="202"/>
      <c r="EX498" s="202"/>
      <c r="EY498" s="202"/>
      <c r="EZ498" s="202"/>
      <c r="FA498" s="202"/>
      <c r="FB498" s="202"/>
      <c r="FC498" s="202"/>
      <c r="FD498" s="202"/>
      <c r="FE498" s="202"/>
      <c r="FF498" s="202"/>
      <c r="FG498" s="202"/>
      <c r="FH498" s="202"/>
      <c r="FI498" s="202"/>
      <c r="FJ498" s="202"/>
      <c r="FK498" s="202"/>
      <c r="FL498" s="202"/>
      <c r="FM498" s="202"/>
      <c r="FN498" s="202"/>
      <c r="FO498" s="202"/>
      <c r="FP498" s="202"/>
      <c r="FQ498" s="202"/>
      <c r="FR498" s="202"/>
      <c r="FS498" s="202"/>
      <c r="FT498" s="202"/>
      <c r="FU498" s="202"/>
      <c r="FV498" s="202"/>
      <c r="FW498" s="202"/>
      <c r="FX498" s="202"/>
      <c r="FY498" s="202"/>
      <c r="FZ498" s="202"/>
      <c r="GA498" s="202"/>
      <c r="GB498" s="202"/>
      <c r="GC498" s="202"/>
      <c r="GD498" s="202"/>
      <c r="GE498" s="202"/>
      <c r="GF498" s="202"/>
      <c r="GG498" s="202"/>
      <c r="GH498" s="202"/>
      <c r="GI498" s="202"/>
      <c r="GJ498" s="202"/>
      <c r="GK498" s="202"/>
      <c r="GL498" s="202"/>
      <c r="GM498" s="202"/>
      <c r="GN498" s="202"/>
      <c r="GO498" s="202"/>
      <c r="GP498" s="202"/>
      <c r="GQ498" s="202"/>
      <c r="GR498" s="202"/>
      <c r="GS498" s="202"/>
      <c r="GT498" s="202"/>
      <c r="GU498" s="202"/>
      <c r="GV498" s="202"/>
      <c r="GW498" s="202"/>
      <c r="GX498" s="202"/>
      <c r="GY498" s="202"/>
      <c r="GZ498" s="202"/>
      <c r="HA498" s="202"/>
      <c r="HB498" s="202"/>
      <c r="HC498" s="202"/>
      <c r="HD498" s="202"/>
      <c r="HE498" s="202"/>
      <c r="HF498" s="202"/>
      <c r="HG498" s="202"/>
      <c r="HH498" s="202"/>
      <c r="HI498" s="202"/>
      <c r="HJ498" s="202"/>
      <c r="HK498" s="202"/>
      <c r="HL498" s="202"/>
      <c r="HM498" s="202"/>
      <c r="HN498" s="202"/>
      <c r="HO498" s="202"/>
      <c r="HP498" s="202"/>
      <c r="HQ498" s="202"/>
      <c r="HR498" s="202"/>
      <c r="HS498" s="202"/>
    </row>
    <row r="499" spans="1:227" ht="10" customHeight="1" x14ac:dyDescent="0.35">
      <c r="A499" s="263"/>
      <c r="B499" s="263"/>
      <c r="C499" s="263"/>
      <c r="D499" s="263"/>
      <c r="E499" s="263"/>
      <c r="F499" s="263"/>
      <c r="G499" s="263"/>
      <c r="H499" s="263"/>
      <c r="I499" s="263"/>
      <c r="J499" s="263"/>
      <c r="K499" s="263"/>
      <c r="L499" s="263"/>
      <c r="M499" s="263"/>
      <c r="N499" s="263"/>
      <c r="O499" s="263"/>
      <c r="P499" s="263"/>
      <c r="Q499" s="263"/>
      <c r="R499" s="263"/>
      <c r="S499" s="263"/>
      <c r="T499" s="263"/>
      <c r="U499" s="263"/>
      <c r="V499" s="263"/>
      <c r="W499" s="263"/>
      <c r="X499" s="263"/>
      <c r="Y499" s="263"/>
      <c r="Z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  <c r="BI499" s="202"/>
      <c r="BJ499" s="202"/>
      <c r="BK499" s="202"/>
      <c r="BL499" s="202"/>
      <c r="BM499" s="202"/>
      <c r="BN499" s="202"/>
      <c r="BO499" s="202"/>
      <c r="BP499" s="202"/>
      <c r="BQ499" s="202"/>
      <c r="BR499" s="202"/>
      <c r="BS499" s="202"/>
      <c r="BT499" s="202"/>
      <c r="BU499" s="202"/>
      <c r="BV499" s="202"/>
      <c r="BW499" s="202"/>
      <c r="BX499" s="202"/>
      <c r="BY499" s="202"/>
      <c r="BZ499" s="202"/>
      <c r="CA499" s="202"/>
      <c r="CB499" s="202"/>
      <c r="CC499" s="202"/>
      <c r="CD499" s="202"/>
      <c r="CE499" s="202"/>
      <c r="CF499" s="202"/>
      <c r="CG499" s="202"/>
      <c r="CH499" s="202"/>
      <c r="CI499" s="202"/>
      <c r="CJ499" s="202"/>
      <c r="CK499" s="202"/>
      <c r="CL499" s="202"/>
      <c r="CM499" s="202"/>
      <c r="CN499" s="202"/>
      <c r="CO499" s="202"/>
      <c r="CP499" s="202"/>
      <c r="CQ499" s="202"/>
      <c r="CR499" s="202"/>
      <c r="CS499" s="202"/>
      <c r="CT499" s="202"/>
      <c r="CU499" s="202"/>
      <c r="CV499" s="202"/>
      <c r="CW499" s="202"/>
      <c r="CX499" s="202"/>
      <c r="CY499" s="202"/>
      <c r="CZ499" s="202"/>
      <c r="DA499" s="202"/>
      <c r="DB499" s="202"/>
      <c r="DC499" s="202"/>
      <c r="DD499" s="202"/>
      <c r="DE499" s="202"/>
      <c r="DF499" s="202"/>
      <c r="DG499" s="202"/>
      <c r="DH499" s="202"/>
      <c r="DI499" s="202"/>
      <c r="DJ499" s="202"/>
      <c r="DK499" s="202"/>
      <c r="DL499" s="202"/>
      <c r="DM499" s="202"/>
      <c r="DN499" s="202"/>
      <c r="DO499" s="202"/>
      <c r="DP499" s="202"/>
      <c r="DQ499" s="202"/>
      <c r="DR499" s="202"/>
      <c r="DS499" s="202"/>
      <c r="DT499" s="202"/>
      <c r="DU499" s="202"/>
      <c r="DV499" s="202"/>
      <c r="DW499" s="202"/>
      <c r="DX499" s="202"/>
      <c r="DY499" s="202"/>
      <c r="DZ499" s="202"/>
      <c r="EA499" s="202"/>
      <c r="EB499" s="202"/>
      <c r="EC499" s="202"/>
      <c r="ED499" s="202"/>
      <c r="EE499" s="202"/>
      <c r="EF499" s="202"/>
      <c r="EG499" s="202"/>
      <c r="EH499" s="202"/>
      <c r="EI499" s="202"/>
      <c r="EJ499" s="202"/>
      <c r="EK499" s="202"/>
      <c r="EL499" s="202"/>
      <c r="EM499" s="202"/>
      <c r="EN499" s="202"/>
      <c r="EO499" s="202"/>
      <c r="EP499" s="202"/>
      <c r="EQ499" s="202"/>
      <c r="ER499" s="202"/>
      <c r="ES499" s="202"/>
      <c r="ET499" s="202"/>
      <c r="EU499" s="202"/>
      <c r="EV499" s="202"/>
      <c r="EW499" s="202"/>
      <c r="EX499" s="202"/>
      <c r="EY499" s="202"/>
      <c r="EZ499" s="202"/>
      <c r="FA499" s="202"/>
      <c r="FB499" s="202"/>
      <c r="FC499" s="202"/>
      <c r="FD499" s="202"/>
      <c r="FE499" s="202"/>
      <c r="FF499" s="202"/>
      <c r="FG499" s="202"/>
      <c r="FH499" s="202"/>
      <c r="FI499" s="202"/>
      <c r="FJ499" s="202"/>
      <c r="FK499" s="202"/>
      <c r="FL499" s="202"/>
      <c r="FM499" s="202"/>
      <c r="FN499" s="202"/>
      <c r="FO499" s="202"/>
      <c r="FP499" s="202"/>
      <c r="FQ499" s="202"/>
      <c r="FR499" s="202"/>
      <c r="FS499" s="202"/>
      <c r="FT499" s="202"/>
      <c r="FU499" s="202"/>
      <c r="FV499" s="202"/>
      <c r="FW499" s="202"/>
      <c r="FX499" s="202"/>
      <c r="FY499" s="202"/>
      <c r="FZ499" s="202"/>
      <c r="GA499" s="202"/>
      <c r="GB499" s="202"/>
      <c r="GC499" s="202"/>
      <c r="GD499" s="202"/>
      <c r="GE499" s="202"/>
      <c r="GF499" s="202"/>
      <c r="GG499" s="202"/>
      <c r="GH499" s="202"/>
      <c r="GI499" s="202"/>
      <c r="GJ499" s="202"/>
      <c r="GK499" s="202"/>
      <c r="GL499" s="202"/>
      <c r="GM499" s="202"/>
      <c r="GN499" s="202"/>
      <c r="GO499" s="202"/>
      <c r="GP499" s="202"/>
      <c r="GQ499" s="202"/>
      <c r="GR499" s="202"/>
      <c r="GS499" s="202"/>
      <c r="GT499" s="202"/>
      <c r="GU499" s="202"/>
      <c r="GV499" s="202"/>
      <c r="GW499" s="202"/>
      <c r="GX499" s="202"/>
      <c r="GY499" s="202"/>
      <c r="GZ499" s="202"/>
      <c r="HA499" s="202"/>
      <c r="HB499" s="202"/>
      <c r="HC499" s="202"/>
      <c r="HD499" s="202"/>
      <c r="HE499" s="202"/>
      <c r="HF499" s="202"/>
      <c r="HG499" s="202"/>
      <c r="HH499" s="202"/>
      <c r="HI499" s="202"/>
      <c r="HJ499" s="202"/>
      <c r="HK499" s="202"/>
      <c r="HL499" s="202"/>
      <c r="HM499" s="202"/>
      <c r="HN499" s="202"/>
      <c r="HO499" s="202"/>
      <c r="HP499" s="202"/>
      <c r="HQ499" s="202"/>
      <c r="HR499" s="202"/>
      <c r="HS499" s="202"/>
    </row>
    <row r="500" spans="1:227" ht="10" customHeight="1" x14ac:dyDescent="0.35">
      <c r="A500" s="263"/>
      <c r="B500" s="263"/>
      <c r="C500" s="263"/>
      <c r="D500" s="263"/>
      <c r="E500" s="263"/>
      <c r="F500" s="263"/>
      <c r="G500" s="263"/>
      <c r="H500" s="263"/>
      <c r="I500" s="263"/>
      <c r="J500" s="263"/>
      <c r="K500" s="263"/>
      <c r="L500" s="263"/>
      <c r="M500" s="263"/>
      <c r="N500" s="263"/>
      <c r="O500" s="263"/>
      <c r="P500" s="263"/>
      <c r="Q500" s="263"/>
      <c r="R500" s="263"/>
      <c r="S500" s="263"/>
      <c r="T500" s="263"/>
      <c r="U500" s="263"/>
      <c r="V500" s="263"/>
      <c r="W500" s="263"/>
      <c r="X500" s="263"/>
      <c r="Y500" s="263"/>
      <c r="Z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  <c r="BI500" s="202"/>
      <c r="BJ500" s="202"/>
      <c r="BK500" s="202"/>
      <c r="BL500" s="202"/>
      <c r="BM500" s="202"/>
      <c r="BN500" s="202"/>
      <c r="BO500" s="202"/>
      <c r="BP500" s="202"/>
      <c r="BQ500" s="202"/>
      <c r="BR500" s="202"/>
      <c r="BS500" s="202"/>
      <c r="BT500" s="202"/>
      <c r="BU500" s="202"/>
      <c r="BV500" s="202"/>
      <c r="BW500" s="202"/>
      <c r="BX500" s="202"/>
      <c r="BY500" s="202"/>
      <c r="BZ500" s="202"/>
      <c r="CA500" s="202"/>
      <c r="CB500" s="202"/>
      <c r="CC500" s="202"/>
      <c r="CD500" s="202"/>
      <c r="CE500" s="202"/>
      <c r="CF500" s="202"/>
      <c r="CG500" s="202"/>
      <c r="CH500" s="202"/>
      <c r="CI500" s="202"/>
      <c r="CJ500" s="202"/>
      <c r="CK500" s="202"/>
      <c r="CL500" s="202"/>
      <c r="CM500" s="202"/>
      <c r="CN500" s="202"/>
      <c r="CO500" s="202"/>
      <c r="CP500" s="202"/>
      <c r="CQ500" s="202"/>
      <c r="CR500" s="202"/>
      <c r="CS500" s="202"/>
      <c r="CT500" s="202"/>
      <c r="CU500" s="202"/>
      <c r="CV500" s="202"/>
      <c r="CW500" s="202"/>
      <c r="CX500" s="202"/>
      <c r="CY500" s="202"/>
      <c r="CZ500" s="202"/>
      <c r="DA500" s="202"/>
      <c r="DB500" s="202"/>
      <c r="DC500" s="202"/>
      <c r="DD500" s="202"/>
      <c r="DE500" s="202"/>
      <c r="DF500" s="202"/>
      <c r="DG500" s="202"/>
      <c r="DH500" s="202"/>
      <c r="DI500" s="202"/>
      <c r="DJ500" s="202"/>
      <c r="DK500" s="202"/>
      <c r="DL500" s="202"/>
      <c r="DM500" s="202"/>
      <c r="DN500" s="202"/>
      <c r="DO500" s="202"/>
      <c r="DP500" s="202"/>
      <c r="DQ500" s="202"/>
      <c r="DR500" s="202"/>
      <c r="DS500" s="202"/>
      <c r="DT500" s="202"/>
      <c r="DU500" s="202"/>
      <c r="DV500" s="202"/>
      <c r="DW500" s="202"/>
      <c r="DX500" s="202"/>
      <c r="DY500" s="202"/>
      <c r="DZ500" s="202"/>
      <c r="EA500" s="202"/>
      <c r="EB500" s="202"/>
      <c r="EC500" s="202"/>
      <c r="ED500" s="202"/>
      <c r="EE500" s="202"/>
      <c r="EF500" s="202"/>
      <c r="EG500" s="202"/>
      <c r="EH500" s="202"/>
      <c r="EI500" s="202"/>
      <c r="EJ500" s="202"/>
      <c r="EK500" s="202"/>
      <c r="EL500" s="202"/>
      <c r="EM500" s="202"/>
      <c r="EN500" s="202"/>
      <c r="EO500" s="202"/>
      <c r="EP500" s="202"/>
      <c r="EQ500" s="202"/>
      <c r="ER500" s="202"/>
      <c r="ES500" s="202"/>
      <c r="ET500" s="202"/>
      <c r="EU500" s="202"/>
      <c r="EV500" s="202"/>
      <c r="EW500" s="202"/>
      <c r="EX500" s="202"/>
      <c r="EY500" s="202"/>
      <c r="EZ500" s="202"/>
      <c r="FA500" s="202"/>
      <c r="FB500" s="202"/>
      <c r="FC500" s="202"/>
      <c r="FD500" s="202"/>
      <c r="FE500" s="202"/>
      <c r="FF500" s="202"/>
      <c r="FG500" s="202"/>
      <c r="FH500" s="202"/>
      <c r="FI500" s="202"/>
      <c r="FJ500" s="202"/>
      <c r="FK500" s="202"/>
      <c r="FL500" s="202"/>
      <c r="FM500" s="202"/>
      <c r="FN500" s="202"/>
      <c r="FO500" s="202"/>
      <c r="FP500" s="202"/>
      <c r="FQ500" s="202"/>
      <c r="FR500" s="202"/>
      <c r="FS500" s="202"/>
      <c r="FT500" s="202"/>
      <c r="FU500" s="202"/>
      <c r="FV500" s="202"/>
      <c r="FW500" s="202"/>
      <c r="FX500" s="202"/>
      <c r="FY500" s="202"/>
      <c r="FZ500" s="202"/>
      <c r="GA500" s="202"/>
      <c r="GB500" s="202"/>
      <c r="GC500" s="202"/>
      <c r="GD500" s="202"/>
      <c r="GE500" s="202"/>
      <c r="GF500" s="202"/>
      <c r="GG500" s="202"/>
      <c r="GH500" s="202"/>
      <c r="GI500" s="202"/>
      <c r="GJ500" s="202"/>
      <c r="GK500" s="202"/>
      <c r="GL500" s="202"/>
      <c r="GM500" s="202"/>
      <c r="GN500" s="202"/>
      <c r="GO500" s="202"/>
      <c r="GP500" s="202"/>
      <c r="GQ500" s="202"/>
      <c r="GR500" s="202"/>
      <c r="GS500" s="202"/>
      <c r="GT500" s="202"/>
      <c r="GU500" s="202"/>
      <c r="GV500" s="202"/>
      <c r="GW500" s="202"/>
      <c r="GX500" s="202"/>
      <c r="GY500" s="202"/>
      <c r="GZ500" s="202"/>
      <c r="HA500" s="202"/>
      <c r="HB500" s="202"/>
      <c r="HC500" s="202"/>
      <c r="HD500" s="202"/>
      <c r="HE500" s="202"/>
      <c r="HF500" s="202"/>
      <c r="HG500" s="202"/>
      <c r="HH500" s="202"/>
      <c r="HI500" s="202"/>
      <c r="HJ500" s="202"/>
      <c r="HK500" s="202"/>
      <c r="HL500" s="202"/>
      <c r="HM500" s="202"/>
      <c r="HN500" s="202"/>
      <c r="HO500" s="202"/>
      <c r="HP500" s="202"/>
      <c r="HQ500" s="202"/>
      <c r="HR500" s="202"/>
      <c r="HS500" s="202"/>
    </row>
    <row r="501" spans="1:227" ht="10" customHeight="1" x14ac:dyDescent="0.35">
      <c r="A501" s="263"/>
      <c r="B501" s="263"/>
      <c r="C501" s="263"/>
      <c r="D501" s="263"/>
      <c r="E501" s="263"/>
      <c r="F501" s="263"/>
      <c r="G501" s="263"/>
      <c r="H501" s="263"/>
      <c r="I501" s="263"/>
      <c r="J501" s="263"/>
      <c r="K501" s="263"/>
      <c r="L501" s="263"/>
      <c r="M501" s="263"/>
      <c r="N501" s="263"/>
      <c r="O501" s="263"/>
      <c r="P501" s="263"/>
      <c r="Q501" s="263"/>
      <c r="R501" s="263"/>
      <c r="S501" s="263"/>
      <c r="T501" s="263"/>
      <c r="U501" s="263"/>
      <c r="V501" s="263"/>
      <c r="W501" s="263"/>
      <c r="X501" s="263"/>
      <c r="Y501" s="263"/>
      <c r="Z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  <c r="BI501" s="202"/>
      <c r="BJ501" s="202"/>
      <c r="BK501" s="202"/>
      <c r="BL501" s="202"/>
      <c r="BM501" s="202"/>
      <c r="BN501" s="202"/>
      <c r="BO501" s="202"/>
      <c r="BP501" s="202"/>
      <c r="BQ501" s="202"/>
      <c r="BR501" s="202"/>
      <c r="BS501" s="202"/>
      <c r="BT501" s="202"/>
      <c r="BU501" s="202"/>
      <c r="BV501" s="202"/>
      <c r="BW501" s="202"/>
      <c r="BX501" s="202"/>
      <c r="BY501" s="202"/>
      <c r="BZ501" s="202"/>
      <c r="CA501" s="202"/>
      <c r="CB501" s="202"/>
      <c r="CC501" s="202"/>
      <c r="CD501" s="202"/>
      <c r="CE501" s="202"/>
      <c r="CF501" s="202"/>
      <c r="CG501" s="202"/>
      <c r="CH501" s="202"/>
      <c r="CI501" s="202"/>
      <c r="CJ501" s="202"/>
      <c r="CK501" s="202"/>
      <c r="CL501" s="202"/>
      <c r="CM501" s="202"/>
      <c r="CN501" s="202"/>
      <c r="CO501" s="202"/>
      <c r="CP501" s="202"/>
      <c r="CQ501" s="202"/>
      <c r="CR501" s="202"/>
      <c r="CS501" s="202"/>
      <c r="CT501" s="202"/>
      <c r="CU501" s="202"/>
      <c r="CV501" s="202"/>
      <c r="CW501" s="202"/>
      <c r="CX501" s="202"/>
      <c r="CY501" s="202"/>
      <c r="CZ501" s="202"/>
      <c r="DA501" s="202"/>
      <c r="DB501" s="202"/>
      <c r="DC501" s="202"/>
      <c r="DD501" s="202"/>
      <c r="DE501" s="202"/>
      <c r="DF501" s="202"/>
      <c r="DG501" s="202"/>
      <c r="DH501" s="202"/>
      <c r="DI501" s="202"/>
      <c r="DJ501" s="202"/>
      <c r="DK501" s="202"/>
      <c r="DL501" s="202"/>
      <c r="DM501" s="202"/>
      <c r="DN501" s="202"/>
      <c r="DO501" s="202"/>
      <c r="DP501" s="202"/>
      <c r="DQ501" s="202"/>
      <c r="DR501" s="202"/>
      <c r="DS501" s="202"/>
      <c r="DT501" s="202"/>
      <c r="DU501" s="202"/>
      <c r="DV501" s="202"/>
      <c r="DW501" s="202"/>
      <c r="DX501" s="202"/>
      <c r="DY501" s="202"/>
      <c r="DZ501" s="202"/>
      <c r="EA501" s="202"/>
      <c r="EB501" s="202"/>
      <c r="EC501" s="202"/>
      <c r="ED501" s="202"/>
      <c r="EE501" s="202"/>
      <c r="EF501" s="202"/>
      <c r="EG501" s="202"/>
      <c r="EH501" s="202"/>
      <c r="EI501" s="202"/>
      <c r="EJ501" s="202"/>
      <c r="EK501" s="202"/>
      <c r="EL501" s="202"/>
      <c r="EM501" s="202"/>
      <c r="EN501" s="202"/>
      <c r="EO501" s="202"/>
      <c r="EP501" s="202"/>
      <c r="EQ501" s="202"/>
      <c r="ER501" s="202"/>
      <c r="ES501" s="202"/>
      <c r="ET501" s="202"/>
      <c r="EU501" s="202"/>
      <c r="EV501" s="202"/>
      <c r="EW501" s="202"/>
      <c r="EX501" s="202"/>
      <c r="EY501" s="202"/>
      <c r="EZ501" s="202"/>
      <c r="FA501" s="202"/>
      <c r="FB501" s="202"/>
      <c r="FC501" s="202"/>
      <c r="FD501" s="202"/>
      <c r="FE501" s="202"/>
      <c r="FF501" s="202"/>
      <c r="FG501" s="202"/>
      <c r="FH501" s="202"/>
      <c r="FI501" s="202"/>
      <c r="FJ501" s="202"/>
      <c r="FK501" s="202"/>
      <c r="FL501" s="202"/>
      <c r="FM501" s="202"/>
      <c r="FN501" s="202"/>
      <c r="FO501" s="202"/>
      <c r="FP501" s="202"/>
      <c r="FQ501" s="202"/>
      <c r="FR501" s="202"/>
      <c r="FS501" s="202"/>
      <c r="FT501" s="202"/>
      <c r="FU501" s="202"/>
      <c r="FV501" s="202"/>
      <c r="FW501" s="202"/>
      <c r="FX501" s="202"/>
      <c r="FY501" s="202"/>
      <c r="FZ501" s="202"/>
      <c r="GA501" s="202"/>
      <c r="GB501" s="202"/>
      <c r="GC501" s="202"/>
      <c r="GD501" s="202"/>
      <c r="GE501" s="202"/>
      <c r="GF501" s="202"/>
      <c r="GG501" s="202"/>
      <c r="GH501" s="202"/>
      <c r="GI501" s="202"/>
      <c r="GJ501" s="202"/>
      <c r="GK501" s="202"/>
      <c r="GL501" s="202"/>
      <c r="GM501" s="202"/>
      <c r="GN501" s="202"/>
      <c r="GO501" s="202"/>
      <c r="GP501" s="202"/>
      <c r="GQ501" s="202"/>
      <c r="GR501" s="202"/>
      <c r="GS501" s="202"/>
      <c r="GT501" s="202"/>
      <c r="GU501" s="202"/>
      <c r="GV501" s="202"/>
      <c r="GW501" s="202"/>
      <c r="GX501" s="202"/>
      <c r="GY501" s="202"/>
      <c r="GZ501" s="202"/>
      <c r="HA501" s="202"/>
      <c r="HB501" s="202"/>
      <c r="HC501" s="202"/>
      <c r="HD501" s="202"/>
      <c r="HE501" s="202"/>
      <c r="HF501" s="202"/>
      <c r="HG501" s="202"/>
      <c r="HH501" s="202"/>
      <c r="HI501" s="202"/>
      <c r="HJ501" s="202"/>
      <c r="HK501" s="202"/>
      <c r="HL501" s="202"/>
      <c r="HM501" s="202"/>
      <c r="HN501" s="202"/>
      <c r="HO501" s="202"/>
      <c r="HP501" s="202"/>
      <c r="HQ501" s="202"/>
      <c r="HR501" s="202"/>
      <c r="HS501" s="202"/>
    </row>
    <row r="502" spans="1:227" ht="10" customHeight="1" x14ac:dyDescent="0.35">
      <c r="A502" s="263"/>
      <c r="B502" s="263"/>
      <c r="C502" s="263"/>
      <c r="D502" s="263"/>
      <c r="E502" s="263"/>
      <c r="F502" s="263"/>
      <c r="G502" s="263"/>
      <c r="H502" s="263"/>
      <c r="I502" s="263"/>
      <c r="J502" s="263"/>
      <c r="K502" s="263"/>
      <c r="L502" s="263"/>
      <c r="M502" s="263"/>
      <c r="N502" s="263"/>
      <c r="O502" s="263"/>
      <c r="P502" s="263"/>
      <c r="Q502" s="263"/>
      <c r="R502" s="263"/>
      <c r="S502" s="263"/>
      <c r="T502" s="263"/>
      <c r="U502" s="263"/>
      <c r="V502" s="263"/>
      <c r="W502" s="263"/>
      <c r="X502" s="263"/>
      <c r="Y502" s="263"/>
      <c r="Z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  <c r="BI502" s="202"/>
      <c r="BJ502" s="202"/>
      <c r="BK502" s="202"/>
      <c r="BL502" s="202"/>
      <c r="BM502" s="202"/>
      <c r="BN502" s="202"/>
      <c r="BO502" s="202"/>
      <c r="BP502" s="202"/>
      <c r="BQ502" s="202"/>
      <c r="BR502" s="202"/>
      <c r="BS502" s="202"/>
      <c r="BT502" s="202"/>
      <c r="BU502" s="202"/>
      <c r="BV502" s="202"/>
      <c r="BW502" s="202"/>
      <c r="BX502" s="202"/>
      <c r="BY502" s="202"/>
      <c r="BZ502" s="202"/>
      <c r="CA502" s="202"/>
      <c r="CB502" s="202"/>
      <c r="CC502" s="202"/>
      <c r="CD502" s="202"/>
      <c r="CE502" s="202"/>
      <c r="CF502" s="202"/>
      <c r="CG502" s="202"/>
      <c r="CH502" s="202"/>
      <c r="CI502" s="202"/>
      <c r="CJ502" s="202"/>
      <c r="CK502" s="202"/>
      <c r="CL502" s="202"/>
      <c r="CM502" s="202"/>
      <c r="CN502" s="202"/>
      <c r="CO502" s="202"/>
      <c r="CP502" s="202"/>
      <c r="CQ502" s="202"/>
      <c r="CR502" s="202"/>
      <c r="CS502" s="202"/>
      <c r="CT502" s="202"/>
      <c r="CU502" s="202"/>
      <c r="CV502" s="202"/>
      <c r="CW502" s="202"/>
      <c r="CX502" s="202"/>
      <c r="CY502" s="202"/>
      <c r="CZ502" s="202"/>
      <c r="DA502" s="202"/>
      <c r="DB502" s="202"/>
      <c r="DC502" s="202"/>
      <c r="DD502" s="202"/>
      <c r="DE502" s="202"/>
      <c r="DF502" s="202"/>
      <c r="DG502" s="202"/>
      <c r="DH502" s="202"/>
      <c r="DI502" s="202"/>
      <c r="DJ502" s="202"/>
      <c r="DK502" s="202"/>
      <c r="DL502" s="202"/>
      <c r="DM502" s="202"/>
      <c r="DN502" s="202"/>
      <c r="DO502" s="202"/>
      <c r="DP502" s="202"/>
      <c r="DQ502" s="202"/>
      <c r="DR502" s="202"/>
      <c r="DS502" s="202"/>
      <c r="DT502" s="202"/>
      <c r="DU502" s="202"/>
      <c r="DV502" s="202"/>
      <c r="DW502" s="202"/>
      <c r="DX502" s="202"/>
      <c r="DY502" s="202"/>
      <c r="DZ502" s="202"/>
      <c r="EA502" s="202"/>
      <c r="EB502" s="202"/>
      <c r="EC502" s="202"/>
      <c r="ED502" s="202"/>
      <c r="EE502" s="202"/>
      <c r="EF502" s="202"/>
      <c r="EG502" s="202"/>
      <c r="EH502" s="202"/>
      <c r="EI502" s="202"/>
      <c r="EJ502" s="202"/>
      <c r="EK502" s="202"/>
      <c r="EL502" s="202"/>
      <c r="EM502" s="202"/>
      <c r="EN502" s="202"/>
      <c r="EO502" s="202"/>
      <c r="EP502" s="202"/>
      <c r="EQ502" s="202"/>
      <c r="ER502" s="202"/>
      <c r="ES502" s="202"/>
      <c r="ET502" s="202"/>
      <c r="EU502" s="202"/>
      <c r="EV502" s="202"/>
      <c r="EW502" s="202"/>
      <c r="EX502" s="202"/>
      <c r="EY502" s="202"/>
      <c r="EZ502" s="202"/>
      <c r="FA502" s="202"/>
      <c r="FB502" s="202"/>
      <c r="FC502" s="202"/>
      <c r="FD502" s="202"/>
      <c r="FE502" s="202"/>
      <c r="FF502" s="202"/>
      <c r="FG502" s="202"/>
      <c r="FH502" s="202"/>
      <c r="FI502" s="202"/>
      <c r="FJ502" s="202"/>
      <c r="FK502" s="202"/>
      <c r="FL502" s="202"/>
      <c r="FM502" s="202"/>
      <c r="FN502" s="202"/>
      <c r="FO502" s="202"/>
      <c r="FP502" s="202"/>
      <c r="FQ502" s="202"/>
      <c r="FR502" s="202"/>
      <c r="FS502" s="202"/>
      <c r="FT502" s="202"/>
      <c r="FU502" s="202"/>
      <c r="FV502" s="202"/>
      <c r="FW502" s="202"/>
      <c r="FX502" s="202"/>
      <c r="FY502" s="202"/>
      <c r="FZ502" s="202"/>
      <c r="GA502" s="202"/>
      <c r="GB502" s="202"/>
      <c r="GC502" s="202"/>
      <c r="GD502" s="202"/>
      <c r="GE502" s="202"/>
      <c r="GF502" s="202"/>
      <c r="GG502" s="202"/>
      <c r="GH502" s="202"/>
      <c r="GI502" s="202"/>
      <c r="GJ502" s="202"/>
      <c r="GK502" s="202"/>
      <c r="GL502" s="202"/>
      <c r="GM502" s="202"/>
      <c r="GN502" s="202"/>
      <c r="GO502" s="202"/>
      <c r="GP502" s="202"/>
      <c r="GQ502" s="202"/>
      <c r="GR502" s="202"/>
      <c r="GS502" s="202"/>
      <c r="GT502" s="202"/>
      <c r="GU502" s="202"/>
      <c r="GV502" s="202"/>
      <c r="GW502" s="202"/>
      <c r="GX502" s="202"/>
      <c r="GY502" s="202"/>
      <c r="GZ502" s="202"/>
      <c r="HA502" s="202"/>
      <c r="HB502" s="202"/>
      <c r="HC502" s="202"/>
      <c r="HD502" s="202"/>
      <c r="HE502" s="202"/>
      <c r="HF502" s="202"/>
      <c r="HG502" s="202"/>
      <c r="HH502" s="202"/>
      <c r="HI502" s="202"/>
      <c r="HJ502" s="202"/>
      <c r="HK502" s="202"/>
      <c r="HL502" s="202"/>
      <c r="HM502" s="202"/>
      <c r="HN502" s="202"/>
      <c r="HO502" s="202"/>
      <c r="HP502" s="202"/>
      <c r="HQ502" s="202"/>
      <c r="HR502" s="202"/>
      <c r="HS502" s="202"/>
    </row>
    <row r="503" spans="1:227" ht="10" customHeight="1" x14ac:dyDescent="0.35">
      <c r="A503" s="263"/>
      <c r="B503" s="263"/>
      <c r="C503" s="263"/>
      <c r="D503" s="263"/>
      <c r="E503" s="263"/>
      <c r="F503" s="263"/>
      <c r="G503" s="263"/>
      <c r="H503" s="263"/>
      <c r="I503" s="263"/>
      <c r="J503" s="263"/>
      <c r="K503" s="263"/>
      <c r="L503" s="263"/>
      <c r="M503" s="263"/>
      <c r="N503" s="263"/>
      <c r="O503" s="263"/>
      <c r="P503" s="263"/>
      <c r="Q503" s="263"/>
      <c r="R503" s="263"/>
      <c r="S503" s="263"/>
      <c r="T503" s="263"/>
      <c r="U503" s="263"/>
      <c r="V503" s="263"/>
      <c r="W503" s="263"/>
      <c r="X503" s="263"/>
      <c r="Y503" s="263"/>
      <c r="Z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  <c r="BI503" s="202"/>
      <c r="BJ503" s="202"/>
      <c r="BK503" s="202"/>
      <c r="BL503" s="202"/>
      <c r="BM503" s="202"/>
      <c r="BN503" s="202"/>
      <c r="BO503" s="202"/>
      <c r="BP503" s="202"/>
      <c r="BQ503" s="202"/>
      <c r="BR503" s="202"/>
      <c r="BS503" s="202"/>
      <c r="BT503" s="202"/>
      <c r="BU503" s="202"/>
      <c r="BV503" s="202"/>
      <c r="BW503" s="202"/>
      <c r="BX503" s="202"/>
      <c r="BY503" s="202"/>
      <c r="BZ503" s="202"/>
      <c r="CA503" s="202"/>
      <c r="CB503" s="202"/>
      <c r="CC503" s="202"/>
      <c r="CD503" s="202"/>
      <c r="CE503" s="202"/>
      <c r="CF503" s="202"/>
      <c r="CG503" s="202"/>
      <c r="CH503" s="202"/>
      <c r="CI503" s="202"/>
      <c r="CJ503" s="202"/>
      <c r="CK503" s="202"/>
      <c r="CL503" s="202"/>
      <c r="CM503" s="202"/>
      <c r="CN503" s="202"/>
      <c r="CO503" s="202"/>
      <c r="CP503" s="202"/>
      <c r="CQ503" s="202"/>
      <c r="CR503" s="202"/>
      <c r="CS503" s="202"/>
      <c r="CT503" s="202"/>
      <c r="CU503" s="202"/>
      <c r="CV503" s="202"/>
      <c r="CW503" s="202"/>
      <c r="CX503" s="202"/>
      <c r="CY503" s="202"/>
      <c r="CZ503" s="202"/>
      <c r="DA503" s="202"/>
      <c r="DB503" s="202"/>
      <c r="DC503" s="202"/>
      <c r="DD503" s="202"/>
      <c r="DE503" s="202"/>
      <c r="DF503" s="202"/>
      <c r="DG503" s="202"/>
      <c r="DH503" s="202"/>
      <c r="DI503" s="202"/>
      <c r="DJ503" s="202"/>
      <c r="DK503" s="202"/>
      <c r="DL503" s="202"/>
      <c r="DM503" s="202"/>
      <c r="DN503" s="202"/>
      <c r="DO503" s="202"/>
      <c r="DP503" s="202"/>
      <c r="DQ503" s="202"/>
      <c r="DR503" s="202"/>
      <c r="DS503" s="202"/>
      <c r="DT503" s="202"/>
      <c r="DU503" s="202"/>
      <c r="DV503" s="202"/>
      <c r="DW503" s="202"/>
      <c r="DX503" s="202"/>
      <c r="DY503" s="202"/>
      <c r="DZ503" s="202"/>
      <c r="EA503" s="202"/>
      <c r="EB503" s="202"/>
      <c r="EC503" s="202"/>
      <c r="ED503" s="202"/>
      <c r="EE503" s="202"/>
      <c r="EF503" s="202"/>
      <c r="EG503" s="202"/>
      <c r="EH503" s="202"/>
      <c r="EI503" s="202"/>
      <c r="EJ503" s="202"/>
      <c r="EK503" s="202"/>
      <c r="EL503" s="202"/>
      <c r="EM503" s="202"/>
      <c r="EN503" s="202"/>
      <c r="EO503" s="202"/>
      <c r="EP503" s="202"/>
      <c r="EQ503" s="202"/>
      <c r="ER503" s="202"/>
      <c r="ES503" s="202"/>
      <c r="ET503" s="202"/>
      <c r="EU503" s="202"/>
      <c r="EV503" s="202"/>
      <c r="EW503" s="202"/>
      <c r="EX503" s="202"/>
      <c r="EY503" s="202"/>
      <c r="EZ503" s="202"/>
      <c r="FA503" s="202"/>
      <c r="FB503" s="202"/>
      <c r="FC503" s="202"/>
      <c r="FD503" s="202"/>
      <c r="FE503" s="202"/>
      <c r="FF503" s="202"/>
      <c r="FG503" s="202"/>
      <c r="FH503" s="202"/>
      <c r="FI503" s="202"/>
      <c r="FJ503" s="202"/>
      <c r="FK503" s="202"/>
      <c r="FL503" s="202"/>
      <c r="FM503" s="202"/>
      <c r="FN503" s="202"/>
      <c r="FO503" s="202"/>
      <c r="FP503" s="202"/>
      <c r="FQ503" s="202"/>
      <c r="FR503" s="202"/>
      <c r="FS503" s="202"/>
      <c r="FT503" s="202"/>
      <c r="FU503" s="202"/>
      <c r="FV503" s="202"/>
      <c r="FW503" s="202"/>
      <c r="FX503" s="202"/>
      <c r="FY503" s="202"/>
      <c r="FZ503" s="202"/>
      <c r="GA503" s="202"/>
      <c r="GB503" s="202"/>
      <c r="GC503" s="202"/>
      <c r="GD503" s="202"/>
      <c r="GE503" s="202"/>
      <c r="GF503" s="202"/>
      <c r="GG503" s="202"/>
      <c r="GH503" s="202"/>
      <c r="GI503" s="202"/>
      <c r="GJ503" s="202"/>
      <c r="GK503" s="202"/>
      <c r="GL503" s="202"/>
      <c r="GM503" s="202"/>
      <c r="GN503" s="202"/>
      <c r="GO503" s="202"/>
      <c r="GP503" s="202"/>
      <c r="GQ503" s="202"/>
      <c r="GR503" s="202"/>
      <c r="GS503" s="202"/>
      <c r="GT503" s="202"/>
      <c r="GU503" s="202"/>
      <c r="GV503" s="202"/>
      <c r="GW503" s="202"/>
      <c r="GX503" s="202"/>
      <c r="GY503" s="202"/>
      <c r="GZ503" s="202"/>
      <c r="HA503" s="202"/>
      <c r="HB503" s="202"/>
      <c r="HC503" s="202"/>
      <c r="HD503" s="202"/>
      <c r="HE503" s="202"/>
      <c r="HF503" s="202"/>
      <c r="HG503" s="202"/>
      <c r="HH503" s="202"/>
      <c r="HI503" s="202"/>
      <c r="HJ503" s="202"/>
      <c r="HK503" s="202"/>
      <c r="HL503" s="202"/>
      <c r="HM503" s="202"/>
      <c r="HN503" s="202"/>
      <c r="HO503" s="202"/>
      <c r="HP503" s="202"/>
      <c r="HQ503" s="202"/>
      <c r="HR503" s="202"/>
      <c r="HS503" s="202"/>
    </row>
    <row r="504" spans="1:227" ht="10" customHeight="1" x14ac:dyDescent="0.35">
      <c r="A504" s="263"/>
      <c r="B504" s="263"/>
      <c r="C504" s="263"/>
      <c r="D504" s="263"/>
      <c r="E504" s="263"/>
      <c r="F504" s="263"/>
      <c r="G504" s="263"/>
      <c r="H504" s="263"/>
      <c r="I504" s="263"/>
      <c r="J504" s="263"/>
      <c r="K504" s="263"/>
      <c r="L504" s="263"/>
      <c r="M504" s="263"/>
      <c r="N504" s="263"/>
      <c r="O504" s="263"/>
      <c r="P504" s="263"/>
      <c r="Q504" s="263"/>
      <c r="R504" s="263"/>
      <c r="S504" s="263"/>
      <c r="T504" s="263"/>
      <c r="U504" s="263"/>
      <c r="V504" s="263"/>
      <c r="W504" s="263"/>
      <c r="X504" s="263"/>
      <c r="Y504" s="263"/>
      <c r="Z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  <c r="BI504" s="202"/>
      <c r="BJ504" s="202"/>
      <c r="BK504" s="202"/>
      <c r="BL504" s="202"/>
      <c r="BM504" s="202"/>
      <c r="BN504" s="202"/>
      <c r="BO504" s="202"/>
      <c r="BP504" s="202"/>
      <c r="BQ504" s="202"/>
      <c r="BR504" s="202"/>
      <c r="BS504" s="202"/>
      <c r="BT504" s="202"/>
      <c r="BU504" s="202"/>
      <c r="BV504" s="202"/>
      <c r="BW504" s="202"/>
      <c r="BX504" s="202"/>
      <c r="BY504" s="202"/>
      <c r="BZ504" s="202"/>
      <c r="CA504" s="202"/>
      <c r="CB504" s="202"/>
      <c r="CC504" s="202"/>
      <c r="CD504" s="202"/>
      <c r="CE504" s="202"/>
      <c r="CF504" s="202"/>
      <c r="CG504" s="202"/>
      <c r="CH504" s="202"/>
      <c r="CI504" s="202"/>
      <c r="CJ504" s="202"/>
      <c r="CK504" s="202"/>
      <c r="CL504" s="202"/>
      <c r="CM504" s="202"/>
      <c r="CN504" s="202"/>
      <c r="CO504" s="202"/>
      <c r="CP504" s="202"/>
      <c r="CQ504" s="202"/>
      <c r="CR504" s="202"/>
      <c r="CS504" s="202"/>
      <c r="CT504" s="202"/>
      <c r="CU504" s="202"/>
      <c r="CV504" s="202"/>
      <c r="CW504" s="202"/>
      <c r="CX504" s="202"/>
      <c r="CY504" s="202"/>
      <c r="CZ504" s="202"/>
      <c r="DA504" s="202"/>
      <c r="DB504" s="202"/>
      <c r="DC504" s="202"/>
      <c r="DD504" s="202"/>
      <c r="DE504" s="202"/>
      <c r="DF504" s="202"/>
      <c r="DG504" s="202"/>
      <c r="DH504" s="202"/>
      <c r="DI504" s="202"/>
      <c r="DJ504" s="202"/>
      <c r="DK504" s="202"/>
      <c r="DL504" s="202"/>
      <c r="DM504" s="202"/>
      <c r="DN504" s="202"/>
      <c r="DO504" s="202"/>
      <c r="DP504" s="202"/>
      <c r="DQ504" s="202"/>
      <c r="DR504" s="202"/>
      <c r="DS504" s="202"/>
      <c r="DT504" s="202"/>
      <c r="DU504" s="202"/>
      <c r="DV504" s="202"/>
      <c r="DW504" s="202"/>
      <c r="DX504" s="202"/>
      <c r="DY504" s="202"/>
      <c r="DZ504" s="202"/>
      <c r="EA504" s="202"/>
      <c r="EB504" s="202"/>
      <c r="EC504" s="202"/>
      <c r="ED504" s="202"/>
      <c r="EE504" s="202"/>
      <c r="EF504" s="202"/>
      <c r="EG504" s="202"/>
      <c r="EH504" s="202"/>
      <c r="EI504" s="202"/>
      <c r="EJ504" s="202"/>
      <c r="EK504" s="202"/>
      <c r="EL504" s="202"/>
      <c r="EM504" s="202"/>
      <c r="EN504" s="202"/>
      <c r="EO504" s="202"/>
      <c r="EP504" s="202"/>
      <c r="EQ504" s="202"/>
      <c r="ER504" s="202"/>
      <c r="ES504" s="202"/>
      <c r="ET504" s="202"/>
      <c r="EU504" s="202"/>
      <c r="EV504" s="202"/>
      <c r="EW504" s="202"/>
      <c r="EX504" s="202"/>
      <c r="EY504" s="202"/>
      <c r="EZ504" s="202"/>
      <c r="FA504" s="202"/>
      <c r="FB504" s="202"/>
      <c r="FC504" s="202"/>
      <c r="FD504" s="202"/>
      <c r="FE504" s="202"/>
      <c r="FF504" s="202"/>
      <c r="FG504" s="202"/>
      <c r="FH504" s="202"/>
      <c r="FI504" s="202"/>
      <c r="FJ504" s="202"/>
      <c r="FK504" s="202"/>
      <c r="FL504" s="202"/>
      <c r="FM504" s="202"/>
      <c r="FN504" s="202"/>
      <c r="FO504" s="202"/>
      <c r="FP504" s="202"/>
      <c r="FQ504" s="202"/>
      <c r="FR504" s="202"/>
      <c r="FS504" s="202"/>
      <c r="FT504" s="202"/>
      <c r="FU504" s="202"/>
      <c r="FV504" s="202"/>
      <c r="FW504" s="202"/>
      <c r="FX504" s="202"/>
      <c r="FY504" s="202"/>
      <c r="FZ504" s="202"/>
      <c r="GA504" s="202"/>
      <c r="GB504" s="202"/>
      <c r="GC504" s="202"/>
      <c r="GD504" s="202"/>
      <c r="GE504" s="202"/>
      <c r="GF504" s="202"/>
      <c r="GG504" s="202"/>
      <c r="GH504" s="202"/>
      <c r="GI504" s="202"/>
      <c r="GJ504" s="202"/>
      <c r="GK504" s="202"/>
      <c r="GL504" s="202"/>
      <c r="GM504" s="202"/>
      <c r="GN504" s="202"/>
      <c r="GO504" s="202"/>
      <c r="GP504" s="202"/>
      <c r="GQ504" s="202"/>
      <c r="GR504" s="202"/>
      <c r="GS504" s="202"/>
      <c r="GT504" s="202"/>
      <c r="GU504" s="202"/>
      <c r="GV504" s="202"/>
      <c r="GW504" s="202"/>
      <c r="GX504" s="202"/>
      <c r="GY504" s="202"/>
      <c r="GZ504" s="202"/>
      <c r="HA504" s="202"/>
      <c r="HB504" s="202"/>
      <c r="HC504" s="202"/>
      <c r="HD504" s="202"/>
      <c r="HE504" s="202"/>
      <c r="HF504" s="202"/>
      <c r="HG504" s="202"/>
      <c r="HH504" s="202"/>
      <c r="HI504" s="202"/>
      <c r="HJ504" s="202"/>
      <c r="HK504" s="202"/>
      <c r="HL504" s="202"/>
      <c r="HM504" s="202"/>
      <c r="HN504" s="202"/>
      <c r="HO504" s="202"/>
      <c r="HP504" s="202"/>
      <c r="HQ504" s="202"/>
      <c r="HR504" s="202"/>
      <c r="HS504" s="202"/>
    </row>
    <row r="505" spans="1:227" ht="10" customHeight="1" x14ac:dyDescent="0.35">
      <c r="A505" s="263"/>
      <c r="B505" s="263"/>
      <c r="C505" s="263"/>
      <c r="D505" s="263"/>
      <c r="E505" s="263"/>
      <c r="F505" s="263"/>
      <c r="G505" s="263"/>
      <c r="H505" s="263"/>
      <c r="I505" s="263"/>
      <c r="J505" s="263"/>
      <c r="K505" s="263"/>
      <c r="L505" s="263"/>
      <c r="M505" s="263"/>
      <c r="N505" s="263"/>
      <c r="O505" s="263"/>
      <c r="P505" s="263"/>
      <c r="Q505" s="263"/>
      <c r="R505" s="263"/>
      <c r="S505" s="263"/>
      <c r="T505" s="263"/>
      <c r="U505" s="263"/>
      <c r="V505" s="263"/>
      <c r="W505" s="263"/>
      <c r="X505" s="263"/>
      <c r="Y505" s="263"/>
      <c r="Z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  <c r="BI505" s="202"/>
      <c r="BJ505" s="202"/>
      <c r="BK505" s="202"/>
      <c r="BL505" s="202"/>
      <c r="BM505" s="202"/>
      <c r="BN505" s="202"/>
      <c r="BO505" s="202"/>
      <c r="BP505" s="202"/>
      <c r="BQ505" s="202"/>
      <c r="BR505" s="202"/>
      <c r="BS505" s="202"/>
      <c r="BT505" s="202"/>
      <c r="BU505" s="202"/>
      <c r="BV505" s="202"/>
      <c r="BW505" s="202"/>
      <c r="BX505" s="202"/>
      <c r="BY505" s="202"/>
      <c r="BZ505" s="202"/>
      <c r="CA505" s="202"/>
      <c r="CB505" s="202"/>
      <c r="CC505" s="202"/>
      <c r="CD505" s="202"/>
      <c r="CE505" s="202"/>
      <c r="CF505" s="202"/>
      <c r="CG505" s="202"/>
      <c r="CH505" s="202"/>
      <c r="CI505" s="202"/>
      <c r="CJ505" s="202"/>
      <c r="CK505" s="202"/>
      <c r="CL505" s="202"/>
      <c r="CM505" s="202"/>
      <c r="CN505" s="202"/>
      <c r="CO505" s="202"/>
      <c r="CP505" s="202"/>
      <c r="CQ505" s="202"/>
      <c r="CR505" s="202"/>
      <c r="CS505" s="202"/>
      <c r="CT505" s="202"/>
      <c r="CU505" s="202"/>
      <c r="CV505" s="202"/>
      <c r="CW505" s="202"/>
      <c r="CX505" s="202"/>
      <c r="CY505" s="202"/>
      <c r="CZ505" s="202"/>
      <c r="DA505" s="202"/>
      <c r="DB505" s="202"/>
      <c r="DC505" s="202"/>
      <c r="DD505" s="202"/>
      <c r="DE505" s="202"/>
      <c r="DF505" s="202"/>
      <c r="DG505" s="202"/>
      <c r="DH505" s="202"/>
      <c r="DI505" s="202"/>
      <c r="DJ505" s="202"/>
      <c r="DK505" s="202"/>
      <c r="DL505" s="202"/>
      <c r="DM505" s="202"/>
      <c r="DN505" s="202"/>
      <c r="DO505" s="202"/>
      <c r="DP505" s="202"/>
      <c r="DQ505" s="202"/>
      <c r="DR505" s="202"/>
      <c r="DS505" s="202"/>
      <c r="DT505" s="202"/>
      <c r="DU505" s="202"/>
      <c r="DV505" s="202"/>
      <c r="DW505" s="202"/>
      <c r="DX505" s="202"/>
      <c r="DY505" s="202"/>
      <c r="DZ505" s="202"/>
      <c r="EA505" s="202"/>
      <c r="EB505" s="202"/>
      <c r="EC505" s="202"/>
      <c r="ED505" s="202"/>
      <c r="EE505" s="202"/>
      <c r="EF505" s="202"/>
      <c r="EG505" s="202"/>
      <c r="EH505" s="202"/>
      <c r="EI505" s="202"/>
      <c r="EJ505" s="202"/>
      <c r="EK505" s="202"/>
      <c r="EL505" s="202"/>
      <c r="EM505" s="202"/>
      <c r="EN505" s="202"/>
      <c r="EO505" s="202"/>
      <c r="EP505" s="202"/>
      <c r="EQ505" s="202"/>
      <c r="ER505" s="202"/>
      <c r="ES505" s="202"/>
      <c r="ET505" s="202"/>
      <c r="EU505" s="202"/>
      <c r="EV505" s="202"/>
      <c r="EW505" s="202"/>
      <c r="EX505" s="202"/>
      <c r="EY505" s="202"/>
      <c r="EZ505" s="202"/>
      <c r="FA505" s="202"/>
      <c r="FB505" s="202"/>
      <c r="FC505" s="202"/>
      <c r="FD505" s="202"/>
      <c r="FE505" s="202"/>
      <c r="FF505" s="202"/>
      <c r="FG505" s="202"/>
      <c r="FH505" s="202"/>
      <c r="FI505" s="202"/>
      <c r="FJ505" s="202"/>
      <c r="FK505" s="202"/>
      <c r="FL505" s="202"/>
      <c r="FM505" s="202"/>
      <c r="FN505" s="202"/>
      <c r="FO505" s="202"/>
      <c r="FP505" s="202"/>
      <c r="FQ505" s="202"/>
      <c r="FR505" s="202"/>
      <c r="FS505" s="202"/>
      <c r="FT505" s="202"/>
      <c r="FU505" s="202"/>
      <c r="FV505" s="202"/>
      <c r="FW505" s="202"/>
      <c r="FX505" s="202"/>
      <c r="FY505" s="202"/>
      <c r="FZ505" s="202"/>
      <c r="GA505" s="202"/>
      <c r="GB505" s="202"/>
      <c r="GC505" s="202"/>
      <c r="GD505" s="202"/>
      <c r="GE505" s="202"/>
      <c r="GF505" s="202"/>
      <c r="GG505" s="202"/>
      <c r="GH505" s="202"/>
      <c r="GI505" s="202"/>
      <c r="GJ505" s="202"/>
      <c r="GK505" s="202"/>
      <c r="GL505" s="202"/>
      <c r="GM505" s="202"/>
      <c r="GN505" s="202"/>
      <c r="GO505" s="202"/>
      <c r="GP505" s="202"/>
      <c r="GQ505" s="202"/>
      <c r="GR505" s="202"/>
      <c r="GS505" s="202"/>
      <c r="GT505" s="202"/>
      <c r="GU505" s="202"/>
      <c r="GV505" s="202"/>
      <c r="GW505" s="202"/>
      <c r="GX505" s="202"/>
      <c r="GY505" s="202"/>
      <c r="GZ505" s="202"/>
      <c r="HA505" s="202"/>
      <c r="HB505" s="202"/>
      <c r="HC505" s="202"/>
      <c r="HD505" s="202"/>
      <c r="HE505" s="202"/>
      <c r="HF505" s="202"/>
      <c r="HG505" s="202"/>
      <c r="HH505" s="202"/>
      <c r="HI505" s="202"/>
      <c r="HJ505" s="202"/>
      <c r="HK505" s="202"/>
      <c r="HL505" s="202"/>
      <c r="HM505" s="202"/>
      <c r="HN505" s="202"/>
      <c r="HO505" s="202"/>
      <c r="HP505" s="202"/>
      <c r="HQ505" s="202"/>
      <c r="HR505" s="202"/>
      <c r="HS505" s="202"/>
    </row>
    <row r="506" spans="1:227" ht="10" customHeight="1" x14ac:dyDescent="0.35">
      <c r="A506" s="263"/>
      <c r="B506" s="263"/>
      <c r="C506" s="263"/>
      <c r="D506" s="263"/>
      <c r="E506" s="263"/>
      <c r="F506" s="263"/>
      <c r="G506" s="263"/>
      <c r="H506" s="263"/>
      <c r="I506" s="263"/>
      <c r="J506" s="263"/>
      <c r="K506" s="263"/>
      <c r="L506" s="263"/>
      <c r="M506" s="263"/>
      <c r="N506" s="263"/>
      <c r="O506" s="263"/>
      <c r="P506" s="263"/>
      <c r="Q506" s="263"/>
      <c r="R506" s="263"/>
      <c r="S506" s="263"/>
      <c r="T506" s="263"/>
      <c r="U506" s="263"/>
      <c r="V506" s="263"/>
      <c r="W506" s="263"/>
      <c r="X506" s="263"/>
      <c r="Y506" s="263"/>
      <c r="Z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  <c r="BI506" s="202"/>
      <c r="BJ506" s="202"/>
      <c r="BK506" s="202"/>
      <c r="BL506" s="202"/>
      <c r="BM506" s="202"/>
      <c r="BN506" s="202"/>
      <c r="BO506" s="202"/>
      <c r="BP506" s="202"/>
      <c r="BQ506" s="202"/>
      <c r="BR506" s="202"/>
      <c r="BS506" s="202"/>
      <c r="BT506" s="202"/>
      <c r="BU506" s="202"/>
      <c r="BV506" s="202"/>
      <c r="BW506" s="202"/>
      <c r="BX506" s="202"/>
      <c r="BY506" s="202"/>
      <c r="BZ506" s="202"/>
      <c r="CA506" s="202"/>
      <c r="CB506" s="202"/>
      <c r="CC506" s="202"/>
      <c r="CD506" s="202"/>
      <c r="CE506" s="202"/>
      <c r="CF506" s="202"/>
      <c r="CG506" s="202"/>
      <c r="CH506" s="202"/>
      <c r="CI506" s="202"/>
      <c r="CJ506" s="202"/>
      <c r="CK506" s="202"/>
      <c r="CL506" s="202"/>
      <c r="CM506" s="202"/>
      <c r="CN506" s="202"/>
      <c r="CO506" s="202"/>
      <c r="CP506" s="202"/>
      <c r="CQ506" s="202"/>
      <c r="CR506" s="202"/>
      <c r="CS506" s="202"/>
      <c r="CT506" s="202"/>
      <c r="CU506" s="202"/>
      <c r="CV506" s="202"/>
      <c r="CW506" s="202"/>
      <c r="CX506" s="202"/>
      <c r="CY506" s="202"/>
      <c r="CZ506" s="202"/>
      <c r="DA506" s="202"/>
      <c r="DB506" s="202"/>
      <c r="DC506" s="202"/>
      <c r="DD506" s="202"/>
      <c r="DE506" s="202"/>
      <c r="DF506" s="202"/>
      <c r="DG506" s="202"/>
      <c r="DH506" s="202"/>
      <c r="DI506" s="202"/>
      <c r="DJ506" s="202"/>
      <c r="DK506" s="202"/>
      <c r="DL506" s="202"/>
      <c r="DM506" s="202"/>
      <c r="DN506" s="202"/>
      <c r="DO506" s="202"/>
      <c r="DP506" s="202"/>
      <c r="DQ506" s="202"/>
      <c r="DR506" s="202"/>
      <c r="DS506" s="202"/>
      <c r="DT506" s="202"/>
      <c r="DU506" s="202"/>
      <c r="DV506" s="202"/>
      <c r="DW506" s="202"/>
      <c r="DX506" s="202"/>
      <c r="DY506" s="202"/>
      <c r="DZ506" s="202"/>
      <c r="EA506" s="202"/>
      <c r="EB506" s="202"/>
      <c r="EC506" s="202"/>
      <c r="ED506" s="202"/>
      <c r="EE506" s="202"/>
      <c r="EF506" s="202"/>
      <c r="EG506" s="202"/>
      <c r="EH506" s="202"/>
      <c r="EI506" s="202"/>
      <c r="EJ506" s="202"/>
      <c r="EK506" s="202"/>
      <c r="EL506" s="202"/>
      <c r="EM506" s="202"/>
      <c r="EN506" s="202"/>
      <c r="EO506" s="202"/>
      <c r="EP506" s="202"/>
      <c r="EQ506" s="202"/>
      <c r="ER506" s="202"/>
      <c r="ES506" s="202"/>
      <c r="ET506" s="202"/>
      <c r="EU506" s="202"/>
      <c r="EV506" s="202"/>
      <c r="EW506" s="202"/>
      <c r="EX506" s="202"/>
      <c r="EY506" s="202"/>
      <c r="EZ506" s="202"/>
      <c r="FA506" s="202"/>
      <c r="FB506" s="202"/>
      <c r="FC506" s="202"/>
      <c r="FD506" s="202"/>
      <c r="FE506" s="202"/>
      <c r="FF506" s="202"/>
      <c r="FG506" s="202"/>
      <c r="FH506" s="202"/>
      <c r="FI506" s="202"/>
      <c r="FJ506" s="202"/>
      <c r="FK506" s="202"/>
      <c r="FL506" s="202"/>
      <c r="FM506" s="202"/>
      <c r="FN506" s="202"/>
      <c r="FO506" s="202"/>
      <c r="FP506" s="202"/>
      <c r="FQ506" s="202"/>
      <c r="FR506" s="202"/>
      <c r="FS506" s="202"/>
      <c r="FT506" s="202"/>
      <c r="FU506" s="202"/>
      <c r="FV506" s="202"/>
      <c r="FW506" s="202"/>
      <c r="FX506" s="202"/>
      <c r="FY506" s="202"/>
      <c r="FZ506" s="202"/>
      <c r="GA506" s="202"/>
      <c r="GB506" s="202"/>
      <c r="GC506" s="202"/>
      <c r="GD506" s="202"/>
      <c r="GE506" s="202"/>
      <c r="GF506" s="202"/>
      <c r="GG506" s="202"/>
      <c r="GH506" s="202"/>
      <c r="GI506" s="202"/>
      <c r="GJ506" s="202"/>
      <c r="GK506" s="202"/>
      <c r="GL506" s="202"/>
      <c r="GM506" s="202"/>
      <c r="GN506" s="202"/>
      <c r="GO506" s="202"/>
      <c r="GP506" s="202"/>
      <c r="GQ506" s="202"/>
      <c r="GR506" s="202"/>
      <c r="GS506" s="202"/>
      <c r="GT506" s="202"/>
      <c r="GU506" s="202"/>
      <c r="GV506" s="202"/>
      <c r="GW506" s="202"/>
      <c r="GX506" s="202"/>
      <c r="GY506" s="202"/>
      <c r="GZ506" s="202"/>
      <c r="HA506" s="202"/>
      <c r="HB506" s="202"/>
      <c r="HC506" s="202"/>
      <c r="HD506" s="202"/>
      <c r="HE506" s="202"/>
      <c r="HF506" s="202"/>
      <c r="HG506" s="202"/>
      <c r="HH506" s="202"/>
      <c r="HI506" s="202"/>
      <c r="HJ506" s="202"/>
      <c r="HK506" s="202"/>
      <c r="HL506" s="202"/>
      <c r="HM506" s="202"/>
      <c r="HN506" s="202"/>
      <c r="HO506" s="202"/>
      <c r="HP506" s="202"/>
      <c r="HQ506" s="202"/>
      <c r="HR506" s="202"/>
      <c r="HS506" s="202"/>
    </row>
    <row r="507" spans="1:227" ht="10" customHeight="1" x14ac:dyDescent="0.35">
      <c r="A507" s="263"/>
      <c r="B507" s="263"/>
      <c r="C507" s="263"/>
      <c r="D507" s="263"/>
      <c r="E507" s="263"/>
      <c r="F507" s="263"/>
      <c r="G507" s="263"/>
      <c r="H507" s="263"/>
      <c r="I507" s="263"/>
      <c r="J507" s="263"/>
      <c r="K507" s="263"/>
      <c r="L507" s="263"/>
      <c r="M507" s="263"/>
      <c r="N507" s="263"/>
      <c r="O507" s="263"/>
      <c r="P507" s="263"/>
      <c r="Q507" s="263"/>
      <c r="R507" s="263"/>
      <c r="S507" s="263"/>
      <c r="T507" s="263"/>
      <c r="U507" s="263"/>
      <c r="V507" s="263"/>
      <c r="W507" s="263"/>
      <c r="X507" s="263"/>
      <c r="Y507" s="263"/>
      <c r="Z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202"/>
      <c r="BN507" s="202"/>
      <c r="BO507" s="202"/>
      <c r="BP507" s="202"/>
      <c r="BQ507" s="202"/>
      <c r="BR507" s="202"/>
      <c r="BS507" s="202"/>
      <c r="BT507" s="202"/>
      <c r="BU507" s="202"/>
      <c r="BV507" s="202"/>
      <c r="BW507" s="202"/>
      <c r="BX507" s="202"/>
      <c r="BY507" s="202"/>
      <c r="BZ507" s="202"/>
      <c r="CA507" s="202"/>
      <c r="CB507" s="202"/>
      <c r="CC507" s="202"/>
      <c r="CD507" s="202"/>
      <c r="CE507" s="202"/>
      <c r="CF507" s="202"/>
      <c r="CG507" s="202"/>
      <c r="CH507" s="202"/>
      <c r="CI507" s="202"/>
      <c r="CJ507" s="202"/>
      <c r="CK507" s="202"/>
      <c r="CL507" s="202"/>
      <c r="CM507" s="202"/>
      <c r="CN507" s="202"/>
      <c r="CO507" s="202"/>
      <c r="CP507" s="202"/>
      <c r="CQ507" s="202"/>
      <c r="CR507" s="202"/>
      <c r="CS507" s="202"/>
      <c r="CT507" s="202"/>
      <c r="CU507" s="202"/>
      <c r="CV507" s="202"/>
      <c r="CW507" s="202"/>
      <c r="CX507" s="202"/>
      <c r="CY507" s="202"/>
      <c r="CZ507" s="202"/>
      <c r="DA507" s="202"/>
      <c r="DB507" s="202"/>
      <c r="DC507" s="202"/>
      <c r="DD507" s="202"/>
      <c r="DE507" s="202"/>
      <c r="DF507" s="202"/>
      <c r="DG507" s="202"/>
      <c r="DH507" s="202"/>
      <c r="DI507" s="202"/>
      <c r="DJ507" s="202"/>
      <c r="DK507" s="202"/>
      <c r="DL507" s="202"/>
      <c r="DM507" s="202"/>
      <c r="DN507" s="202"/>
      <c r="DO507" s="202"/>
      <c r="DP507" s="202"/>
      <c r="DQ507" s="202"/>
      <c r="DR507" s="202"/>
      <c r="DS507" s="202"/>
      <c r="DT507" s="202"/>
      <c r="DU507" s="202"/>
      <c r="DV507" s="202"/>
      <c r="DW507" s="202"/>
      <c r="DX507" s="202"/>
      <c r="DY507" s="202"/>
      <c r="DZ507" s="202"/>
      <c r="EA507" s="202"/>
      <c r="EB507" s="202"/>
      <c r="EC507" s="202"/>
      <c r="ED507" s="202"/>
      <c r="EE507" s="202"/>
      <c r="EF507" s="202"/>
      <c r="EG507" s="202"/>
      <c r="EH507" s="202"/>
      <c r="EI507" s="202"/>
      <c r="EJ507" s="202"/>
      <c r="EK507" s="202"/>
      <c r="EL507" s="202"/>
      <c r="EM507" s="202"/>
      <c r="EN507" s="202"/>
      <c r="EO507" s="202"/>
      <c r="EP507" s="202"/>
      <c r="EQ507" s="202"/>
      <c r="ER507" s="202"/>
      <c r="ES507" s="202"/>
      <c r="ET507" s="202"/>
      <c r="EU507" s="202"/>
      <c r="EV507" s="202"/>
      <c r="EW507" s="202"/>
      <c r="EX507" s="202"/>
      <c r="EY507" s="202"/>
      <c r="EZ507" s="202"/>
      <c r="FA507" s="202"/>
      <c r="FB507" s="202"/>
      <c r="FC507" s="202"/>
      <c r="FD507" s="202"/>
      <c r="FE507" s="202"/>
      <c r="FF507" s="202"/>
      <c r="FG507" s="202"/>
      <c r="FH507" s="202"/>
      <c r="FI507" s="202"/>
      <c r="FJ507" s="202"/>
      <c r="FK507" s="202"/>
      <c r="FL507" s="202"/>
      <c r="FM507" s="202"/>
      <c r="FN507" s="202"/>
      <c r="FO507" s="202"/>
      <c r="FP507" s="202"/>
      <c r="FQ507" s="202"/>
      <c r="FR507" s="202"/>
      <c r="FS507" s="202"/>
      <c r="FT507" s="202"/>
      <c r="FU507" s="202"/>
      <c r="FV507" s="202"/>
      <c r="FW507" s="202"/>
      <c r="FX507" s="202"/>
      <c r="FY507" s="202"/>
      <c r="FZ507" s="202"/>
      <c r="GA507" s="202"/>
      <c r="GB507" s="202"/>
      <c r="GC507" s="202"/>
      <c r="GD507" s="202"/>
      <c r="GE507" s="202"/>
      <c r="GF507" s="202"/>
      <c r="GG507" s="202"/>
      <c r="GH507" s="202"/>
      <c r="GI507" s="202"/>
      <c r="GJ507" s="202"/>
      <c r="GK507" s="202"/>
      <c r="GL507" s="202"/>
      <c r="GM507" s="202"/>
      <c r="GN507" s="202"/>
      <c r="GO507" s="202"/>
      <c r="GP507" s="202"/>
      <c r="GQ507" s="202"/>
      <c r="GR507" s="202"/>
      <c r="GS507" s="202"/>
      <c r="GT507" s="202"/>
      <c r="GU507" s="202"/>
      <c r="GV507" s="202"/>
      <c r="GW507" s="202"/>
      <c r="GX507" s="202"/>
      <c r="GY507" s="202"/>
      <c r="GZ507" s="202"/>
      <c r="HA507" s="202"/>
      <c r="HB507" s="202"/>
      <c r="HC507" s="202"/>
      <c r="HD507" s="202"/>
      <c r="HE507" s="202"/>
      <c r="HF507" s="202"/>
      <c r="HG507" s="202"/>
      <c r="HH507" s="202"/>
      <c r="HI507" s="202"/>
      <c r="HJ507" s="202"/>
      <c r="HK507" s="202"/>
      <c r="HL507" s="202"/>
      <c r="HM507" s="202"/>
      <c r="HN507" s="202"/>
      <c r="HO507" s="202"/>
      <c r="HP507" s="202"/>
      <c r="HQ507" s="202"/>
      <c r="HR507" s="202"/>
      <c r="HS507" s="202"/>
    </row>
    <row r="508" spans="1:227" ht="10" customHeight="1" x14ac:dyDescent="0.35">
      <c r="A508" s="263"/>
      <c r="B508" s="263"/>
      <c r="C508" s="263"/>
      <c r="D508" s="263"/>
      <c r="E508" s="263"/>
      <c r="F508" s="263"/>
      <c r="G508" s="263"/>
      <c r="H508" s="263"/>
      <c r="I508" s="263"/>
      <c r="J508" s="263"/>
      <c r="K508" s="263"/>
      <c r="L508" s="263"/>
      <c r="M508" s="263"/>
      <c r="N508" s="263"/>
      <c r="O508" s="263"/>
      <c r="P508" s="263"/>
      <c r="Q508" s="263"/>
      <c r="R508" s="263"/>
      <c r="S508" s="263"/>
      <c r="T508" s="263"/>
      <c r="U508" s="263"/>
      <c r="V508" s="263"/>
      <c r="W508" s="263"/>
      <c r="X508" s="263"/>
      <c r="Y508" s="263"/>
      <c r="Z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  <c r="BI508" s="202"/>
      <c r="BJ508" s="202"/>
      <c r="BK508" s="202"/>
      <c r="BL508" s="202"/>
      <c r="BM508" s="202"/>
      <c r="BN508" s="202"/>
      <c r="BO508" s="202"/>
      <c r="BP508" s="202"/>
      <c r="BQ508" s="202"/>
      <c r="BR508" s="202"/>
      <c r="BS508" s="202"/>
      <c r="BT508" s="202"/>
      <c r="BU508" s="202"/>
      <c r="BV508" s="202"/>
      <c r="BW508" s="202"/>
      <c r="BX508" s="202"/>
      <c r="BY508" s="202"/>
      <c r="BZ508" s="202"/>
      <c r="CA508" s="202"/>
      <c r="CB508" s="202"/>
      <c r="CC508" s="202"/>
      <c r="CD508" s="202"/>
      <c r="CE508" s="202"/>
      <c r="CF508" s="202"/>
      <c r="CG508" s="202"/>
      <c r="CH508" s="202"/>
      <c r="CI508" s="202"/>
      <c r="CJ508" s="202"/>
      <c r="CK508" s="202"/>
      <c r="CL508" s="202"/>
      <c r="CM508" s="202"/>
      <c r="CN508" s="202"/>
      <c r="CO508" s="202"/>
      <c r="CP508" s="202"/>
      <c r="CQ508" s="202"/>
      <c r="CR508" s="202"/>
      <c r="CS508" s="202"/>
      <c r="CT508" s="202"/>
      <c r="CU508" s="202"/>
      <c r="CV508" s="202"/>
      <c r="CW508" s="202"/>
      <c r="CX508" s="202"/>
      <c r="CY508" s="202"/>
      <c r="CZ508" s="202"/>
      <c r="DA508" s="202"/>
      <c r="DB508" s="202"/>
      <c r="DC508" s="202"/>
      <c r="DD508" s="202"/>
      <c r="DE508" s="202"/>
      <c r="DF508" s="202"/>
      <c r="DG508" s="202"/>
      <c r="DH508" s="202"/>
      <c r="DI508" s="202"/>
      <c r="DJ508" s="202"/>
      <c r="DK508" s="202"/>
      <c r="DL508" s="202"/>
      <c r="DM508" s="202"/>
      <c r="DN508" s="202"/>
      <c r="DO508" s="202"/>
      <c r="DP508" s="202"/>
      <c r="DQ508" s="202"/>
      <c r="DR508" s="202"/>
      <c r="DS508" s="202"/>
      <c r="DT508" s="202"/>
      <c r="DU508" s="202"/>
      <c r="DV508" s="202"/>
      <c r="DW508" s="202"/>
      <c r="DX508" s="202"/>
      <c r="DY508" s="202"/>
      <c r="DZ508" s="202"/>
      <c r="EA508" s="202"/>
      <c r="EB508" s="202"/>
      <c r="EC508" s="202"/>
      <c r="ED508" s="202"/>
      <c r="EE508" s="202"/>
      <c r="EF508" s="202"/>
      <c r="EG508" s="202"/>
      <c r="EH508" s="202"/>
      <c r="EI508" s="202"/>
      <c r="EJ508" s="202"/>
      <c r="EK508" s="202"/>
      <c r="EL508" s="202"/>
      <c r="EM508" s="202"/>
      <c r="EN508" s="202"/>
      <c r="EO508" s="202"/>
      <c r="EP508" s="202"/>
      <c r="EQ508" s="202"/>
      <c r="ER508" s="202"/>
      <c r="ES508" s="202"/>
      <c r="ET508" s="202"/>
      <c r="EU508" s="202"/>
      <c r="EV508" s="202"/>
      <c r="EW508" s="202"/>
      <c r="EX508" s="202"/>
      <c r="EY508" s="202"/>
      <c r="EZ508" s="202"/>
      <c r="FA508" s="202"/>
      <c r="FB508" s="202"/>
      <c r="FC508" s="202"/>
      <c r="FD508" s="202"/>
      <c r="FE508" s="202"/>
      <c r="FF508" s="202"/>
      <c r="FG508" s="202"/>
      <c r="FH508" s="202"/>
      <c r="FI508" s="202"/>
      <c r="FJ508" s="202"/>
      <c r="FK508" s="202"/>
      <c r="FL508" s="202"/>
      <c r="FM508" s="202"/>
      <c r="FN508" s="202"/>
      <c r="FO508" s="202"/>
      <c r="FP508" s="202"/>
      <c r="FQ508" s="202"/>
      <c r="FR508" s="202"/>
      <c r="FS508" s="202"/>
      <c r="FT508" s="202"/>
      <c r="FU508" s="202"/>
      <c r="FV508" s="202"/>
      <c r="FW508" s="202"/>
      <c r="FX508" s="202"/>
      <c r="FY508" s="202"/>
      <c r="FZ508" s="202"/>
      <c r="GA508" s="202"/>
      <c r="GB508" s="202"/>
      <c r="GC508" s="202"/>
      <c r="GD508" s="202"/>
      <c r="GE508" s="202"/>
      <c r="GF508" s="202"/>
      <c r="GG508" s="202"/>
      <c r="GH508" s="202"/>
      <c r="GI508" s="202"/>
      <c r="GJ508" s="202"/>
      <c r="GK508" s="202"/>
      <c r="GL508" s="202"/>
      <c r="GM508" s="202"/>
      <c r="GN508" s="202"/>
      <c r="GO508" s="202"/>
      <c r="GP508" s="202"/>
      <c r="GQ508" s="202"/>
      <c r="GR508" s="202"/>
      <c r="GS508" s="202"/>
      <c r="GT508" s="202"/>
      <c r="GU508" s="202"/>
      <c r="GV508" s="202"/>
      <c r="GW508" s="202"/>
      <c r="GX508" s="202"/>
      <c r="GY508" s="202"/>
      <c r="GZ508" s="202"/>
      <c r="HA508" s="202"/>
      <c r="HB508" s="202"/>
      <c r="HC508" s="202"/>
      <c r="HD508" s="202"/>
      <c r="HE508" s="202"/>
      <c r="HF508" s="202"/>
      <c r="HG508" s="202"/>
      <c r="HH508" s="202"/>
      <c r="HI508" s="202"/>
      <c r="HJ508" s="202"/>
      <c r="HK508" s="202"/>
      <c r="HL508" s="202"/>
      <c r="HM508" s="202"/>
      <c r="HN508" s="202"/>
      <c r="HO508" s="202"/>
      <c r="HP508" s="202"/>
      <c r="HQ508" s="202"/>
      <c r="HR508" s="202"/>
      <c r="HS508" s="202"/>
    </row>
    <row r="509" spans="1:227" ht="10" customHeight="1" x14ac:dyDescent="0.35">
      <c r="A509" s="263"/>
      <c r="B509" s="263"/>
      <c r="C509" s="263"/>
      <c r="D509" s="263"/>
      <c r="E509" s="263"/>
      <c r="F509" s="263"/>
      <c r="G509" s="263"/>
      <c r="H509" s="263"/>
      <c r="I509" s="263"/>
      <c r="J509" s="263"/>
      <c r="K509" s="263"/>
      <c r="L509" s="263"/>
      <c r="M509" s="263"/>
      <c r="N509" s="263"/>
      <c r="O509" s="263"/>
      <c r="P509" s="263"/>
      <c r="Q509" s="263"/>
      <c r="R509" s="263"/>
      <c r="S509" s="263"/>
      <c r="T509" s="263"/>
      <c r="U509" s="263"/>
      <c r="V509" s="263"/>
      <c r="W509" s="263"/>
      <c r="X509" s="263"/>
      <c r="Y509" s="263"/>
      <c r="Z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  <c r="BI509" s="202"/>
      <c r="BJ509" s="202"/>
      <c r="BK509" s="202"/>
      <c r="BL509" s="202"/>
      <c r="BM509" s="202"/>
      <c r="BN509" s="202"/>
      <c r="BO509" s="202"/>
      <c r="BP509" s="202"/>
      <c r="BQ509" s="202"/>
      <c r="BR509" s="202"/>
      <c r="BS509" s="202"/>
      <c r="BT509" s="202"/>
      <c r="BU509" s="202"/>
      <c r="BV509" s="202"/>
      <c r="BW509" s="202"/>
      <c r="BX509" s="202"/>
      <c r="BY509" s="202"/>
      <c r="BZ509" s="202"/>
      <c r="CA509" s="202"/>
      <c r="CB509" s="202"/>
      <c r="CC509" s="202"/>
      <c r="CD509" s="202"/>
      <c r="CE509" s="202"/>
      <c r="CF509" s="202"/>
      <c r="CG509" s="202"/>
      <c r="CH509" s="202"/>
      <c r="CI509" s="202"/>
      <c r="CJ509" s="202"/>
      <c r="CK509" s="202"/>
      <c r="CL509" s="202"/>
      <c r="CM509" s="202"/>
      <c r="CN509" s="202"/>
      <c r="CO509" s="202"/>
      <c r="CP509" s="202"/>
      <c r="CQ509" s="202"/>
      <c r="CR509" s="202"/>
      <c r="CS509" s="202"/>
      <c r="CT509" s="202"/>
      <c r="CU509" s="202"/>
      <c r="CV509" s="202"/>
      <c r="CW509" s="202"/>
      <c r="CX509" s="202"/>
      <c r="CY509" s="202"/>
      <c r="CZ509" s="202"/>
      <c r="DA509" s="202"/>
      <c r="DB509" s="202"/>
      <c r="DC509" s="202"/>
      <c r="DD509" s="202"/>
      <c r="DE509" s="202"/>
      <c r="DF509" s="202"/>
      <c r="DG509" s="202"/>
      <c r="DH509" s="202"/>
      <c r="DI509" s="202"/>
      <c r="DJ509" s="202"/>
      <c r="DK509" s="202"/>
      <c r="DL509" s="202"/>
      <c r="DM509" s="202"/>
      <c r="DN509" s="202"/>
      <c r="DO509" s="202"/>
      <c r="DP509" s="202"/>
      <c r="DQ509" s="202"/>
      <c r="DR509" s="202"/>
      <c r="DS509" s="202"/>
      <c r="DT509" s="202"/>
      <c r="DU509" s="202"/>
      <c r="DV509" s="202"/>
      <c r="DW509" s="202"/>
      <c r="DX509" s="202"/>
      <c r="DY509" s="202"/>
      <c r="DZ509" s="202"/>
      <c r="EA509" s="202"/>
      <c r="EB509" s="202"/>
      <c r="EC509" s="202"/>
      <c r="ED509" s="202"/>
      <c r="EE509" s="202"/>
      <c r="EF509" s="202"/>
      <c r="EG509" s="202"/>
      <c r="EH509" s="202"/>
      <c r="EI509" s="202"/>
      <c r="EJ509" s="202"/>
      <c r="EK509" s="202"/>
      <c r="EL509" s="202"/>
      <c r="EM509" s="202"/>
      <c r="EN509" s="202"/>
      <c r="EO509" s="202"/>
      <c r="EP509" s="202"/>
      <c r="EQ509" s="202"/>
      <c r="ER509" s="202"/>
      <c r="ES509" s="202"/>
      <c r="ET509" s="202"/>
      <c r="EU509" s="202"/>
      <c r="EV509" s="202"/>
      <c r="EW509" s="202"/>
      <c r="EX509" s="202"/>
      <c r="EY509" s="202"/>
      <c r="EZ509" s="202"/>
      <c r="FA509" s="202"/>
      <c r="FB509" s="202"/>
      <c r="FC509" s="202"/>
      <c r="FD509" s="202"/>
      <c r="FE509" s="202"/>
      <c r="FF509" s="202"/>
      <c r="FG509" s="202"/>
      <c r="FH509" s="202"/>
      <c r="FI509" s="202"/>
      <c r="FJ509" s="202"/>
      <c r="FK509" s="202"/>
      <c r="FL509" s="202"/>
      <c r="FM509" s="202"/>
      <c r="FN509" s="202"/>
      <c r="FO509" s="202"/>
      <c r="FP509" s="202"/>
      <c r="FQ509" s="202"/>
      <c r="FR509" s="202"/>
      <c r="FS509" s="202"/>
      <c r="FT509" s="202"/>
      <c r="FU509" s="202"/>
      <c r="FV509" s="202"/>
      <c r="FW509" s="202"/>
      <c r="FX509" s="202"/>
      <c r="FY509" s="202"/>
      <c r="FZ509" s="202"/>
      <c r="GA509" s="202"/>
      <c r="GB509" s="202"/>
      <c r="GC509" s="202"/>
      <c r="GD509" s="202"/>
      <c r="GE509" s="202"/>
      <c r="GF509" s="202"/>
      <c r="GG509" s="202"/>
      <c r="GH509" s="202"/>
      <c r="GI509" s="202"/>
      <c r="GJ509" s="202"/>
      <c r="GK509" s="202"/>
      <c r="GL509" s="202"/>
      <c r="GM509" s="202"/>
      <c r="GN509" s="202"/>
      <c r="GO509" s="202"/>
      <c r="GP509" s="202"/>
      <c r="GQ509" s="202"/>
      <c r="GR509" s="202"/>
      <c r="GS509" s="202"/>
      <c r="GT509" s="202"/>
      <c r="GU509" s="202"/>
      <c r="GV509" s="202"/>
      <c r="GW509" s="202"/>
      <c r="GX509" s="202"/>
      <c r="GY509" s="202"/>
      <c r="GZ509" s="202"/>
      <c r="HA509" s="202"/>
      <c r="HB509" s="202"/>
      <c r="HC509" s="202"/>
      <c r="HD509" s="202"/>
      <c r="HE509" s="202"/>
      <c r="HF509" s="202"/>
      <c r="HG509" s="202"/>
      <c r="HH509" s="202"/>
      <c r="HI509" s="202"/>
      <c r="HJ509" s="202"/>
      <c r="HK509" s="202"/>
      <c r="HL509" s="202"/>
      <c r="HM509" s="202"/>
      <c r="HN509" s="202"/>
      <c r="HO509" s="202"/>
      <c r="HP509" s="202"/>
      <c r="HQ509" s="202"/>
      <c r="HR509" s="202"/>
      <c r="HS509" s="202"/>
    </row>
    <row r="510" spans="1:227" ht="10" customHeight="1" x14ac:dyDescent="0.35">
      <c r="A510" s="263"/>
      <c r="B510" s="263"/>
      <c r="C510" s="263"/>
      <c r="D510" s="263"/>
      <c r="E510" s="263"/>
      <c r="F510" s="263"/>
      <c r="G510" s="263"/>
      <c r="H510" s="263"/>
      <c r="I510" s="263"/>
      <c r="J510" s="263"/>
      <c r="K510" s="263"/>
      <c r="L510" s="263"/>
      <c r="M510" s="263"/>
      <c r="N510" s="263"/>
      <c r="O510" s="263"/>
      <c r="P510" s="263"/>
      <c r="Q510" s="263"/>
      <c r="R510" s="263"/>
      <c r="S510" s="263"/>
      <c r="T510" s="263"/>
      <c r="U510" s="263"/>
      <c r="V510" s="263"/>
      <c r="W510" s="263"/>
      <c r="X510" s="263"/>
      <c r="Y510" s="263"/>
      <c r="Z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  <c r="BI510" s="202"/>
      <c r="BJ510" s="202"/>
      <c r="BK510" s="202"/>
      <c r="BL510" s="202"/>
      <c r="BM510" s="202"/>
      <c r="BN510" s="202"/>
      <c r="BO510" s="202"/>
      <c r="BP510" s="202"/>
      <c r="BQ510" s="202"/>
      <c r="BR510" s="202"/>
      <c r="BS510" s="202"/>
      <c r="BT510" s="202"/>
      <c r="BU510" s="202"/>
      <c r="BV510" s="202"/>
      <c r="BW510" s="202"/>
      <c r="BX510" s="202"/>
      <c r="BY510" s="202"/>
      <c r="BZ510" s="202"/>
      <c r="CA510" s="202"/>
      <c r="CB510" s="202"/>
      <c r="CC510" s="202"/>
      <c r="CD510" s="202"/>
      <c r="CE510" s="202"/>
      <c r="CF510" s="202"/>
      <c r="CG510" s="202"/>
      <c r="CH510" s="202"/>
      <c r="CI510" s="202"/>
      <c r="CJ510" s="202"/>
      <c r="CK510" s="202"/>
      <c r="CL510" s="202"/>
      <c r="CM510" s="202"/>
      <c r="CN510" s="202"/>
      <c r="CO510" s="202"/>
      <c r="CP510" s="202"/>
      <c r="CQ510" s="202"/>
      <c r="CR510" s="202"/>
      <c r="CS510" s="202"/>
      <c r="CT510" s="202"/>
      <c r="CU510" s="202"/>
      <c r="CV510" s="202"/>
      <c r="CW510" s="202"/>
      <c r="CX510" s="202"/>
      <c r="CY510" s="202"/>
      <c r="CZ510" s="202"/>
      <c r="DA510" s="202"/>
      <c r="DB510" s="202"/>
      <c r="DC510" s="202"/>
      <c r="DD510" s="202"/>
      <c r="DE510" s="202"/>
      <c r="DF510" s="202"/>
      <c r="DG510" s="202"/>
      <c r="DH510" s="202"/>
      <c r="DI510" s="202"/>
      <c r="DJ510" s="202"/>
      <c r="DK510" s="202"/>
      <c r="DL510" s="202"/>
      <c r="DM510" s="202"/>
      <c r="DN510" s="202"/>
      <c r="DO510" s="202"/>
      <c r="DP510" s="202"/>
      <c r="DQ510" s="202"/>
      <c r="DR510" s="202"/>
      <c r="DS510" s="202"/>
      <c r="DT510" s="202"/>
      <c r="DU510" s="202"/>
      <c r="DV510" s="202"/>
      <c r="DW510" s="202"/>
      <c r="DX510" s="202"/>
      <c r="DY510" s="202"/>
      <c r="DZ510" s="202"/>
      <c r="EA510" s="202"/>
      <c r="EB510" s="202"/>
      <c r="EC510" s="202"/>
      <c r="ED510" s="202"/>
      <c r="EE510" s="202"/>
      <c r="EF510" s="202"/>
      <c r="EG510" s="202"/>
      <c r="EH510" s="202"/>
      <c r="EI510" s="202"/>
      <c r="EJ510" s="202"/>
      <c r="EK510" s="202"/>
      <c r="EL510" s="202"/>
      <c r="EM510" s="202"/>
      <c r="EN510" s="202"/>
      <c r="EO510" s="202"/>
      <c r="EP510" s="202"/>
      <c r="EQ510" s="202"/>
      <c r="ER510" s="202"/>
      <c r="ES510" s="202"/>
      <c r="ET510" s="202"/>
      <c r="EU510" s="202"/>
      <c r="EV510" s="202"/>
      <c r="EW510" s="202"/>
      <c r="EX510" s="202"/>
      <c r="EY510" s="202"/>
      <c r="EZ510" s="202"/>
      <c r="FA510" s="202"/>
      <c r="FB510" s="202"/>
      <c r="FC510" s="202"/>
      <c r="FD510" s="202"/>
      <c r="FE510" s="202"/>
      <c r="FF510" s="202"/>
      <c r="FG510" s="202"/>
      <c r="FH510" s="202"/>
      <c r="FI510" s="202"/>
      <c r="FJ510" s="202"/>
      <c r="FK510" s="202"/>
      <c r="FL510" s="202"/>
      <c r="FM510" s="202"/>
      <c r="FN510" s="202"/>
      <c r="FO510" s="202"/>
      <c r="FP510" s="202"/>
      <c r="FQ510" s="202"/>
      <c r="FR510" s="202"/>
      <c r="FS510" s="202"/>
      <c r="FT510" s="202"/>
      <c r="FU510" s="202"/>
      <c r="FV510" s="202"/>
      <c r="FW510" s="202"/>
      <c r="FX510" s="202"/>
      <c r="FY510" s="202"/>
      <c r="FZ510" s="202"/>
      <c r="GA510" s="202"/>
      <c r="GB510" s="202"/>
      <c r="GC510" s="202"/>
      <c r="GD510" s="202"/>
      <c r="GE510" s="202"/>
      <c r="GF510" s="202"/>
      <c r="GG510" s="202"/>
      <c r="GH510" s="202"/>
      <c r="GI510" s="202"/>
      <c r="GJ510" s="202"/>
      <c r="GK510" s="202"/>
      <c r="GL510" s="202"/>
      <c r="GM510" s="202"/>
      <c r="GN510" s="202"/>
      <c r="GO510" s="202"/>
      <c r="GP510" s="202"/>
      <c r="GQ510" s="202"/>
      <c r="GR510" s="202"/>
      <c r="GS510" s="202"/>
      <c r="GT510" s="202"/>
      <c r="GU510" s="202"/>
      <c r="GV510" s="202"/>
      <c r="GW510" s="202"/>
      <c r="GX510" s="202"/>
      <c r="GY510" s="202"/>
      <c r="GZ510" s="202"/>
      <c r="HA510" s="202"/>
      <c r="HB510" s="202"/>
      <c r="HC510" s="202"/>
      <c r="HD510" s="202"/>
      <c r="HE510" s="202"/>
      <c r="HF510" s="202"/>
      <c r="HG510" s="202"/>
      <c r="HH510" s="202"/>
      <c r="HI510" s="202"/>
      <c r="HJ510" s="202"/>
      <c r="HK510" s="202"/>
      <c r="HL510" s="202"/>
      <c r="HM510" s="202"/>
      <c r="HN510" s="202"/>
      <c r="HO510" s="202"/>
      <c r="HP510" s="202"/>
      <c r="HQ510" s="202"/>
      <c r="HR510" s="202"/>
      <c r="HS510" s="202"/>
    </row>
    <row r="511" spans="1:227" ht="10" customHeight="1" x14ac:dyDescent="0.35">
      <c r="A511" s="263"/>
      <c r="B511" s="263"/>
      <c r="C511" s="263"/>
      <c r="D511" s="263"/>
      <c r="E511" s="263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63"/>
      <c r="S511" s="263"/>
      <c r="T511" s="263"/>
      <c r="U511" s="263"/>
      <c r="V511" s="263"/>
      <c r="W511" s="263"/>
      <c r="X511" s="263"/>
      <c r="Y511" s="263"/>
      <c r="Z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  <c r="BI511" s="202"/>
      <c r="BJ511" s="202"/>
      <c r="BK511" s="202"/>
      <c r="BL511" s="202"/>
      <c r="BM511" s="202"/>
      <c r="BN511" s="202"/>
      <c r="BO511" s="202"/>
      <c r="BP511" s="202"/>
      <c r="BQ511" s="202"/>
      <c r="BR511" s="202"/>
      <c r="BS511" s="202"/>
      <c r="BT511" s="202"/>
      <c r="BU511" s="202"/>
      <c r="BV511" s="202"/>
      <c r="BW511" s="202"/>
      <c r="BX511" s="202"/>
      <c r="BY511" s="202"/>
      <c r="BZ511" s="202"/>
      <c r="CA511" s="202"/>
      <c r="CB511" s="202"/>
      <c r="CC511" s="202"/>
      <c r="CD511" s="202"/>
      <c r="CE511" s="202"/>
      <c r="CF511" s="202"/>
      <c r="CG511" s="202"/>
      <c r="CH511" s="202"/>
      <c r="CI511" s="202"/>
      <c r="CJ511" s="202"/>
      <c r="CK511" s="202"/>
      <c r="CL511" s="202"/>
      <c r="CM511" s="202"/>
      <c r="CN511" s="202"/>
      <c r="CO511" s="202"/>
      <c r="CP511" s="202"/>
      <c r="CQ511" s="202"/>
      <c r="CR511" s="202"/>
      <c r="CS511" s="202"/>
      <c r="CT511" s="202"/>
      <c r="CU511" s="202"/>
      <c r="CV511" s="202"/>
      <c r="CW511" s="202"/>
      <c r="CX511" s="202"/>
      <c r="CY511" s="202"/>
      <c r="CZ511" s="202"/>
      <c r="DA511" s="202"/>
      <c r="DB511" s="202"/>
      <c r="DC511" s="202"/>
      <c r="DD511" s="202"/>
      <c r="DE511" s="202"/>
      <c r="DF511" s="202"/>
      <c r="DG511" s="202"/>
      <c r="DH511" s="202"/>
      <c r="DI511" s="202"/>
      <c r="DJ511" s="202"/>
      <c r="DK511" s="202"/>
      <c r="DL511" s="202"/>
      <c r="DM511" s="202"/>
      <c r="DN511" s="202"/>
      <c r="DO511" s="202"/>
      <c r="DP511" s="202"/>
      <c r="DQ511" s="202"/>
      <c r="DR511" s="202"/>
      <c r="DS511" s="202"/>
      <c r="DT511" s="202"/>
      <c r="DU511" s="202"/>
      <c r="DV511" s="202"/>
      <c r="DW511" s="202"/>
      <c r="DX511" s="202"/>
      <c r="DY511" s="202"/>
      <c r="DZ511" s="202"/>
      <c r="EA511" s="202"/>
      <c r="EB511" s="202"/>
      <c r="EC511" s="202"/>
      <c r="ED511" s="202"/>
      <c r="EE511" s="202"/>
      <c r="EF511" s="202"/>
      <c r="EG511" s="202"/>
      <c r="EH511" s="202"/>
      <c r="EI511" s="202"/>
      <c r="EJ511" s="202"/>
      <c r="EK511" s="202"/>
      <c r="EL511" s="202"/>
      <c r="EM511" s="202"/>
      <c r="EN511" s="202"/>
      <c r="EO511" s="202"/>
      <c r="EP511" s="202"/>
      <c r="EQ511" s="202"/>
      <c r="ER511" s="202"/>
      <c r="ES511" s="202"/>
      <c r="ET511" s="202"/>
      <c r="EU511" s="202"/>
      <c r="EV511" s="202"/>
      <c r="EW511" s="202"/>
      <c r="EX511" s="202"/>
      <c r="EY511" s="202"/>
      <c r="EZ511" s="202"/>
      <c r="FA511" s="202"/>
      <c r="FB511" s="202"/>
      <c r="FC511" s="202"/>
      <c r="FD511" s="202"/>
      <c r="FE511" s="202"/>
      <c r="FF511" s="202"/>
      <c r="FG511" s="202"/>
      <c r="FH511" s="202"/>
      <c r="FI511" s="202"/>
      <c r="FJ511" s="202"/>
      <c r="FK511" s="202"/>
      <c r="FL511" s="202"/>
      <c r="FM511" s="202"/>
      <c r="FN511" s="202"/>
      <c r="FO511" s="202"/>
      <c r="FP511" s="202"/>
      <c r="FQ511" s="202"/>
      <c r="FR511" s="202"/>
      <c r="FS511" s="202"/>
      <c r="FT511" s="202"/>
      <c r="FU511" s="202"/>
      <c r="FV511" s="202"/>
      <c r="FW511" s="202"/>
      <c r="FX511" s="202"/>
      <c r="FY511" s="202"/>
      <c r="FZ511" s="202"/>
      <c r="GA511" s="202"/>
      <c r="GB511" s="202"/>
      <c r="GC511" s="202"/>
      <c r="GD511" s="202"/>
      <c r="GE511" s="202"/>
      <c r="GF511" s="202"/>
      <c r="GG511" s="202"/>
      <c r="GH511" s="202"/>
      <c r="GI511" s="202"/>
      <c r="GJ511" s="202"/>
      <c r="GK511" s="202"/>
      <c r="GL511" s="202"/>
      <c r="GM511" s="202"/>
      <c r="GN511" s="202"/>
      <c r="GO511" s="202"/>
      <c r="GP511" s="202"/>
      <c r="GQ511" s="202"/>
      <c r="GR511" s="202"/>
      <c r="GS511" s="202"/>
      <c r="GT511" s="202"/>
      <c r="GU511" s="202"/>
      <c r="GV511" s="202"/>
      <c r="GW511" s="202"/>
      <c r="GX511" s="202"/>
      <c r="GY511" s="202"/>
      <c r="GZ511" s="202"/>
      <c r="HA511" s="202"/>
      <c r="HB511" s="202"/>
      <c r="HC511" s="202"/>
      <c r="HD511" s="202"/>
      <c r="HE511" s="202"/>
      <c r="HF511" s="202"/>
      <c r="HG511" s="202"/>
      <c r="HH511" s="202"/>
      <c r="HI511" s="202"/>
      <c r="HJ511" s="202"/>
      <c r="HK511" s="202"/>
      <c r="HL511" s="202"/>
      <c r="HM511" s="202"/>
      <c r="HN511" s="202"/>
      <c r="HO511" s="202"/>
      <c r="HP511" s="202"/>
      <c r="HQ511" s="202"/>
      <c r="HR511" s="202"/>
      <c r="HS511" s="202"/>
    </row>
    <row r="512" spans="1:227" ht="10" customHeight="1" x14ac:dyDescent="0.35">
      <c r="A512" s="263"/>
      <c r="B512" s="263"/>
      <c r="C512" s="263"/>
      <c r="D512" s="263"/>
      <c r="E512" s="263"/>
      <c r="F512" s="263"/>
      <c r="G512" s="263"/>
      <c r="H512" s="263"/>
      <c r="I512" s="263"/>
      <c r="J512" s="263"/>
      <c r="K512" s="263"/>
      <c r="L512" s="263"/>
      <c r="M512" s="263"/>
      <c r="N512" s="263"/>
      <c r="O512" s="263"/>
      <c r="P512" s="263"/>
      <c r="Q512" s="263"/>
      <c r="R512" s="263"/>
      <c r="S512" s="263"/>
      <c r="T512" s="263"/>
      <c r="U512" s="263"/>
      <c r="V512" s="263"/>
      <c r="W512" s="263"/>
      <c r="X512" s="263"/>
      <c r="Y512" s="263"/>
      <c r="Z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  <c r="BI512" s="202"/>
      <c r="BJ512" s="202"/>
      <c r="BK512" s="202"/>
      <c r="BL512" s="202"/>
      <c r="BM512" s="202"/>
      <c r="BN512" s="202"/>
      <c r="BO512" s="202"/>
      <c r="BP512" s="202"/>
      <c r="BQ512" s="202"/>
      <c r="BR512" s="202"/>
      <c r="BS512" s="202"/>
      <c r="BT512" s="202"/>
      <c r="BU512" s="202"/>
      <c r="BV512" s="202"/>
      <c r="BW512" s="202"/>
      <c r="BX512" s="202"/>
      <c r="BY512" s="202"/>
      <c r="BZ512" s="202"/>
      <c r="CA512" s="202"/>
      <c r="CB512" s="202"/>
      <c r="CC512" s="202"/>
      <c r="CD512" s="202"/>
      <c r="CE512" s="202"/>
      <c r="CF512" s="202"/>
      <c r="CG512" s="202"/>
      <c r="CH512" s="202"/>
      <c r="CI512" s="202"/>
      <c r="CJ512" s="202"/>
      <c r="CK512" s="202"/>
      <c r="CL512" s="202"/>
      <c r="CM512" s="202"/>
      <c r="CN512" s="202"/>
      <c r="CO512" s="202"/>
      <c r="CP512" s="202"/>
      <c r="CQ512" s="202"/>
      <c r="CR512" s="202"/>
      <c r="CS512" s="202"/>
      <c r="CT512" s="202"/>
      <c r="CU512" s="202"/>
      <c r="CV512" s="202"/>
      <c r="CW512" s="202"/>
      <c r="CX512" s="202"/>
      <c r="CY512" s="202"/>
      <c r="CZ512" s="202"/>
      <c r="DA512" s="202"/>
      <c r="DB512" s="202"/>
      <c r="DC512" s="202"/>
      <c r="DD512" s="202"/>
      <c r="DE512" s="202"/>
      <c r="DF512" s="202"/>
      <c r="DG512" s="202"/>
      <c r="DH512" s="202"/>
      <c r="DI512" s="202"/>
      <c r="DJ512" s="202"/>
      <c r="DK512" s="202"/>
      <c r="DL512" s="202"/>
      <c r="DM512" s="202"/>
      <c r="DN512" s="202"/>
      <c r="DO512" s="202"/>
      <c r="DP512" s="202"/>
      <c r="DQ512" s="202"/>
      <c r="DR512" s="202"/>
      <c r="DS512" s="202"/>
      <c r="DT512" s="202"/>
      <c r="DU512" s="202"/>
      <c r="DV512" s="202"/>
      <c r="DW512" s="202"/>
      <c r="DX512" s="202"/>
      <c r="DY512" s="202"/>
      <c r="DZ512" s="202"/>
      <c r="EA512" s="202"/>
      <c r="EB512" s="202"/>
      <c r="EC512" s="202"/>
      <c r="ED512" s="202"/>
      <c r="EE512" s="202"/>
      <c r="EF512" s="202"/>
      <c r="EG512" s="202"/>
      <c r="EH512" s="202"/>
      <c r="EI512" s="202"/>
      <c r="EJ512" s="202"/>
      <c r="EK512" s="202"/>
      <c r="EL512" s="202"/>
      <c r="EM512" s="202"/>
      <c r="EN512" s="202"/>
      <c r="EO512" s="202"/>
      <c r="EP512" s="202"/>
      <c r="EQ512" s="202"/>
      <c r="ER512" s="202"/>
      <c r="ES512" s="202"/>
      <c r="ET512" s="202"/>
      <c r="EU512" s="202"/>
      <c r="EV512" s="202"/>
      <c r="EW512" s="202"/>
      <c r="EX512" s="202"/>
      <c r="EY512" s="202"/>
      <c r="EZ512" s="202"/>
      <c r="FA512" s="202"/>
      <c r="FB512" s="202"/>
      <c r="FC512" s="202"/>
      <c r="FD512" s="202"/>
      <c r="FE512" s="202"/>
      <c r="FF512" s="202"/>
      <c r="FG512" s="202"/>
      <c r="FH512" s="202"/>
      <c r="FI512" s="202"/>
      <c r="FJ512" s="202"/>
      <c r="FK512" s="202"/>
      <c r="FL512" s="202"/>
      <c r="FM512" s="202"/>
      <c r="FN512" s="202"/>
      <c r="FO512" s="202"/>
      <c r="FP512" s="202"/>
      <c r="FQ512" s="202"/>
      <c r="FR512" s="202"/>
      <c r="FS512" s="202"/>
      <c r="FT512" s="202"/>
      <c r="FU512" s="202"/>
      <c r="FV512" s="202"/>
      <c r="FW512" s="202"/>
      <c r="FX512" s="202"/>
      <c r="FY512" s="202"/>
      <c r="FZ512" s="202"/>
      <c r="GA512" s="202"/>
      <c r="GB512" s="202"/>
      <c r="GC512" s="202"/>
      <c r="GD512" s="202"/>
      <c r="GE512" s="202"/>
      <c r="GF512" s="202"/>
      <c r="GG512" s="202"/>
      <c r="GH512" s="202"/>
      <c r="GI512" s="202"/>
      <c r="GJ512" s="202"/>
      <c r="GK512" s="202"/>
      <c r="GL512" s="202"/>
      <c r="GM512" s="202"/>
      <c r="GN512" s="202"/>
      <c r="GO512" s="202"/>
      <c r="GP512" s="202"/>
      <c r="GQ512" s="202"/>
      <c r="GR512" s="202"/>
      <c r="GS512" s="202"/>
      <c r="GT512" s="202"/>
      <c r="GU512" s="202"/>
      <c r="GV512" s="202"/>
      <c r="GW512" s="202"/>
      <c r="GX512" s="202"/>
      <c r="GY512" s="202"/>
      <c r="GZ512" s="202"/>
      <c r="HA512" s="202"/>
      <c r="HB512" s="202"/>
      <c r="HC512" s="202"/>
      <c r="HD512" s="202"/>
      <c r="HE512" s="202"/>
      <c r="HF512" s="202"/>
      <c r="HG512" s="202"/>
      <c r="HH512" s="202"/>
      <c r="HI512" s="202"/>
      <c r="HJ512" s="202"/>
      <c r="HK512" s="202"/>
      <c r="HL512" s="202"/>
      <c r="HM512" s="202"/>
      <c r="HN512" s="202"/>
      <c r="HO512" s="202"/>
      <c r="HP512" s="202"/>
      <c r="HQ512" s="202"/>
      <c r="HR512" s="202"/>
      <c r="HS512" s="202"/>
    </row>
    <row r="513" spans="1:227" ht="10" customHeight="1" x14ac:dyDescent="0.35">
      <c r="A513" s="263"/>
      <c r="B513" s="263"/>
      <c r="C513" s="263"/>
      <c r="D513" s="263"/>
      <c r="E513" s="263"/>
      <c r="F513" s="263"/>
      <c r="G513" s="263"/>
      <c r="H513" s="263"/>
      <c r="I513" s="263"/>
      <c r="J513" s="263"/>
      <c r="K513" s="263"/>
      <c r="L513" s="263"/>
      <c r="M513" s="263"/>
      <c r="N513" s="263"/>
      <c r="O513" s="263"/>
      <c r="P513" s="263"/>
      <c r="Q513" s="263"/>
      <c r="R513" s="263"/>
      <c r="S513" s="263"/>
      <c r="T513" s="263"/>
      <c r="U513" s="263"/>
      <c r="V513" s="263"/>
      <c r="W513" s="263"/>
      <c r="X513" s="263"/>
      <c r="Y513" s="263"/>
      <c r="Z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  <c r="BI513" s="202"/>
      <c r="BJ513" s="202"/>
      <c r="BK513" s="202"/>
      <c r="BL513" s="202"/>
      <c r="BM513" s="202"/>
      <c r="BN513" s="202"/>
      <c r="BO513" s="202"/>
      <c r="BP513" s="202"/>
      <c r="BQ513" s="202"/>
      <c r="BR513" s="202"/>
      <c r="BS513" s="202"/>
      <c r="BT513" s="202"/>
      <c r="BU513" s="202"/>
      <c r="BV513" s="202"/>
      <c r="BW513" s="202"/>
      <c r="BX513" s="202"/>
      <c r="BY513" s="202"/>
      <c r="BZ513" s="202"/>
      <c r="CA513" s="202"/>
      <c r="CB513" s="202"/>
      <c r="CC513" s="202"/>
      <c r="CD513" s="202"/>
      <c r="CE513" s="202"/>
      <c r="CF513" s="202"/>
      <c r="CG513" s="202"/>
      <c r="CH513" s="202"/>
      <c r="CI513" s="202"/>
      <c r="CJ513" s="202"/>
      <c r="CK513" s="202"/>
      <c r="CL513" s="202"/>
      <c r="CM513" s="202"/>
      <c r="CN513" s="202"/>
      <c r="CO513" s="202"/>
      <c r="CP513" s="202"/>
      <c r="CQ513" s="202"/>
      <c r="CR513" s="202"/>
      <c r="CS513" s="202"/>
      <c r="CT513" s="202"/>
      <c r="CU513" s="202"/>
      <c r="CV513" s="202"/>
      <c r="CW513" s="202"/>
      <c r="CX513" s="202"/>
      <c r="CY513" s="202"/>
      <c r="CZ513" s="202"/>
      <c r="DA513" s="202"/>
      <c r="DB513" s="202"/>
      <c r="DC513" s="202"/>
      <c r="DD513" s="202"/>
      <c r="DE513" s="202"/>
      <c r="DF513" s="202"/>
      <c r="DG513" s="202"/>
      <c r="DH513" s="202"/>
      <c r="DI513" s="202"/>
      <c r="DJ513" s="202"/>
      <c r="DK513" s="202"/>
      <c r="DL513" s="202"/>
      <c r="DM513" s="202"/>
      <c r="DN513" s="202"/>
      <c r="DO513" s="202"/>
      <c r="DP513" s="202"/>
      <c r="DQ513" s="202"/>
      <c r="DR513" s="202"/>
      <c r="DS513" s="202"/>
      <c r="DT513" s="202"/>
      <c r="DU513" s="202"/>
      <c r="DV513" s="202"/>
      <c r="DW513" s="202"/>
      <c r="DX513" s="202"/>
      <c r="DY513" s="202"/>
      <c r="DZ513" s="202"/>
      <c r="EA513" s="202"/>
      <c r="EB513" s="202"/>
      <c r="EC513" s="202"/>
      <c r="ED513" s="202"/>
      <c r="EE513" s="202"/>
      <c r="EF513" s="202"/>
      <c r="EG513" s="202"/>
      <c r="EH513" s="202"/>
      <c r="EI513" s="202"/>
      <c r="EJ513" s="202"/>
      <c r="EK513" s="202"/>
      <c r="EL513" s="202"/>
      <c r="EM513" s="202"/>
      <c r="EN513" s="202"/>
      <c r="EO513" s="202"/>
      <c r="EP513" s="202"/>
      <c r="EQ513" s="202"/>
      <c r="ER513" s="202"/>
      <c r="ES513" s="202"/>
      <c r="ET513" s="202"/>
      <c r="EU513" s="202"/>
      <c r="EV513" s="202"/>
      <c r="EW513" s="202"/>
      <c r="EX513" s="202"/>
      <c r="EY513" s="202"/>
      <c r="EZ513" s="202"/>
      <c r="FA513" s="202"/>
      <c r="FB513" s="202"/>
      <c r="FC513" s="202"/>
      <c r="FD513" s="202"/>
      <c r="FE513" s="202"/>
      <c r="FF513" s="202"/>
      <c r="FG513" s="202"/>
      <c r="FH513" s="202"/>
      <c r="FI513" s="202"/>
      <c r="FJ513" s="202"/>
      <c r="FK513" s="202"/>
      <c r="FL513" s="202"/>
      <c r="FM513" s="202"/>
      <c r="FN513" s="202"/>
      <c r="FO513" s="202"/>
      <c r="FP513" s="202"/>
      <c r="FQ513" s="202"/>
      <c r="FR513" s="202"/>
      <c r="FS513" s="202"/>
      <c r="FT513" s="202"/>
      <c r="FU513" s="202"/>
      <c r="FV513" s="202"/>
      <c r="FW513" s="202"/>
      <c r="FX513" s="202"/>
      <c r="FY513" s="202"/>
      <c r="FZ513" s="202"/>
      <c r="GA513" s="202"/>
      <c r="GB513" s="202"/>
      <c r="GC513" s="202"/>
      <c r="GD513" s="202"/>
      <c r="GE513" s="202"/>
      <c r="GF513" s="202"/>
      <c r="GG513" s="202"/>
      <c r="GH513" s="202"/>
      <c r="GI513" s="202"/>
      <c r="GJ513" s="202"/>
      <c r="GK513" s="202"/>
      <c r="GL513" s="202"/>
      <c r="GM513" s="202"/>
      <c r="GN513" s="202"/>
      <c r="GO513" s="202"/>
      <c r="GP513" s="202"/>
      <c r="GQ513" s="202"/>
      <c r="GR513" s="202"/>
      <c r="GS513" s="202"/>
      <c r="GT513" s="202"/>
      <c r="GU513" s="202"/>
      <c r="GV513" s="202"/>
      <c r="GW513" s="202"/>
      <c r="GX513" s="202"/>
      <c r="GY513" s="202"/>
      <c r="GZ513" s="202"/>
      <c r="HA513" s="202"/>
      <c r="HB513" s="202"/>
      <c r="HC513" s="202"/>
      <c r="HD513" s="202"/>
      <c r="HE513" s="202"/>
      <c r="HF513" s="202"/>
      <c r="HG513" s="202"/>
      <c r="HH513" s="202"/>
      <c r="HI513" s="202"/>
      <c r="HJ513" s="202"/>
      <c r="HK513" s="202"/>
      <c r="HL513" s="202"/>
      <c r="HM513" s="202"/>
      <c r="HN513" s="202"/>
      <c r="HO513" s="202"/>
      <c r="HP513" s="202"/>
      <c r="HQ513" s="202"/>
      <c r="HR513" s="202"/>
      <c r="HS513" s="202"/>
    </row>
    <row r="514" spans="1:227" ht="10" customHeight="1" x14ac:dyDescent="0.35">
      <c r="A514" s="263"/>
      <c r="B514" s="263"/>
      <c r="C514" s="263"/>
      <c r="D514" s="263"/>
      <c r="E514" s="263"/>
      <c r="F514" s="263"/>
      <c r="G514" s="263"/>
      <c r="H514" s="263"/>
      <c r="I514" s="263"/>
      <c r="J514" s="263"/>
      <c r="K514" s="263"/>
      <c r="L514" s="263"/>
      <c r="M514" s="263"/>
      <c r="N514" s="263"/>
      <c r="O514" s="263"/>
      <c r="P514" s="263"/>
      <c r="Q514" s="263"/>
      <c r="R514" s="263"/>
      <c r="S514" s="263"/>
      <c r="T514" s="263"/>
      <c r="U514" s="263"/>
      <c r="V514" s="263"/>
      <c r="W514" s="263"/>
      <c r="X514" s="263"/>
      <c r="Y514" s="263"/>
      <c r="Z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  <c r="BI514" s="202"/>
      <c r="BJ514" s="202"/>
      <c r="BK514" s="202"/>
      <c r="BL514" s="202"/>
      <c r="BM514" s="202"/>
      <c r="BN514" s="202"/>
      <c r="BO514" s="202"/>
      <c r="BP514" s="202"/>
      <c r="BQ514" s="202"/>
      <c r="BR514" s="202"/>
      <c r="BS514" s="202"/>
      <c r="BT514" s="202"/>
      <c r="BU514" s="202"/>
      <c r="BV514" s="202"/>
      <c r="BW514" s="202"/>
      <c r="BX514" s="202"/>
      <c r="BY514" s="202"/>
      <c r="BZ514" s="202"/>
      <c r="CA514" s="202"/>
      <c r="CB514" s="202"/>
      <c r="CC514" s="202"/>
      <c r="CD514" s="202"/>
      <c r="CE514" s="202"/>
      <c r="CF514" s="202"/>
      <c r="CG514" s="202"/>
      <c r="CH514" s="202"/>
      <c r="CI514" s="202"/>
      <c r="CJ514" s="202"/>
      <c r="CK514" s="202"/>
      <c r="CL514" s="202"/>
      <c r="CM514" s="202"/>
      <c r="CN514" s="202"/>
      <c r="CO514" s="202"/>
      <c r="CP514" s="202"/>
      <c r="CQ514" s="202"/>
      <c r="CR514" s="202"/>
      <c r="CS514" s="202"/>
      <c r="CT514" s="202"/>
      <c r="CU514" s="202"/>
      <c r="CV514" s="202"/>
      <c r="CW514" s="202"/>
      <c r="CX514" s="202"/>
      <c r="CY514" s="202"/>
      <c r="CZ514" s="202"/>
      <c r="DA514" s="202"/>
      <c r="DB514" s="202"/>
      <c r="DC514" s="202"/>
      <c r="DD514" s="202"/>
      <c r="DE514" s="202"/>
      <c r="DF514" s="202"/>
      <c r="DG514" s="202"/>
      <c r="DH514" s="202"/>
      <c r="DI514" s="202"/>
      <c r="DJ514" s="202"/>
      <c r="DK514" s="202"/>
      <c r="DL514" s="202"/>
      <c r="DM514" s="202"/>
      <c r="DN514" s="202"/>
      <c r="DO514" s="202"/>
      <c r="DP514" s="202"/>
      <c r="DQ514" s="202"/>
      <c r="DR514" s="202"/>
      <c r="DS514" s="202"/>
      <c r="DT514" s="202"/>
      <c r="DU514" s="202"/>
      <c r="DV514" s="202"/>
      <c r="DW514" s="202"/>
      <c r="DX514" s="202"/>
      <c r="DY514" s="202"/>
      <c r="DZ514" s="202"/>
      <c r="EA514" s="202"/>
      <c r="EB514" s="202"/>
      <c r="EC514" s="202"/>
      <c r="ED514" s="202"/>
      <c r="EE514" s="202"/>
      <c r="EF514" s="202"/>
      <c r="EG514" s="202"/>
      <c r="EH514" s="202"/>
      <c r="EI514" s="202"/>
      <c r="EJ514" s="202"/>
      <c r="EK514" s="202"/>
      <c r="EL514" s="202"/>
      <c r="EM514" s="202"/>
      <c r="EN514" s="202"/>
      <c r="EO514" s="202"/>
      <c r="EP514" s="202"/>
      <c r="EQ514" s="202"/>
      <c r="ER514" s="202"/>
      <c r="ES514" s="202"/>
      <c r="ET514" s="202"/>
      <c r="EU514" s="202"/>
      <c r="EV514" s="202"/>
      <c r="EW514" s="202"/>
      <c r="EX514" s="202"/>
      <c r="EY514" s="202"/>
      <c r="EZ514" s="202"/>
      <c r="FA514" s="202"/>
      <c r="FB514" s="202"/>
      <c r="FC514" s="202"/>
      <c r="FD514" s="202"/>
      <c r="FE514" s="202"/>
      <c r="FF514" s="202"/>
      <c r="FG514" s="202"/>
      <c r="FH514" s="202"/>
      <c r="FI514" s="202"/>
      <c r="FJ514" s="202"/>
      <c r="FK514" s="202"/>
      <c r="FL514" s="202"/>
      <c r="FM514" s="202"/>
      <c r="FN514" s="202"/>
      <c r="FO514" s="202"/>
      <c r="FP514" s="202"/>
      <c r="FQ514" s="202"/>
      <c r="FR514" s="202"/>
      <c r="FS514" s="202"/>
      <c r="FT514" s="202"/>
      <c r="FU514" s="202"/>
      <c r="FV514" s="202"/>
      <c r="FW514" s="202"/>
      <c r="FX514" s="202"/>
      <c r="FY514" s="202"/>
      <c r="FZ514" s="202"/>
      <c r="GA514" s="202"/>
      <c r="GB514" s="202"/>
      <c r="GC514" s="202"/>
      <c r="GD514" s="202"/>
      <c r="GE514" s="202"/>
      <c r="GF514" s="202"/>
      <c r="GG514" s="202"/>
      <c r="GH514" s="202"/>
      <c r="GI514" s="202"/>
      <c r="GJ514" s="202"/>
      <c r="GK514" s="202"/>
      <c r="GL514" s="202"/>
      <c r="GM514" s="202"/>
      <c r="GN514" s="202"/>
      <c r="GO514" s="202"/>
      <c r="GP514" s="202"/>
      <c r="GQ514" s="202"/>
      <c r="GR514" s="202"/>
      <c r="GS514" s="202"/>
      <c r="GT514" s="202"/>
      <c r="GU514" s="202"/>
      <c r="GV514" s="202"/>
      <c r="GW514" s="202"/>
      <c r="GX514" s="202"/>
      <c r="GY514" s="202"/>
      <c r="GZ514" s="202"/>
      <c r="HA514" s="202"/>
      <c r="HB514" s="202"/>
      <c r="HC514" s="202"/>
      <c r="HD514" s="202"/>
      <c r="HE514" s="202"/>
      <c r="HF514" s="202"/>
      <c r="HG514" s="202"/>
      <c r="HH514" s="202"/>
      <c r="HI514" s="202"/>
      <c r="HJ514" s="202"/>
      <c r="HK514" s="202"/>
      <c r="HL514" s="202"/>
      <c r="HM514" s="202"/>
      <c r="HN514" s="202"/>
      <c r="HO514" s="202"/>
      <c r="HP514" s="202"/>
      <c r="HQ514" s="202"/>
      <c r="HR514" s="202"/>
      <c r="HS514" s="202"/>
    </row>
    <row r="515" spans="1:227" ht="10" customHeight="1" x14ac:dyDescent="0.35">
      <c r="A515" s="263"/>
      <c r="B515" s="263"/>
      <c r="C515" s="263"/>
      <c r="D515" s="263"/>
      <c r="E515" s="263"/>
      <c r="F515" s="263"/>
      <c r="G515" s="263"/>
      <c r="H515" s="263"/>
      <c r="I515" s="263"/>
      <c r="J515" s="263"/>
      <c r="K515" s="263"/>
      <c r="L515" s="263"/>
      <c r="M515" s="263"/>
      <c r="N515" s="263"/>
      <c r="O515" s="263"/>
      <c r="P515" s="263"/>
      <c r="Q515" s="263"/>
      <c r="R515" s="263"/>
      <c r="S515" s="263"/>
      <c r="T515" s="263"/>
      <c r="U515" s="263"/>
      <c r="V515" s="263"/>
      <c r="W515" s="263"/>
      <c r="X515" s="263"/>
      <c r="Y515" s="263"/>
      <c r="Z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  <c r="BI515" s="202"/>
      <c r="BJ515" s="202"/>
      <c r="BK515" s="202"/>
      <c r="BL515" s="202"/>
      <c r="BM515" s="202"/>
      <c r="BN515" s="202"/>
      <c r="BO515" s="202"/>
      <c r="BP515" s="202"/>
      <c r="BQ515" s="202"/>
      <c r="BR515" s="202"/>
      <c r="BS515" s="202"/>
      <c r="BT515" s="202"/>
      <c r="BU515" s="202"/>
      <c r="BV515" s="202"/>
      <c r="BW515" s="202"/>
      <c r="BX515" s="202"/>
      <c r="BY515" s="202"/>
      <c r="BZ515" s="202"/>
      <c r="CA515" s="202"/>
      <c r="CB515" s="202"/>
      <c r="CC515" s="202"/>
      <c r="CD515" s="202"/>
      <c r="CE515" s="202"/>
      <c r="CF515" s="202"/>
      <c r="CG515" s="202"/>
      <c r="CH515" s="202"/>
      <c r="CI515" s="202"/>
      <c r="CJ515" s="202"/>
      <c r="CK515" s="202"/>
      <c r="CL515" s="202"/>
      <c r="CM515" s="202"/>
      <c r="CN515" s="202"/>
      <c r="CO515" s="202"/>
      <c r="CP515" s="202"/>
      <c r="CQ515" s="202"/>
      <c r="CR515" s="202"/>
      <c r="CS515" s="202"/>
      <c r="CT515" s="202"/>
      <c r="CU515" s="202"/>
      <c r="CV515" s="202"/>
      <c r="CW515" s="202"/>
      <c r="CX515" s="202"/>
      <c r="CY515" s="202"/>
      <c r="CZ515" s="202"/>
      <c r="DA515" s="202"/>
      <c r="DB515" s="202"/>
      <c r="DC515" s="202"/>
      <c r="DD515" s="202"/>
      <c r="DE515" s="202"/>
      <c r="DF515" s="202"/>
      <c r="DG515" s="202"/>
      <c r="DH515" s="202"/>
      <c r="DI515" s="202"/>
      <c r="DJ515" s="202"/>
      <c r="DK515" s="202"/>
      <c r="DL515" s="202"/>
      <c r="DM515" s="202"/>
      <c r="DN515" s="202"/>
      <c r="DO515" s="202"/>
      <c r="DP515" s="202"/>
      <c r="DQ515" s="202"/>
      <c r="DR515" s="202"/>
      <c r="DS515" s="202"/>
      <c r="DT515" s="202"/>
      <c r="DU515" s="202"/>
      <c r="DV515" s="202"/>
      <c r="DW515" s="202"/>
      <c r="DX515" s="202"/>
      <c r="DY515" s="202"/>
      <c r="DZ515" s="202"/>
      <c r="EA515" s="202"/>
      <c r="EB515" s="202"/>
      <c r="EC515" s="202"/>
      <c r="ED515" s="202"/>
      <c r="EE515" s="202"/>
      <c r="EF515" s="202"/>
      <c r="EG515" s="202"/>
      <c r="EH515" s="202"/>
      <c r="EI515" s="202"/>
      <c r="EJ515" s="202"/>
      <c r="EK515" s="202"/>
      <c r="EL515" s="202"/>
      <c r="EM515" s="202"/>
      <c r="EN515" s="202"/>
      <c r="EO515" s="202"/>
      <c r="EP515" s="202"/>
      <c r="EQ515" s="202"/>
      <c r="ER515" s="202"/>
      <c r="ES515" s="202"/>
      <c r="ET515" s="202"/>
      <c r="EU515" s="202"/>
      <c r="EV515" s="202"/>
      <c r="EW515" s="202"/>
      <c r="EX515" s="202"/>
      <c r="EY515" s="202"/>
      <c r="EZ515" s="202"/>
      <c r="FA515" s="202"/>
      <c r="FB515" s="202"/>
      <c r="FC515" s="202"/>
      <c r="FD515" s="202"/>
      <c r="FE515" s="202"/>
      <c r="FF515" s="202"/>
      <c r="FG515" s="202"/>
      <c r="FH515" s="202"/>
      <c r="FI515" s="202"/>
      <c r="FJ515" s="202"/>
      <c r="FK515" s="202"/>
      <c r="FL515" s="202"/>
      <c r="FM515" s="202"/>
      <c r="FN515" s="202"/>
      <c r="FO515" s="202"/>
      <c r="FP515" s="202"/>
      <c r="FQ515" s="202"/>
      <c r="FR515" s="202"/>
      <c r="FS515" s="202"/>
      <c r="FT515" s="202"/>
      <c r="FU515" s="202"/>
      <c r="FV515" s="202"/>
      <c r="FW515" s="202"/>
      <c r="FX515" s="202"/>
      <c r="FY515" s="202"/>
      <c r="FZ515" s="202"/>
      <c r="GA515" s="202"/>
      <c r="GB515" s="202"/>
      <c r="GC515" s="202"/>
      <c r="GD515" s="202"/>
      <c r="GE515" s="202"/>
      <c r="GF515" s="202"/>
      <c r="GG515" s="202"/>
      <c r="GH515" s="202"/>
      <c r="GI515" s="202"/>
      <c r="GJ515" s="202"/>
      <c r="GK515" s="202"/>
      <c r="GL515" s="202"/>
      <c r="GM515" s="202"/>
      <c r="GN515" s="202"/>
      <c r="GO515" s="202"/>
      <c r="GP515" s="202"/>
      <c r="GQ515" s="202"/>
      <c r="GR515" s="202"/>
      <c r="GS515" s="202"/>
      <c r="GT515" s="202"/>
      <c r="GU515" s="202"/>
      <c r="GV515" s="202"/>
      <c r="GW515" s="202"/>
      <c r="GX515" s="202"/>
      <c r="GY515" s="202"/>
      <c r="GZ515" s="202"/>
      <c r="HA515" s="202"/>
      <c r="HB515" s="202"/>
      <c r="HC515" s="202"/>
      <c r="HD515" s="202"/>
      <c r="HE515" s="202"/>
      <c r="HF515" s="202"/>
      <c r="HG515" s="202"/>
      <c r="HH515" s="202"/>
      <c r="HI515" s="202"/>
      <c r="HJ515" s="202"/>
      <c r="HK515" s="202"/>
      <c r="HL515" s="202"/>
      <c r="HM515" s="202"/>
      <c r="HN515" s="202"/>
      <c r="HO515" s="202"/>
      <c r="HP515" s="202"/>
      <c r="HQ515" s="202"/>
      <c r="HR515" s="202"/>
      <c r="HS515" s="202"/>
    </row>
    <row r="516" spans="1:227" ht="10" customHeight="1" x14ac:dyDescent="0.35">
      <c r="A516" s="263"/>
      <c r="B516" s="263"/>
      <c r="C516" s="263"/>
      <c r="D516" s="263"/>
      <c r="E516" s="263"/>
      <c r="F516" s="263"/>
      <c r="G516" s="263"/>
      <c r="H516" s="263"/>
      <c r="I516" s="263"/>
      <c r="J516" s="263"/>
      <c r="K516" s="263"/>
      <c r="L516" s="263"/>
      <c r="M516" s="263"/>
      <c r="N516" s="263"/>
      <c r="O516" s="263"/>
      <c r="P516" s="263"/>
      <c r="Q516" s="263"/>
      <c r="R516" s="263"/>
      <c r="S516" s="263"/>
      <c r="T516" s="263"/>
      <c r="U516" s="263"/>
      <c r="V516" s="263"/>
      <c r="W516" s="263"/>
      <c r="X516" s="263"/>
      <c r="Y516" s="263"/>
      <c r="Z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  <c r="BI516" s="202"/>
      <c r="BJ516" s="202"/>
      <c r="BK516" s="202"/>
      <c r="BL516" s="202"/>
      <c r="BM516" s="202"/>
      <c r="BN516" s="202"/>
      <c r="BO516" s="202"/>
      <c r="BP516" s="202"/>
      <c r="BQ516" s="202"/>
      <c r="BR516" s="202"/>
      <c r="BS516" s="202"/>
      <c r="BT516" s="202"/>
      <c r="BU516" s="202"/>
      <c r="BV516" s="202"/>
      <c r="BW516" s="202"/>
      <c r="BX516" s="202"/>
      <c r="BY516" s="202"/>
      <c r="BZ516" s="202"/>
      <c r="CA516" s="202"/>
      <c r="CB516" s="202"/>
      <c r="CC516" s="202"/>
      <c r="CD516" s="202"/>
      <c r="CE516" s="202"/>
      <c r="CF516" s="202"/>
      <c r="CG516" s="202"/>
      <c r="CH516" s="202"/>
      <c r="CI516" s="202"/>
      <c r="CJ516" s="202"/>
      <c r="CK516" s="202"/>
      <c r="CL516" s="202"/>
      <c r="CM516" s="202"/>
      <c r="CN516" s="202"/>
      <c r="CO516" s="202"/>
      <c r="CP516" s="202"/>
      <c r="CQ516" s="202"/>
      <c r="CR516" s="202"/>
      <c r="CS516" s="202"/>
      <c r="CT516" s="202"/>
      <c r="CU516" s="202"/>
      <c r="CV516" s="202"/>
      <c r="CW516" s="202"/>
      <c r="CX516" s="202"/>
      <c r="CY516" s="202"/>
      <c r="CZ516" s="202"/>
      <c r="DA516" s="202"/>
      <c r="DB516" s="202"/>
      <c r="DC516" s="202"/>
      <c r="DD516" s="202"/>
      <c r="DE516" s="202"/>
      <c r="DF516" s="202"/>
      <c r="DG516" s="202"/>
      <c r="DH516" s="202"/>
      <c r="DI516" s="202"/>
      <c r="DJ516" s="202"/>
      <c r="DK516" s="202"/>
      <c r="DL516" s="202"/>
      <c r="DM516" s="202"/>
      <c r="DN516" s="202"/>
      <c r="DO516" s="202"/>
      <c r="DP516" s="202"/>
      <c r="DQ516" s="202"/>
      <c r="DR516" s="202"/>
      <c r="DS516" s="202"/>
      <c r="DT516" s="202"/>
      <c r="DU516" s="202"/>
      <c r="DV516" s="202"/>
      <c r="DW516" s="202"/>
      <c r="DX516" s="202"/>
      <c r="DY516" s="202"/>
      <c r="DZ516" s="202"/>
      <c r="EA516" s="202"/>
      <c r="EB516" s="202"/>
      <c r="EC516" s="202"/>
      <c r="ED516" s="202"/>
      <c r="EE516" s="202"/>
      <c r="EF516" s="202"/>
      <c r="EG516" s="202"/>
      <c r="EH516" s="202"/>
      <c r="EI516" s="202"/>
      <c r="EJ516" s="202"/>
      <c r="EK516" s="202"/>
      <c r="EL516" s="202"/>
      <c r="EM516" s="202"/>
      <c r="EN516" s="202"/>
      <c r="EO516" s="202"/>
      <c r="EP516" s="202"/>
      <c r="EQ516" s="202"/>
      <c r="ER516" s="202"/>
      <c r="ES516" s="202"/>
      <c r="ET516" s="202"/>
      <c r="EU516" s="202"/>
      <c r="EV516" s="202"/>
      <c r="EW516" s="202"/>
      <c r="EX516" s="202"/>
      <c r="EY516" s="202"/>
      <c r="EZ516" s="202"/>
      <c r="FA516" s="202"/>
      <c r="FB516" s="202"/>
      <c r="FC516" s="202"/>
      <c r="FD516" s="202"/>
      <c r="FE516" s="202"/>
      <c r="FF516" s="202"/>
      <c r="FG516" s="202"/>
      <c r="FH516" s="202"/>
      <c r="FI516" s="202"/>
      <c r="FJ516" s="202"/>
      <c r="FK516" s="202"/>
      <c r="FL516" s="202"/>
      <c r="FM516" s="202"/>
      <c r="FN516" s="202"/>
      <c r="FO516" s="202"/>
      <c r="FP516" s="202"/>
      <c r="FQ516" s="202"/>
      <c r="FR516" s="202"/>
      <c r="FS516" s="202"/>
      <c r="FT516" s="202"/>
      <c r="FU516" s="202"/>
      <c r="FV516" s="202"/>
      <c r="FW516" s="202"/>
      <c r="FX516" s="202"/>
      <c r="FY516" s="202"/>
      <c r="FZ516" s="202"/>
      <c r="GA516" s="202"/>
      <c r="GB516" s="202"/>
      <c r="GC516" s="202"/>
      <c r="GD516" s="202"/>
      <c r="GE516" s="202"/>
      <c r="GF516" s="202"/>
      <c r="GG516" s="202"/>
      <c r="GH516" s="202"/>
      <c r="GI516" s="202"/>
      <c r="GJ516" s="202"/>
      <c r="GK516" s="202"/>
      <c r="GL516" s="202"/>
      <c r="GM516" s="202"/>
      <c r="GN516" s="202"/>
      <c r="GO516" s="202"/>
      <c r="GP516" s="202"/>
      <c r="GQ516" s="202"/>
      <c r="GR516" s="202"/>
      <c r="GS516" s="202"/>
      <c r="GT516" s="202"/>
      <c r="GU516" s="202"/>
      <c r="GV516" s="202"/>
      <c r="GW516" s="202"/>
      <c r="GX516" s="202"/>
      <c r="GY516" s="202"/>
      <c r="GZ516" s="202"/>
      <c r="HA516" s="202"/>
      <c r="HB516" s="202"/>
      <c r="HC516" s="202"/>
      <c r="HD516" s="202"/>
      <c r="HE516" s="202"/>
      <c r="HF516" s="202"/>
      <c r="HG516" s="202"/>
      <c r="HH516" s="202"/>
      <c r="HI516" s="202"/>
      <c r="HJ516" s="202"/>
      <c r="HK516" s="202"/>
      <c r="HL516" s="202"/>
      <c r="HM516" s="202"/>
      <c r="HN516" s="202"/>
      <c r="HO516" s="202"/>
      <c r="HP516" s="202"/>
      <c r="HQ516" s="202"/>
      <c r="HR516" s="202"/>
      <c r="HS516" s="202"/>
    </row>
    <row r="517" spans="1:227" ht="10" customHeight="1" x14ac:dyDescent="0.35">
      <c r="A517" s="263"/>
      <c r="B517" s="263"/>
      <c r="C517" s="263"/>
      <c r="D517" s="263"/>
      <c r="E517" s="263"/>
      <c r="F517" s="263"/>
      <c r="G517" s="263"/>
      <c r="H517" s="263"/>
      <c r="I517" s="263"/>
      <c r="J517" s="263"/>
      <c r="K517" s="263"/>
      <c r="L517" s="263"/>
      <c r="M517" s="263"/>
      <c r="N517" s="263"/>
      <c r="O517" s="263"/>
      <c r="P517" s="263"/>
      <c r="Q517" s="263"/>
      <c r="R517" s="263"/>
      <c r="S517" s="263"/>
      <c r="T517" s="263"/>
      <c r="U517" s="263"/>
      <c r="V517" s="263"/>
      <c r="W517" s="263"/>
      <c r="X517" s="263"/>
      <c r="Y517" s="263"/>
      <c r="Z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2"/>
      <c r="BN517" s="202"/>
      <c r="BO517" s="202"/>
      <c r="BP517" s="202"/>
      <c r="BQ517" s="202"/>
      <c r="BR517" s="202"/>
      <c r="BS517" s="202"/>
      <c r="BT517" s="202"/>
      <c r="BU517" s="202"/>
      <c r="BV517" s="202"/>
      <c r="BW517" s="202"/>
      <c r="BX517" s="202"/>
      <c r="BY517" s="202"/>
      <c r="BZ517" s="202"/>
      <c r="CA517" s="202"/>
      <c r="CB517" s="202"/>
      <c r="CC517" s="202"/>
      <c r="CD517" s="202"/>
      <c r="CE517" s="202"/>
      <c r="CF517" s="202"/>
      <c r="CG517" s="202"/>
      <c r="CH517" s="202"/>
      <c r="CI517" s="202"/>
      <c r="CJ517" s="202"/>
      <c r="CK517" s="202"/>
      <c r="CL517" s="202"/>
      <c r="CM517" s="202"/>
      <c r="CN517" s="202"/>
      <c r="CO517" s="202"/>
      <c r="CP517" s="202"/>
      <c r="CQ517" s="202"/>
      <c r="CR517" s="202"/>
      <c r="CS517" s="202"/>
      <c r="CT517" s="202"/>
      <c r="CU517" s="202"/>
      <c r="CV517" s="202"/>
      <c r="CW517" s="202"/>
      <c r="CX517" s="202"/>
      <c r="CY517" s="202"/>
      <c r="CZ517" s="202"/>
      <c r="DA517" s="202"/>
      <c r="DB517" s="202"/>
      <c r="DC517" s="202"/>
      <c r="DD517" s="202"/>
      <c r="DE517" s="202"/>
      <c r="DF517" s="202"/>
      <c r="DG517" s="202"/>
      <c r="DH517" s="202"/>
      <c r="DI517" s="202"/>
      <c r="DJ517" s="202"/>
      <c r="DK517" s="202"/>
      <c r="DL517" s="202"/>
      <c r="DM517" s="202"/>
      <c r="DN517" s="202"/>
      <c r="DO517" s="202"/>
      <c r="DP517" s="202"/>
      <c r="DQ517" s="202"/>
      <c r="DR517" s="202"/>
      <c r="DS517" s="202"/>
      <c r="DT517" s="202"/>
      <c r="DU517" s="202"/>
      <c r="DV517" s="202"/>
      <c r="DW517" s="202"/>
      <c r="DX517" s="202"/>
      <c r="DY517" s="202"/>
      <c r="DZ517" s="202"/>
      <c r="EA517" s="202"/>
      <c r="EB517" s="202"/>
      <c r="EC517" s="202"/>
      <c r="ED517" s="202"/>
      <c r="EE517" s="202"/>
      <c r="EF517" s="202"/>
      <c r="EG517" s="202"/>
      <c r="EH517" s="202"/>
      <c r="EI517" s="202"/>
      <c r="EJ517" s="202"/>
      <c r="EK517" s="202"/>
      <c r="EL517" s="202"/>
      <c r="EM517" s="202"/>
      <c r="EN517" s="202"/>
      <c r="EO517" s="202"/>
      <c r="EP517" s="202"/>
      <c r="EQ517" s="202"/>
      <c r="ER517" s="202"/>
      <c r="ES517" s="202"/>
      <c r="ET517" s="202"/>
      <c r="EU517" s="202"/>
      <c r="EV517" s="202"/>
      <c r="EW517" s="202"/>
      <c r="EX517" s="202"/>
      <c r="EY517" s="202"/>
      <c r="EZ517" s="202"/>
      <c r="FA517" s="202"/>
      <c r="FB517" s="202"/>
      <c r="FC517" s="202"/>
      <c r="FD517" s="202"/>
      <c r="FE517" s="202"/>
      <c r="FF517" s="202"/>
      <c r="FG517" s="202"/>
      <c r="FH517" s="202"/>
      <c r="FI517" s="202"/>
      <c r="FJ517" s="202"/>
      <c r="FK517" s="202"/>
      <c r="FL517" s="202"/>
      <c r="FM517" s="202"/>
      <c r="FN517" s="202"/>
      <c r="FO517" s="202"/>
      <c r="FP517" s="202"/>
      <c r="FQ517" s="202"/>
      <c r="FR517" s="202"/>
      <c r="FS517" s="202"/>
      <c r="FT517" s="202"/>
      <c r="FU517" s="202"/>
      <c r="FV517" s="202"/>
      <c r="FW517" s="202"/>
      <c r="FX517" s="202"/>
      <c r="FY517" s="202"/>
      <c r="FZ517" s="202"/>
      <c r="GA517" s="202"/>
      <c r="GB517" s="202"/>
      <c r="GC517" s="202"/>
      <c r="GD517" s="202"/>
      <c r="GE517" s="202"/>
      <c r="GF517" s="202"/>
      <c r="GG517" s="202"/>
      <c r="GH517" s="202"/>
      <c r="GI517" s="202"/>
      <c r="GJ517" s="202"/>
      <c r="GK517" s="202"/>
      <c r="GL517" s="202"/>
      <c r="GM517" s="202"/>
      <c r="GN517" s="202"/>
      <c r="GO517" s="202"/>
      <c r="GP517" s="202"/>
      <c r="GQ517" s="202"/>
      <c r="GR517" s="202"/>
      <c r="GS517" s="202"/>
      <c r="GT517" s="202"/>
      <c r="GU517" s="202"/>
      <c r="GV517" s="202"/>
      <c r="GW517" s="202"/>
      <c r="GX517" s="202"/>
      <c r="GY517" s="202"/>
      <c r="GZ517" s="202"/>
      <c r="HA517" s="202"/>
      <c r="HB517" s="202"/>
      <c r="HC517" s="202"/>
      <c r="HD517" s="202"/>
      <c r="HE517" s="202"/>
      <c r="HF517" s="202"/>
      <c r="HG517" s="202"/>
      <c r="HH517" s="202"/>
      <c r="HI517" s="202"/>
      <c r="HJ517" s="202"/>
      <c r="HK517" s="202"/>
      <c r="HL517" s="202"/>
      <c r="HM517" s="202"/>
      <c r="HN517" s="202"/>
      <c r="HO517" s="202"/>
      <c r="HP517" s="202"/>
      <c r="HQ517" s="202"/>
      <c r="HR517" s="202"/>
      <c r="HS517" s="202"/>
    </row>
    <row r="518" spans="1:227" ht="10" customHeight="1" x14ac:dyDescent="0.35">
      <c r="A518" s="263"/>
      <c r="B518" s="263"/>
      <c r="C518" s="263"/>
      <c r="D518" s="263"/>
      <c r="E518" s="263"/>
      <c r="F518" s="263"/>
      <c r="G518" s="263"/>
      <c r="H518" s="263"/>
      <c r="I518" s="263"/>
      <c r="J518" s="263"/>
      <c r="K518" s="263"/>
      <c r="L518" s="263"/>
      <c r="M518" s="263"/>
      <c r="N518" s="263"/>
      <c r="O518" s="263"/>
      <c r="P518" s="263"/>
      <c r="Q518" s="263"/>
      <c r="R518" s="263"/>
      <c r="S518" s="263"/>
      <c r="T518" s="263"/>
      <c r="U518" s="263"/>
      <c r="V518" s="263"/>
      <c r="W518" s="263"/>
      <c r="X518" s="263"/>
      <c r="Y518" s="263"/>
      <c r="Z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2"/>
      <c r="BN518" s="202"/>
      <c r="BO518" s="202"/>
      <c r="BP518" s="202"/>
      <c r="BQ518" s="202"/>
      <c r="BR518" s="202"/>
      <c r="BS518" s="202"/>
      <c r="BT518" s="202"/>
      <c r="BU518" s="202"/>
      <c r="BV518" s="202"/>
      <c r="BW518" s="202"/>
      <c r="BX518" s="202"/>
      <c r="BY518" s="202"/>
      <c r="BZ518" s="202"/>
      <c r="CA518" s="202"/>
      <c r="CB518" s="202"/>
      <c r="CC518" s="202"/>
      <c r="CD518" s="202"/>
      <c r="CE518" s="202"/>
      <c r="CF518" s="202"/>
      <c r="CG518" s="202"/>
      <c r="CH518" s="202"/>
      <c r="CI518" s="202"/>
      <c r="CJ518" s="202"/>
      <c r="CK518" s="202"/>
      <c r="CL518" s="202"/>
      <c r="CM518" s="202"/>
      <c r="CN518" s="202"/>
      <c r="CO518" s="202"/>
      <c r="CP518" s="202"/>
      <c r="CQ518" s="202"/>
      <c r="CR518" s="202"/>
      <c r="CS518" s="202"/>
      <c r="CT518" s="202"/>
      <c r="CU518" s="202"/>
      <c r="CV518" s="202"/>
      <c r="CW518" s="202"/>
      <c r="CX518" s="202"/>
      <c r="CY518" s="202"/>
      <c r="CZ518" s="202"/>
      <c r="DA518" s="202"/>
      <c r="DB518" s="202"/>
      <c r="DC518" s="202"/>
      <c r="DD518" s="202"/>
      <c r="DE518" s="202"/>
      <c r="DF518" s="202"/>
      <c r="DG518" s="202"/>
      <c r="DH518" s="202"/>
      <c r="DI518" s="202"/>
      <c r="DJ518" s="202"/>
      <c r="DK518" s="202"/>
      <c r="DL518" s="202"/>
      <c r="DM518" s="202"/>
      <c r="DN518" s="202"/>
      <c r="DO518" s="202"/>
      <c r="DP518" s="202"/>
      <c r="DQ518" s="202"/>
      <c r="DR518" s="202"/>
      <c r="DS518" s="202"/>
      <c r="DT518" s="202"/>
      <c r="DU518" s="202"/>
      <c r="DV518" s="202"/>
      <c r="DW518" s="202"/>
      <c r="DX518" s="202"/>
      <c r="DY518" s="202"/>
      <c r="DZ518" s="202"/>
      <c r="EA518" s="202"/>
      <c r="EB518" s="202"/>
      <c r="EC518" s="202"/>
      <c r="ED518" s="202"/>
      <c r="EE518" s="202"/>
      <c r="EF518" s="202"/>
      <c r="EG518" s="202"/>
      <c r="EH518" s="202"/>
      <c r="EI518" s="202"/>
      <c r="EJ518" s="202"/>
      <c r="EK518" s="202"/>
      <c r="EL518" s="202"/>
      <c r="EM518" s="202"/>
      <c r="EN518" s="202"/>
      <c r="EO518" s="202"/>
      <c r="EP518" s="202"/>
      <c r="EQ518" s="202"/>
      <c r="ER518" s="202"/>
      <c r="ES518" s="202"/>
      <c r="ET518" s="202"/>
      <c r="EU518" s="202"/>
      <c r="EV518" s="202"/>
      <c r="EW518" s="202"/>
      <c r="EX518" s="202"/>
      <c r="EY518" s="202"/>
      <c r="EZ518" s="202"/>
      <c r="FA518" s="202"/>
      <c r="FB518" s="202"/>
      <c r="FC518" s="202"/>
      <c r="FD518" s="202"/>
      <c r="FE518" s="202"/>
      <c r="FF518" s="202"/>
      <c r="FG518" s="202"/>
      <c r="FH518" s="202"/>
      <c r="FI518" s="202"/>
      <c r="FJ518" s="202"/>
      <c r="FK518" s="202"/>
      <c r="FL518" s="202"/>
      <c r="FM518" s="202"/>
      <c r="FN518" s="202"/>
      <c r="FO518" s="202"/>
      <c r="FP518" s="202"/>
      <c r="FQ518" s="202"/>
      <c r="FR518" s="202"/>
      <c r="FS518" s="202"/>
      <c r="FT518" s="202"/>
      <c r="FU518" s="202"/>
      <c r="FV518" s="202"/>
      <c r="FW518" s="202"/>
      <c r="FX518" s="202"/>
      <c r="FY518" s="202"/>
      <c r="FZ518" s="202"/>
      <c r="GA518" s="202"/>
      <c r="GB518" s="202"/>
      <c r="GC518" s="202"/>
      <c r="GD518" s="202"/>
      <c r="GE518" s="202"/>
      <c r="GF518" s="202"/>
      <c r="GG518" s="202"/>
      <c r="GH518" s="202"/>
      <c r="GI518" s="202"/>
      <c r="GJ518" s="202"/>
      <c r="GK518" s="202"/>
      <c r="GL518" s="202"/>
      <c r="GM518" s="202"/>
      <c r="GN518" s="202"/>
      <c r="GO518" s="202"/>
      <c r="GP518" s="202"/>
      <c r="GQ518" s="202"/>
      <c r="GR518" s="202"/>
      <c r="GS518" s="202"/>
      <c r="GT518" s="202"/>
      <c r="GU518" s="202"/>
      <c r="GV518" s="202"/>
      <c r="GW518" s="202"/>
      <c r="GX518" s="202"/>
      <c r="GY518" s="202"/>
      <c r="GZ518" s="202"/>
      <c r="HA518" s="202"/>
      <c r="HB518" s="202"/>
      <c r="HC518" s="202"/>
      <c r="HD518" s="202"/>
      <c r="HE518" s="202"/>
      <c r="HF518" s="202"/>
      <c r="HG518" s="202"/>
      <c r="HH518" s="202"/>
      <c r="HI518" s="202"/>
      <c r="HJ518" s="202"/>
      <c r="HK518" s="202"/>
      <c r="HL518" s="202"/>
      <c r="HM518" s="202"/>
      <c r="HN518" s="202"/>
      <c r="HO518" s="202"/>
      <c r="HP518" s="202"/>
      <c r="HQ518" s="202"/>
      <c r="HR518" s="202"/>
      <c r="HS518" s="202"/>
    </row>
    <row r="519" spans="1:227" ht="10" customHeight="1" x14ac:dyDescent="0.35">
      <c r="A519" s="263"/>
      <c r="B519" s="263"/>
      <c r="C519" s="263"/>
      <c r="D519" s="263"/>
      <c r="E519" s="263"/>
      <c r="F519" s="263"/>
      <c r="G519" s="263"/>
      <c r="H519" s="263"/>
      <c r="I519" s="263"/>
      <c r="J519" s="263"/>
      <c r="K519" s="263"/>
      <c r="L519" s="263"/>
      <c r="M519" s="263"/>
      <c r="N519" s="263"/>
      <c r="O519" s="263"/>
      <c r="P519" s="263"/>
      <c r="Q519" s="263"/>
      <c r="R519" s="263"/>
      <c r="S519" s="263"/>
      <c r="T519" s="263"/>
      <c r="U519" s="263"/>
      <c r="V519" s="263"/>
      <c r="W519" s="263"/>
      <c r="X519" s="263"/>
      <c r="Y519" s="263"/>
      <c r="Z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2"/>
      <c r="BN519" s="202"/>
      <c r="BO519" s="202"/>
      <c r="BP519" s="202"/>
      <c r="BQ519" s="202"/>
      <c r="BR519" s="202"/>
      <c r="BS519" s="202"/>
      <c r="BT519" s="202"/>
      <c r="BU519" s="202"/>
      <c r="BV519" s="202"/>
      <c r="BW519" s="202"/>
      <c r="BX519" s="202"/>
      <c r="BY519" s="202"/>
      <c r="BZ519" s="202"/>
      <c r="CA519" s="202"/>
      <c r="CB519" s="202"/>
      <c r="CC519" s="202"/>
      <c r="CD519" s="202"/>
      <c r="CE519" s="202"/>
      <c r="CF519" s="202"/>
      <c r="CG519" s="202"/>
      <c r="CH519" s="202"/>
      <c r="CI519" s="202"/>
      <c r="CJ519" s="202"/>
      <c r="CK519" s="202"/>
      <c r="CL519" s="202"/>
      <c r="CM519" s="202"/>
      <c r="CN519" s="202"/>
      <c r="CO519" s="202"/>
      <c r="CP519" s="202"/>
      <c r="CQ519" s="202"/>
      <c r="CR519" s="202"/>
      <c r="CS519" s="202"/>
      <c r="CT519" s="202"/>
      <c r="CU519" s="202"/>
      <c r="CV519" s="202"/>
      <c r="CW519" s="202"/>
      <c r="CX519" s="202"/>
      <c r="CY519" s="202"/>
      <c r="CZ519" s="202"/>
      <c r="DA519" s="202"/>
      <c r="DB519" s="202"/>
      <c r="DC519" s="202"/>
      <c r="DD519" s="202"/>
      <c r="DE519" s="202"/>
      <c r="DF519" s="202"/>
      <c r="DG519" s="202"/>
      <c r="DH519" s="202"/>
      <c r="DI519" s="202"/>
      <c r="DJ519" s="202"/>
      <c r="DK519" s="202"/>
      <c r="DL519" s="202"/>
      <c r="DM519" s="202"/>
      <c r="DN519" s="202"/>
      <c r="DO519" s="202"/>
      <c r="DP519" s="202"/>
      <c r="DQ519" s="202"/>
      <c r="DR519" s="202"/>
      <c r="DS519" s="202"/>
      <c r="DT519" s="202"/>
      <c r="DU519" s="202"/>
      <c r="DV519" s="202"/>
      <c r="DW519" s="202"/>
      <c r="DX519" s="202"/>
      <c r="DY519" s="202"/>
      <c r="DZ519" s="202"/>
      <c r="EA519" s="202"/>
      <c r="EB519" s="202"/>
      <c r="EC519" s="202"/>
      <c r="ED519" s="202"/>
      <c r="EE519" s="202"/>
      <c r="EF519" s="202"/>
      <c r="EG519" s="202"/>
      <c r="EH519" s="202"/>
      <c r="EI519" s="202"/>
      <c r="EJ519" s="202"/>
      <c r="EK519" s="202"/>
      <c r="EL519" s="202"/>
      <c r="EM519" s="202"/>
      <c r="EN519" s="202"/>
      <c r="EO519" s="202"/>
      <c r="EP519" s="202"/>
      <c r="EQ519" s="202"/>
      <c r="ER519" s="202"/>
      <c r="ES519" s="202"/>
      <c r="ET519" s="202"/>
      <c r="EU519" s="202"/>
      <c r="EV519" s="202"/>
      <c r="EW519" s="202"/>
      <c r="EX519" s="202"/>
      <c r="EY519" s="202"/>
      <c r="EZ519" s="202"/>
      <c r="FA519" s="202"/>
      <c r="FB519" s="202"/>
      <c r="FC519" s="202"/>
      <c r="FD519" s="202"/>
      <c r="FE519" s="202"/>
      <c r="FF519" s="202"/>
      <c r="FG519" s="202"/>
      <c r="FH519" s="202"/>
      <c r="FI519" s="202"/>
      <c r="FJ519" s="202"/>
      <c r="FK519" s="202"/>
      <c r="FL519" s="202"/>
      <c r="FM519" s="202"/>
      <c r="FN519" s="202"/>
      <c r="FO519" s="202"/>
      <c r="FP519" s="202"/>
      <c r="FQ519" s="202"/>
      <c r="FR519" s="202"/>
      <c r="FS519" s="202"/>
      <c r="FT519" s="202"/>
      <c r="FU519" s="202"/>
      <c r="FV519" s="202"/>
      <c r="FW519" s="202"/>
      <c r="FX519" s="202"/>
      <c r="FY519" s="202"/>
      <c r="FZ519" s="202"/>
      <c r="GA519" s="202"/>
      <c r="GB519" s="202"/>
      <c r="GC519" s="202"/>
      <c r="GD519" s="202"/>
      <c r="GE519" s="202"/>
      <c r="GF519" s="202"/>
      <c r="GG519" s="202"/>
      <c r="GH519" s="202"/>
      <c r="GI519" s="202"/>
      <c r="GJ519" s="202"/>
      <c r="GK519" s="202"/>
      <c r="GL519" s="202"/>
      <c r="GM519" s="202"/>
      <c r="GN519" s="202"/>
      <c r="GO519" s="202"/>
      <c r="GP519" s="202"/>
      <c r="GQ519" s="202"/>
      <c r="GR519" s="202"/>
      <c r="GS519" s="202"/>
      <c r="GT519" s="202"/>
      <c r="GU519" s="202"/>
      <c r="GV519" s="202"/>
      <c r="GW519" s="202"/>
      <c r="GX519" s="202"/>
      <c r="GY519" s="202"/>
      <c r="GZ519" s="202"/>
      <c r="HA519" s="202"/>
      <c r="HB519" s="202"/>
      <c r="HC519" s="202"/>
      <c r="HD519" s="202"/>
      <c r="HE519" s="202"/>
      <c r="HF519" s="202"/>
      <c r="HG519" s="202"/>
      <c r="HH519" s="202"/>
      <c r="HI519" s="202"/>
      <c r="HJ519" s="202"/>
      <c r="HK519" s="202"/>
      <c r="HL519" s="202"/>
      <c r="HM519" s="202"/>
      <c r="HN519" s="202"/>
      <c r="HO519" s="202"/>
      <c r="HP519" s="202"/>
      <c r="HQ519" s="202"/>
      <c r="HR519" s="202"/>
      <c r="HS519" s="202"/>
    </row>
    <row r="520" spans="1:227" ht="10" customHeight="1" x14ac:dyDescent="0.35">
      <c r="A520" s="263"/>
      <c r="B520" s="263"/>
      <c r="C520" s="263"/>
      <c r="D520" s="263"/>
      <c r="E520" s="263"/>
      <c r="F520" s="263"/>
      <c r="G520" s="263"/>
      <c r="H520" s="263"/>
      <c r="I520" s="263"/>
      <c r="J520" s="263"/>
      <c r="K520" s="263"/>
      <c r="L520" s="263"/>
      <c r="M520" s="263"/>
      <c r="N520" s="263"/>
      <c r="O520" s="263"/>
      <c r="P520" s="263"/>
      <c r="Q520" s="263"/>
      <c r="R520" s="263"/>
      <c r="S520" s="263"/>
      <c r="T520" s="263"/>
      <c r="U520" s="263"/>
      <c r="V520" s="263"/>
      <c r="W520" s="263"/>
      <c r="X520" s="263"/>
      <c r="Y520" s="263"/>
      <c r="Z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2"/>
      <c r="BN520" s="202"/>
      <c r="BO520" s="202"/>
      <c r="BP520" s="202"/>
      <c r="BQ520" s="202"/>
      <c r="BR520" s="202"/>
      <c r="BS520" s="202"/>
      <c r="BT520" s="202"/>
      <c r="BU520" s="202"/>
      <c r="BV520" s="202"/>
      <c r="BW520" s="202"/>
      <c r="BX520" s="202"/>
      <c r="BY520" s="202"/>
      <c r="BZ520" s="202"/>
      <c r="CA520" s="202"/>
      <c r="CB520" s="202"/>
      <c r="CC520" s="202"/>
      <c r="CD520" s="202"/>
      <c r="CE520" s="202"/>
      <c r="CF520" s="202"/>
      <c r="CG520" s="202"/>
      <c r="CH520" s="202"/>
      <c r="CI520" s="202"/>
      <c r="CJ520" s="202"/>
      <c r="CK520" s="202"/>
      <c r="CL520" s="202"/>
      <c r="CM520" s="202"/>
      <c r="CN520" s="202"/>
      <c r="CO520" s="202"/>
      <c r="CP520" s="202"/>
      <c r="CQ520" s="202"/>
      <c r="CR520" s="202"/>
      <c r="CS520" s="202"/>
      <c r="CT520" s="202"/>
      <c r="CU520" s="202"/>
      <c r="CV520" s="202"/>
      <c r="CW520" s="202"/>
      <c r="CX520" s="202"/>
      <c r="CY520" s="202"/>
      <c r="CZ520" s="202"/>
      <c r="DA520" s="202"/>
      <c r="DB520" s="202"/>
      <c r="DC520" s="202"/>
      <c r="DD520" s="202"/>
      <c r="DE520" s="202"/>
      <c r="DF520" s="202"/>
      <c r="DG520" s="202"/>
      <c r="DH520" s="202"/>
      <c r="DI520" s="202"/>
      <c r="DJ520" s="202"/>
      <c r="DK520" s="202"/>
      <c r="DL520" s="202"/>
      <c r="DM520" s="202"/>
      <c r="DN520" s="202"/>
      <c r="DO520" s="202"/>
      <c r="DP520" s="202"/>
      <c r="DQ520" s="202"/>
      <c r="DR520" s="202"/>
      <c r="DS520" s="202"/>
      <c r="DT520" s="202"/>
      <c r="DU520" s="202"/>
      <c r="DV520" s="202"/>
      <c r="DW520" s="202"/>
      <c r="DX520" s="202"/>
      <c r="DY520" s="202"/>
      <c r="DZ520" s="202"/>
      <c r="EA520" s="202"/>
      <c r="EB520" s="202"/>
      <c r="EC520" s="202"/>
      <c r="ED520" s="202"/>
      <c r="EE520" s="202"/>
      <c r="EF520" s="202"/>
      <c r="EG520" s="202"/>
      <c r="EH520" s="202"/>
      <c r="EI520" s="202"/>
      <c r="EJ520" s="202"/>
      <c r="EK520" s="202"/>
      <c r="EL520" s="202"/>
      <c r="EM520" s="202"/>
      <c r="EN520" s="202"/>
      <c r="EO520" s="202"/>
      <c r="EP520" s="202"/>
      <c r="EQ520" s="202"/>
      <c r="ER520" s="202"/>
      <c r="ES520" s="202"/>
      <c r="ET520" s="202"/>
      <c r="EU520" s="202"/>
      <c r="EV520" s="202"/>
      <c r="EW520" s="202"/>
      <c r="EX520" s="202"/>
      <c r="EY520" s="202"/>
      <c r="EZ520" s="202"/>
      <c r="FA520" s="202"/>
      <c r="FB520" s="202"/>
      <c r="FC520" s="202"/>
      <c r="FD520" s="202"/>
      <c r="FE520" s="202"/>
      <c r="FF520" s="202"/>
      <c r="FG520" s="202"/>
      <c r="FH520" s="202"/>
      <c r="FI520" s="202"/>
      <c r="FJ520" s="202"/>
      <c r="FK520" s="202"/>
      <c r="FL520" s="202"/>
      <c r="FM520" s="202"/>
      <c r="FN520" s="202"/>
      <c r="FO520" s="202"/>
      <c r="FP520" s="202"/>
      <c r="FQ520" s="202"/>
      <c r="FR520" s="202"/>
      <c r="FS520" s="202"/>
      <c r="FT520" s="202"/>
      <c r="FU520" s="202"/>
      <c r="FV520" s="202"/>
      <c r="FW520" s="202"/>
      <c r="FX520" s="202"/>
      <c r="FY520" s="202"/>
      <c r="FZ520" s="202"/>
      <c r="GA520" s="202"/>
      <c r="GB520" s="202"/>
      <c r="GC520" s="202"/>
      <c r="GD520" s="202"/>
      <c r="GE520" s="202"/>
      <c r="GF520" s="202"/>
      <c r="GG520" s="202"/>
      <c r="GH520" s="202"/>
      <c r="GI520" s="202"/>
      <c r="GJ520" s="202"/>
      <c r="GK520" s="202"/>
      <c r="GL520" s="202"/>
      <c r="GM520" s="202"/>
      <c r="GN520" s="202"/>
      <c r="GO520" s="202"/>
      <c r="GP520" s="202"/>
      <c r="GQ520" s="202"/>
      <c r="GR520" s="202"/>
      <c r="GS520" s="202"/>
      <c r="GT520" s="202"/>
      <c r="GU520" s="202"/>
      <c r="GV520" s="202"/>
      <c r="GW520" s="202"/>
      <c r="GX520" s="202"/>
      <c r="GY520" s="202"/>
      <c r="GZ520" s="202"/>
      <c r="HA520" s="202"/>
      <c r="HB520" s="202"/>
      <c r="HC520" s="202"/>
      <c r="HD520" s="202"/>
      <c r="HE520" s="202"/>
      <c r="HF520" s="202"/>
      <c r="HG520" s="202"/>
      <c r="HH520" s="202"/>
      <c r="HI520" s="202"/>
      <c r="HJ520" s="202"/>
      <c r="HK520" s="202"/>
      <c r="HL520" s="202"/>
      <c r="HM520" s="202"/>
      <c r="HN520" s="202"/>
      <c r="HO520" s="202"/>
      <c r="HP520" s="202"/>
      <c r="HQ520" s="202"/>
      <c r="HR520" s="202"/>
      <c r="HS520" s="202"/>
    </row>
    <row r="521" spans="1:227" ht="10" customHeight="1" x14ac:dyDescent="0.35">
      <c r="A521" s="263"/>
      <c r="B521" s="263"/>
      <c r="C521" s="263"/>
      <c r="D521" s="263"/>
      <c r="E521" s="263"/>
      <c r="F521" s="263"/>
      <c r="G521" s="263"/>
      <c r="H521" s="263"/>
      <c r="I521" s="263"/>
      <c r="J521" s="263"/>
      <c r="K521" s="263"/>
      <c r="L521" s="263"/>
      <c r="M521" s="263"/>
      <c r="N521" s="263"/>
      <c r="O521" s="263"/>
      <c r="P521" s="263"/>
      <c r="Q521" s="263"/>
      <c r="R521" s="263"/>
      <c r="S521" s="263"/>
      <c r="T521" s="263"/>
      <c r="U521" s="263"/>
      <c r="V521" s="263"/>
      <c r="W521" s="263"/>
      <c r="X521" s="263"/>
      <c r="Y521" s="263"/>
      <c r="Z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2"/>
      <c r="BN521" s="202"/>
      <c r="BO521" s="202"/>
      <c r="BP521" s="202"/>
      <c r="BQ521" s="202"/>
      <c r="BR521" s="202"/>
      <c r="BS521" s="202"/>
      <c r="BT521" s="202"/>
      <c r="BU521" s="202"/>
      <c r="BV521" s="202"/>
      <c r="BW521" s="202"/>
      <c r="BX521" s="202"/>
      <c r="BY521" s="202"/>
      <c r="BZ521" s="202"/>
      <c r="CA521" s="202"/>
      <c r="CB521" s="202"/>
      <c r="CC521" s="202"/>
      <c r="CD521" s="202"/>
      <c r="CE521" s="202"/>
      <c r="CF521" s="202"/>
      <c r="CG521" s="202"/>
      <c r="CH521" s="202"/>
      <c r="CI521" s="202"/>
      <c r="CJ521" s="202"/>
      <c r="CK521" s="202"/>
      <c r="CL521" s="202"/>
      <c r="CM521" s="202"/>
      <c r="CN521" s="202"/>
      <c r="CO521" s="202"/>
      <c r="CP521" s="202"/>
      <c r="CQ521" s="202"/>
      <c r="CR521" s="202"/>
      <c r="CS521" s="202"/>
      <c r="CT521" s="202"/>
      <c r="CU521" s="202"/>
      <c r="CV521" s="202"/>
      <c r="CW521" s="202"/>
      <c r="CX521" s="202"/>
      <c r="CY521" s="202"/>
      <c r="CZ521" s="202"/>
      <c r="DA521" s="202"/>
      <c r="DB521" s="202"/>
      <c r="DC521" s="202"/>
      <c r="DD521" s="202"/>
      <c r="DE521" s="202"/>
      <c r="DF521" s="202"/>
      <c r="DG521" s="202"/>
      <c r="DH521" s="202"/>
      <c r="DI521" s="202"/>
      <c r="DJ521" s="202"/>
      <c r="DK521" s="202"/>
      <c r="DL521" s="202"/>
      <c r="DM521" s="202"/>
      <c r="DN521" s="202"/>
      <c r="DO521" s="202"/>
      <c r="DP521" s="202"/>
      <c r="DQ521" s="202"/>
      <c r="DR521" s="202"/>
      <c r="DS521" s="202"/>
      <c r="DT521" s="202"/>
      <c r="DU521" s="202"/>
      <c r="DV521" s="202"/>
      <c r="DW521" s="202"/>
      <c r="DX521" s="202"/>
      <c r="DY521" s="202"/>
      <c r="DZ521" s="202"/>
      <c r="EA521" s="202"/>
      <c r="EB521" s="202"/>
      <c r="EC521" s="202"/>
      <c r="ED521" s="202"/>
      <c r="EE521" s="202"/>
      <c r="EF521" s="202"/>
      <c r="EG521" s="202"/>
      <c r="EH521" s="202"/>
      <c r="EI521" s="202"/>
      <c r="EJ521" s="202"/>
      <c r="EK521" s="202"/>
      <c r="EL521" s="202"/>
      <c r="EM521" s="202"/>
      <c r="EN521" s="202"/>
      <c r="EO521" s="202"/>
      <c r="EP521" s="202"/>
      <c r="EQ521" s="202"/>
      <c r="ER521" s="202"/>
      <c r="ES521" s="202"/>
      <c r="ET521" s="202"/>
      <c r="EU521" s="202"/>
      <c r="EV521" s="202"/>
      <c r="EW521" s="202"/>
      <c r="EX521" s="202"/>
      <c r="EY521" s="202"/>
      <c r="EZ521" s="202"/>
      <c r="FA521" s="202"/>
      <c r="FB521" s="202"/>
      <c r="FC521" s="202"/>
      <c r="FD521" s="202"/>
      <c r="FE521" s="202"/>
      <c r="FF521" s="202"/>
      <c r="FG521" s="202"/>
      <c r="FH521" s="202"/>
      <c r="FI521" s="202"/>
      <c r="FJ521" s="202"/>
      <c r="FK521" s="202"/>
      <c r="FL521" s="202"/>
      <c r="FM521" s="202"/>
      <c r="FN521" s="202"/>
      <c r="FO521" s="202"/>
      <c r="FP521" s="202"/>
      <c r="FQ521" s="202"/>
      <c r="FR521" s="202"/>
      <c r="FS521" s="202"/>
      <c r="FT521" s="202"/>
      <c r="FU521" s="202"/>
      <c r="FV521" s="202"/>
      <c r="FW521" s="202"/>
      <c r="FX521" s="202"/>
      <c r="FY521" s="202"/>
      <c r="FZ521" s="202"/>
      <c r="GA521" s="202"/>
      <c r="GB521" s="202"/>
      <c r="GC521" s="202"/>
      <c r="GD521" s="202"/>
      <c r="GE521" s="202"/>
      <c r="GF521" s="202"/>
      <c r="GG521" s="202"/>
      <c r="GH521" s="202"/>
      <c r="GI521" s="202"/>
      <c r="GJ521" s="202"/>
      <c r="GK521" s="202"/>
      <c r="GL521" s="202"/>
      <c r="GM521" s="202"/>
      <c r="GN521" s="202"/>
      <c r="GO521" s="202"/>
      <c r="GP521" s="202"/>
      <c r="GQ521" s="202"/>
      <c r="GR521" s="202"/>
      <c r="GS521" s="202"/>
      <c r="GT521" s="202"/>
      <c r="GU521" s="202"/>
      <c r="GV521" s="202"/>
      <c r="GW521" s="202"/>
      <c r="GX521" s="202"/>
      <c r="GY521" s="202"/>
      <c r="GZ521" s="202"/>
      <c r="HA521" s="202"/>
      <c r="HB521" s="202"/>
      <c r="HC521" s="202"/>
      <c r="HD521" s="202"/>
      <c r="HE521" s="202"/>
      <c r="HF521" s="202"/>
      <c r="HG521" s="202"/>
      <c r="HH521" s="202"/>
      <c r="HI521" s="202"/>
      <c r="HJ521" s="202"/>
      <c r="HK521" s="202"/>
      <c r="HL521" s="202"/>
      <c r="HM521" s="202"/>
      <c r="HN521" s="202"/>
      <c r="HO521" s="202"/>
      <c r="HP521" s="202"/>
      <c r="HQ521" s="202"/>
      <c r="HR521" s="202"/>
      <c r="HS521" s="202"/>
    </row>
    <row r="522" spans="1:227" ht="10" customHeight="1" x14ac:dyDescent="0.35">
      <c r="A522" s="263"/>
      <c r="B522" s="263"/>
      <c r="C522" s="263"/>
      <c r="D522" s="263"/>
      <c r="E522" s="263"/>
      <c r="F522" s="263"/>
      <c r="G522" s="263"/>
      <c r="H522" s="263"/>
      <c r="I522" s="263"/>
      <c r="J522" s="263"/>
      <c r="K522" s="263"/>
      <c r="L522" s="263"/>
      <c r="M522" s="263"/>
      <c r="N522" s="263"/>
      <c r="O522" s="263"/>
      <c r="P522" s="263"/>
      <c r="Q522" s="263"/>
      <c r="R522" s="263"/>
      <c r="S522" s="263"/>
      <c r="T522" s="263"/>
      <c r="U522" s="263"/>
      <c r="V522" s="263"/>
      <c r="W522" s="263"/>
      <c r="X522" s="263"/>
      <c r="Y522" s="263"/>
      <c r="Z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202"/>
      <c r="BN522" s="202"/>
      <c r="BO522" s="202"/>
      <c r="BP522" s="202"/>
      <c r="BQ522" s="202"/>
      <c r="BR522" s="202"/>
      <c r="BS522" s="202"/>
      <c r="BT522" s="202"/>
      <c r="BU522" s="202"/>
      <c r="BV522" s="202"/>
      <c r="BW522" s="202"/>
      <c r="BX522" s="202"/>
      <c r="BY522" s="202"/>
      <c r="BZ522" s="202"/>
      <c r="CA522" s="202"/>
      <c r="CB522" s="202"/>
      <c r="CC522" s="202"/>
      <c r="CD522" s="202"/>
      <c r="CE522" s="202"/>
      <c r="CF522" s="202"/>
      <c r="CG522" s="202"/>
      <c r="CH522" s="202"/>
      <c r="CI522" s="202"/>
      <c r="CJ522" s="202"/>
      <c r="CK522" s="202"/>
      <c r="CL522" s="202"/>
      <c r="CM522" s="202"/>
      <c r="CN522" s="202"/>
      <c r="CO522" s="202"/>
      <c r="CP522" s="202"/>
      <c r="CQ522" s="202"/>
      <c r="CR522" s="202"/>
      <c r="CS522" s="202"/>
      <c r="CT522" s="202"/>
      <c r="CU522" s="202"/>
      <c r="CV522" s="202"/>
      <c r="CW522" s="202"/>
      <c r="CX522" s="202"/>
      <c r="CY522" s="202"/>
      <c r="CZ522" s="202"/>
      <c r="DA522" s="202"/>
      <c r="DB522" s="202"/>
      <c r="DC522" s="202"/>
      <c r="DD522" s="202"/>
      <c r="DE522" s="202"/>
      <c r="DF522" s="202"/>
      <c r="DG522" s="202"/>
      <c r="DH522" s="202"/>
      <c r="DI522" s="202"/>
      <c r="DJ522" s="202"/>
      <c r="DK522" s="202"/>
      <c r="DL522" s="202"/>
      <c r="DM522" s="202"/>
      <c r="DN522" s="202"/>
      <c r="DO522" s="202"/>
      <c r="DP522" s="202"/>
      <c r="DQ522" s="202"/>
      <c r="DR522" s="202"/>
      <c r="DS522" s="202"/>
      <c r="DT522" s="202"/>
      <c r="DU522" s="202"/>
      <c r="DV522" s="202"/>
      <c r="DW522" s="202"/>
      <c r="DX522" s="202"/>
      <c r="DY522" s="202"/>
      <c r="DZ522" s="202"/>
      <c r="EA522" s="202"/>
      <c r="EB522" s="202"/>
      <c r="EC522" s="202"/>
      <c r="ED522" s="202"/>
      <c r="EE522" s="202"/>
      <c r="EF522" s="202"/>
      <c r="EG522" s="202"/>
      <c r="EH522" s="202"/>
      <c r="EI522" s="202"/>
      <c r="EJ522" s="202"/>
      <c r="EK522" s="202"/>
      <c r="EL522" s="202"/>
      <c r="EM522" s="202"/>
      <c r="EN522" s="202"/>
      <c r="EO522" s="202"/>
      <c r="EP522" s="202"/>
      <c r="EQ522" s="202"/>
      <c r="ER522" s="202"/>
      <c r="ES522" s="202"/>
      <c r="ET522" s="202"/>
      <c r="EU522" s="202"/>
      <c r="EV522" s="202"/>
      <c r="EW522" s="202"/>
      <c r="EX522" s="202"/>
      <c r="EY522" s="202"/>
      <c r="EZ522" s="202"/>
      <c r="FA522" s="202"/>
      <c r="FB522" s="202"/>
      <c r="FC522" s="202"/>
      <c r="FD522" s="202"/>
      <c r="FE522" s="202"/>
      <c r="FF522" s="202"/>
      <c r="FG522" s="202"/>
      <c r="FH522" s="202"/>
      <c r="FI522" s="202"/>
      <c r="FJ522" s="202"/>
      <c r="FK522" s="202"/>
      <c r="FL522" s="202"/>
      <c r="FM522" s="202"/>
      <c r="FN522" s="202"/>
      <c r="FO522" s="202"/>
      <c r="FP522" s="202"/>
      <c r="FQ522" s="202"/>
      <c r="FR522" s="202"/>
      <c r="FS522" s="202"/>
      <c r="FT522" s="202"/>
      <c r="FU522" s="202"/>
      <c r="FV522" s="202"/>
      <c r="FW522" s="202"/>
      <c r="FX522" s="202"/>
      <c r="FY522" s="202"/>
      <c r="FZ522" s="202"/>
      <c r="GA522" s="202"/>
      <c r="GB522" s="202"/>
      <c r="GC522" s="202"/>
      <c r="GD522" s="202"/>
      <c r="GE522" s="202"/>
      <c r="GF522" s="202"/>
      <c r="GG522" s="202"/>
      <c r="GH522" s="202"/>
      <c r="GI522" s="202"/>
      <c r="GJ522" s="202"/>
      <c r="GK522" s="202"/>
      <c r="GL522" s="202"/>
      <c r="GM522" s="202"/>
      <c r="GN522" s="202"/>
      <c r="GO522" s="202"/>
      <c r="GP522" s="202"/>
      <c r="GQ522" s="202"/>
      <c r="GR522" s="202"/>
      <c r="GS522" s="202"/>
      <c r="GT522" s="202"/>
      <c r="GU522" s="202"/>
      <c r="GV522" s="202"/>
      <c r="GW522" s="202"/>
      <c r="GX522" s="202"/>
      <c r="GY522" s="202"/>
      <c r="GZ522" s="202"/>
      <c r="HA522" s="202"/>
      <c r="HB522" s="202"/>
      <c r="HC522" s="202"/>
      <c r="HD522" s="202"/>
      <c r="HE522" s="202"/>
      <c r="HF522" s="202"/>
      <c r="HG522" s="202"/>
      <c r="HH522" s="202"/>
      <c r="HI522" s="202"/>
      <c r="HJ522" s="202"/>
      <c r="HK522" s="202"/>
      <c r="HL522" s="202"/>
      <c r="HM522" s="202"/>
      <c r="HN522" s="202"/>
      <c r="HO522" s="202"/>
      <c r="HP522" s="202"/>
      <c r="HQ522" s="202"/>
      <c r="HR522" s="202"/>
      <c r="HS522" s="202"/>
    </row>
    <row r="523" spans="1:227" ht="10" customHeight="1" x14ac:dyDescent="0.35">
      <c r="A523" s="263"/>
      <c r="B523" s="263"/>
      <c r="C523" s="263"/>
      <c r="D523" s="263"/>
      <c r="E523" s="263"/>
      <c r="F523" s="263"/>
      <c r="G523" s="263"/>
      <c r="H523" s="263"/>
      <c r="I523" s="263"/>
      <c r="J523" s="263"/>
      <c r="K523" s="263"/>
      <c r="L523" s="263"/>
      <c r="M523" s="263"/>
      <c r="N523" s="263"/>
      <c r="O523" s="263"/>
      <c r="P523" s="263"/>
      <c r="Q523" s="263"/>
      <c r="R523" s="263"/>
      <c r="S523" s="263"/>
      <c r="T523" s="263"/>
      <c r="U523" s="263"/>
      <c r="V523" s="263"/>
      <c r="W523" s="263"/>
      <c r="X523" s="263"/>
      <c r="Y523" s="263"/>
      <c r="Z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202"/>
      <c r="BN523" s="202"/>
      <c r="BO523" s="202"/>
      <c r="BP523" s="202"/>
      <c r="BQ523" s="202"/>
      <c r="BR523" s="202"/>
      <c r="BS523" s="202"/>
      <c r="BT523" s="202"/>
      <c r="BU523" s="202"/>
      <c r="BV523" s="202"/>
      <c r="BW523" s="202"/>
      <c r="BX523" s="202"/>
      <c r="BY523" s="202"/>
      <c r="BZ523" s="202"/>
      <c r="CA523" s="202"/>
      <c r="CB523" s="202"/>
      <c r="CC523" s="202"/>
      <c r="CD523" s="202"/>
      <c r="CE523" s="202"/>
      <c r="CF523" s="202"/>
      <c r="CG523" s="202"/>
      <c r="CH523" s="202"/>
      <c r="CI523" s="202"/>
      <c r="CJ523" s="202"/>
      <c r="CK523" s="202"/>
      <c r="CL523" s="202"/>
      <c r="CM523" s="202"/>
      <c r="CN523" s="202"/>
      <c r="CO523" s="202"/>
      <c r="CP523" s="202"/>
      <c r="CQ523" s="202"/>
      <c r="CR523" s="202"/>
      <c r="CS523" s="202"/>
      <c r="CT523" s="202"/>
      <c r="CU523" s="202"/>
      <c r="CV523" s="202"/>
      <c r="CW523" s="202"/>
      <c r="CX523" s="202"/>
      <c r="CY523" s="202"/>
      <c r="CZ523" s="202"/>
      <c r="DA523" s="202"/>
      <c r="DB523" s="202"/>
      <c r="DC523" s="202"/>
      <c r="DD523" s="202"/>
      <c r="DE523" s="202"/>
      <c r="DF523" s="202"/>
      <c r="DG523" s="202"/>
      <c r="DH523" s="202"/>
      <c r="DI523" s="202"/>
      <c r="DJ523" s="202"/>
      <c r="DK523" s="202"/>
      <c r="DL523" s="202"/>
      <c r="DM523" s="202"/>
      <c r="DN523" s="202"/>
      <c r="DO523" s="202"/>
      <c r="DP523" s="202"/>
      <c r="DQ523" s="202"/>
      <c r="DR523" s="202"/>
      <c r="DS523" s="202"/>
      <c r="DT523" s="202"/>
      <c r="DU523" s="202"/>
      <c r="DV523" s="202"/>
      <c r="DW523" s="202"/>
      <c r="DX523" s="202"/>
      <c r="DY523" s="202"/>
      <c r="DZ523" s="202"/>
      <c r="EA523" s="202"/>
      <c r="EB523" s="202"/>
      <c r="EC523" s="202"/>
      <c r="ED523" s="202"/>
      <c r="EE523" s="202"/>
      <c r="EF523" s="202"/>
      <c r="EG523" s="202"/>
      <c r="EH523" s="202"/>
      <c r="EI523" s="202"/>
      <c r="EJ523" s="202"/>
      <c r="EK523" s="202"/>
      <c r="EL523" s="202"/>
      <c r="EM523" s="202"/>
      <c r="EN523" s="202"/>
      <c r="EO523" s="202"/>
      <c r="EP523" s="202"/>
      <c r="EQ523" s="202"/>
      <c r="ER523" s="202"/>
      <c r="ES523" s="202"/>
      <c r="ET523" s="202"/>
      <c r="EU523" s="202"/>
      <c r="EV523" s="202"/>
      <c r="EW523" s="202"/>
      <c r="EX523" s="202"/>
      <c r="EY523" s="202"/>
      <c r="EZ523" s="202"/>
      <c r="FA523" s="202"/>
      <c r="FB523" s="202"/>
      <c r="FC523" s="202"/>
      <c r="FD523" s="202"/>
      <c r="FE523" s="202"/>
      <c r="FF523" s="202"/>
      <c r="FG523" s="202"/>
      <c r="FH523" s="202"/>
      <c r="FI523" s="202"/>
      <c r="FJ523" s="202"/>
      <c r="FK523" s="202"/>
      <c r="FL523" s="202"/>
      <c r="FM523" s="202"/>
      <c r="FN523" s="202"/>
      <c r="FO523" s="202"/>
      <c r="FP523" s="202"/>
      <c r="FQ523" s="202"/>
      <c r="FR523" s="202"/>
      <c r="FS523" s="202"/>
      <c r="FT523" s="202"/>
      <c r="FU523" s="202"/>
      <c r="FV523" s="202"/>
      <c r="FW523" s="202"/>
      <c r="FX523" s="202"/>
      <c r="FY523" s="202"/>
      <c r="FZ523" s="202"/>
      <c r="GA523" s="202"/>
      <c r="GB523" s="202"/>
      <c r="GC523" s="202"/>
      <c r="GD523" s="202"/>
      <c r="GE523" s="202"/>
      <c r="GF523" s="202"/>
      <c r="GG523" s="202"/>
      <c r="GH523" s="202"/>
      <c r="GI523" s="202"/>
      <c r="GJ523" s="202"/>
      <c r="GK523" s="202"/>
      <c r="GL523" s="202"/>
      <c r="GM523" s="202"/>
      <c r="GN523" s="202"/>
      <c r="GO523" s="202"/>
      <c r="GP523" s="202"/>
      <c r="GQ523" s="202"/>
      <c r="GR523" s="202"/>
      <c r="GS523" s="202"/>
      <c r="GT523" s="202"/>
      <c r="GU523" s="202"/>
      <c r="GV523" s="202"/>
      <c r="GW523" s="202"/>
      <c r="GX523" s="202"/>
      <c r="GY523" s="202"/>
      <c r="GZ523" s="202"/>
      <c r="HA523" s="202"/>
      <c r="HB523" s="202"/>
      <c r="HC523" s="202"/>
      <c r="HD523" s="202"/>
      <c r="HE523" s="202"/>
      <c r="HF523" s="202"/>
      <c r="HG523" s="202"/>
      <c r="HH523" s="202"/>
      <c r="HI523" s="202"/>
      <c r="HJ523" s="202"/>
      <c r="HK523" s="202"/>
      <c r="HL523" s="202"/>
      <c r="HM523" s="202"/>
      <c r="HN523" s="202"/>
      <c r="HO523" s="202"/>
      <c r="HP523" s="202"/>
      <c r="HQ523" s="202"/>
      <c r="HR523" s="202"/>
      <c r="HS523" s="202"/>
    </row>
    <row r="524" spans="1:227" ht="10" customHeight="1" x14ac:dyDescent="0.35">
      <c r="A524" s="263"/>
      <c r="B524" s="263"/>
      <c r="C524" s="263"/>
      <c r="D524" s="263"/>
      <c r="E524" s="263"/>
      <c r="F524" s="263"/>
      <c r="G524" s="263"/>
      <c r="H524" s="263"/>
      <c r="I524" s="263"/>
      <c r="J524" s="263"/>
      <c r="K524" s="263"/>
      <c r="L524" s="263"/>
      <c r="M524" s="263"/>
      <c r="N524" s="263"/>
      <c r="O524" s="263"/>
      <c r="P524" s="263"/>
      <c r="Q524" s="263"/>
      <c r="R524" s="263"/>
      <c r="S524" s="263"/>
      <c r="T524" s="263"/>
      <c r="U524" s="263"/>
      <c r="V524" s="263"/>
      <c r="W524" s="263"/>
      <c r="X524" s="263"/>
      <c r="Y524" s="263"/>
      <c r="Z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202"/>
      <c r="BN524" s="202"/>
      <c r="BO524" s="202"/>
      <c r="BP524" s="202"/>
      <c r="BQ524" s="202"/>
      <c r="BR524" s="202"/>
      <c r="BS524" s="202"/>
      <c r="BT524" s="202"/>
      <c r="BU524" s="202"/>
      <c r="BV524" s="202"/>
      <c r="BW524" s="202"/>
      <c r="BX524" s="202"/>
      <c r="BY524" s="202"/>
      <c r="BZ524" s="202"/>
      <c r="CA524" s="202"/>
      <c r="CB524" s="202"/>
      <c r="CC524" s="202"/>
      <c r="CD524" s="202"/>
      <c r="CE524" s="202"/>
      <c r="CF524" s="202"/>
      <c r="CG524" s="202"/>
      <c r="CH524" s="202"/>
      <c r="CI524" s="202"/>
      <c r="CJ524" s="202"/>
      <c r="CK524" s="202"/>
      <c r="CL524" s="202"/>
      <c r="CM524" s="202"/>
      <c r="CN524" s="202"/>
      <c r="CO524" s="202"/>
      <c r="CP524" s="202"/>
      <c r="CQ524" s="202"/>
      <c r="CR524" s="202"/>
      <c r="CS524" s="202"/>
      <c r="CT524" s="202"/>
      <c r="CU524" s="202"/>
      <c r="CV524" s="202"/>
      <c r="CW524" s="202"/>
      <c r="CX524" s="202"/>
      <c r="CY524" s="202"/>
      <c r="CZ524" s="202"/>
      <c r="DA524" s="202"/>
      <c r="DB524" s="202"/>
      <c r="DC524" s="202"/>
      <c r="DD524" s="202"/>
      <c r="DE524" s="202"/>
      <c r="DF524" s="202"/>
      <c r="DG524" s="202"/>
      <c r="DH524" s="202"/>
      <c r="DI524" s="202"/>
      <c r="DJ524" s="202"/>
      <c r="DK524" s="202"/>
      <c r="DL524" s="202"/>
      <c r="DM524" s="202"/>
      <c r="DN524" s="202"/>
      <c r="DO524" s="202"/>
      <c r="DP524" s="202"/>
      <c r="DQ524" s="202"/>
      <c r="DR524" s="202"/>
      <c r="DS524" s="202"/>
      <c r="DT524" s="202"/>
      <c r="DU524" s="202"/>
      <c r="DV524" s="202"/>
      <c r="DW524" s="202"/>
      <c r="DX524" s="202"/>
      <c r="DY524" s="202"/>
      <c r="DZ524" s="202"/>
      <c r="EA524" s="202"/>
      <c r="EB524" s="202"/>
      <c r="EC524" s="202"/>
      <c r="ED524" s="202"/>
      <c r="EE524" s="202"/>
      <c r="EF524" s="202"/>
      <c r="EG524" s="202"/>
      <c r="EH524" s="202"/>
      <c r="EI524" s="202"/>
      <c r="EJ524" s="202"/>
      <c r="EK524" s="202"/>
      <c r="EL524" s="202"/>
      <c r="EM524" s="202"/>
      <c r="EN524" s="202"/>
      <c r="EO524" s="202"/>
      <c r="EP524" s="202"/>
      <c r="EQ524" s="202"/>
      <c r="ER524" s="202"/>
      <c r="ES524" s="202"/>
      <c r="ET524" s="202"/>
      <c r="EU524" s="202"/>
      <c r="EV524" s="202"/>
      <c r="EW524" s="202"/>
      <c r="EX524" s="202"/>
      <c r="EY524" s="202"/>
      <c r="EZ524" s="202"/>
      <c r="FA524" s="202"/>
      <c r="FB524" s="202"/>
      <c r="FC524" s="202"/>
      <c r="FD524" s="202"/>
      <c r="FE524" s="202"/>
      <c r="FF524" s="202"/>
      <c r="FG524" s="202"/>
      <c r="FH524" s="202"/>
      <c r="FI524" s="202"/>
      <c r="FJ524" s="202"/>
      <c r="FK524" s="202"/>
      <c r="FL524" s="202"/>
      <c r="FM524" s="202"/>
      <c r="FN524" s="202"/>
      <c r="FO524" s="202"/>
      <c r="FP524" s="202"/>
      <c r="FQ524" s="202"/>
      <c r="FR524" s="202"/>
      <c r="FS524" s="202"/>
      <c r="FT524" s="202"/>
      <c r="FU524" s="202"/>
      <c r="FV524" s="202"/>
      <c r="FW524" s="202"/>
      <c r="FX524" s="202"/>
      <c r="FY524" s="202"/>
      <c r="FZ524" s="202"/>
      <c r="GA524" s="202"/>
      <c r="GB524" s="202"/>
      <c r="GC524" s="202"/>
      <c r="GD524" s="202"/>
      <c r="GE524" s="202"/>
      <c r="GF524" s="202"/>
      <c r="GG524" s="202"/>
      <c r="GH524" s="202"/>
      <c r="GI524" s="202"/>
      <c r="GJ524" s="202"/>
      <c r="GK524" s="202"/>
      <c r="GL524" s="202"/>
      <c r="GM524" s="202"/>
      <c r="GN524" s="202"/>
      <c r="GO524" s="202"/>
      <c r="GP524" s="202"/>
      <c r="GQ524" s="202"/>
      <c r="GR524" s="202"/>
      <c r="GS524" s="202"/>
      <c r="GT524" s="202"/>
      <c r="GU524" s="202"/>
      <c r="GV524" s="202"/>
      <c r="GW524" s="202"/>
      <c r="GX524" s="202"/>
      <c r="GY524" s="202"/>
      <c r="GZ524" s="202"/>
      <c r="HA524" s="202"/>
      <c r="HB524" s="202"/>
      <c r="HC524" s="202"/>
      <c r="HD524" s="202"/>
      <c r="HE524" s="202"/>
      <c r="HF524" s="202"/>
      <c r="HG524" s="202"/>
      <c r="HH524" s="202"/>
      <c r="HI524" s="202"/>
      <c r="HJ524" s="202"/>
      <c r="HK524" s="202"/>
      <c r="HL524" s="202"/>
      <c r="HM524" s="202"/>
      <c r="HN524" s="202"/>
      <c r="HO524" s="202"/>
      <c r="HP524" s="202"/>
      <c r="HQ524" s="202"/>
      <c r="HR524" s="202"/>
      <c r="HS524" s="202"/>
    </row>
    <row r="525" spans="1:227" ht="10" customHeight="1" x14ac:dyDescent="0.35">
      <c r="A525" s="263"/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3"/>
      <c r="Z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202"/>
      <c r="BN525" s="202"/>
      <c r="BO525" s="202"/>
      <c r="BP525" s="202"/>
      <c r="BQ525" s="202"/>
      <c r="BR525" s="202"/>
      <c r="BS525" s="202"/>
      <c r="BT525" s="202"/>
      <c r="BU525" s="202"/>
      <c r="BV525" s="202"/>
      <c r="BW525" s="202"/>
      <c r="BX525" s="202"/>
      <c r="BY525" s="202"/>
      <c r="BZ525" s="202"/>
      <c r="CA525" s="202"/>
      <c r="CB525" s="202"/>
      <c r="CC525" s="202"/>
      <c r="CD525" s="202"/>
      <c r="CE525" s="202"/>
      <c r="CF525" s="202"/>
      <c r="CG525" s="202"/>
      <c r="CH525" s="202"/>
      <c r="CI525" s="202"/>
      <c r="CJ525" s="202"/>
      <c r="CK525" s="202"/>
      <c r="CL525" s="202"/>
      <c r="CM525" s="202"/>
      <c r="CN525" s="202"/>
      <c r="CO525" s="202"/>
      <c r="CP525" s="202"/>
      <c r="CQ525" s="202"/>
      <c r="CR525" s="202"/>
      <c r="CS525" s="202"/>
      <c r="CT525" s="202"/>
      <c r="CU525" s="202"/>
      <c r="CV525" s="202"/>
      <c r="CW525" s="202"/>
      <c r="CX525" s="202"/>
      <c r="CY525" s="202"/>
      <c r="CZ525" s="202"/>
      <c r="DA525" s="202"/>
      <c r="DB525" s="202"/>
      <c r="DC525" s="202"/>
      <c r="DD525" s="202"/>
      <c r="DE525" s="202"/>
      <c r="DF525" s="202"/>
      <c r="DG525" s="202"/>
      <c r="DH525" s="202"/>
      <c r="DI525" s="202"/>
      <c r="DJ525" s="202"/>
      <c r="DK525" s="202"/>
      <c r="DL525" s="202"/>
      <c r="DM525" s="202"/>
      <c r="DN525" s="202"/>
      <c r="DO525" s="202"/>
      <c r="DP525" s="202"/>
      <c r="DQ525" s="202"/>
      <c r="DR525" s="202"/>
      <c r="DS525" s="202"/>
      <c r="DT525" s="202"/>
      <c r="DU525" s="202"/>
      <c r="DV525" s="202"/>
      <c r="DW525" s="202"/>
      <c r="DX525" s="202"/>
      <c r="DY525" s="202"/>
      <c r="DZ525" s="202"/>
      <c r="EA525" s="202"/>
      <c r="EB525" s="202"/>
      <c r="EC525" s="202"/>
      <c r="ED525" s="202"/>
      <c r="EE525" s="202"/>
      <c r="EF525" s="202"/>
      <c r="EG525" s="202"/>
      <c r="EH525" s="202"/>
      <c r="EI525" s="202"/>
      <c r="EJ525" s="202"/>
      <c r="EK525" s="202"/>
      <c r="EL525" s="202"/>
      <c r="EM525" s="202"/>
      <c r="EN525" s="202"/>
      <c r="EO525" s="202"/>
      <c r="EP525" s="202"/>
      <c r="EQ525" s="202"/>
      <c r="ER525" s="202"/>
      <c r="ES525" s="202"/>
      <c r="ET525" s="202"/>
      <c r="EU525" s="202"/>
      <c r="EV525" s="202"/>
      <c r="EW525" s="202"/>
      <c r="EX525" s="202"/>
      <c r="EY525" s="202"/>
      <c r="EZ525" s="202"/>
      <c r="FA525" s="202"/>
      <c r="FB525" s="202"/>
      <c r="FC525" s="202"/>
      <c r="FD525" s="202"/>
      <c r="FE525" s="202"/>
      <c r="FF525" s="202"/>
      <c r="FG525" s="202"/>
      <c r="FH525" s="202"/>
      <c r="FI525" s="202"/>
      <c r="FJ525" s="202"/>
      <c r="FK525" s="202"/>
      <c r="FL525" s="202"/>
      <c r="FM525" s="202"/>
      <c r="FN525" s="202"/>
      <c r="FO525" s="202"/>
      <c r="FP525" s="202"/>
      <c r="FQ525" s="202"/>
      <c r="FR525" s="202"/>
      <c r="FS525" s="202"/>
      <c r="FT525" s="202"/>
      <c r="FU525" s="202"/>
      <c r="FV525" s="202"/>
      <c r="FW525" s="202"/>
      <c r="FX525" s="202"/>
      <c r="FY525" s="202"/>
      <c r="FZ525" s="202"/>
      <c r="GA525" s="202"/>
      <c r="GB525" s="202"/>
      <c r="GC525" s="202"/>
      <c r="GD525" s="202"/>
      <c r="GE525" s="202"/>
      <c r="GF525" s="202"/>
      <c r="GG525" s="202"/>
      <c r="GH525" s="202"/>
      <c r="GI525" s="202"/>
      <c r="GJ525" s="202"/>
      <c r="GK525" s="202"/>
      <c r="GL525" s="202"/>
      <c r="GM525" s="202"/>
      <c r="GN525" s="202"/>
      <c r="GO525" s="202"/>
      <c r="GP525" s="202"/>
      <c r="GQ525" s="202"/>
      <c r="GR525" s="202"/>
      <c r="GS525" s="202"/>
      <c r="GT525" s="202"/>
      <c r="GU525" s="202"/>
      <c r="GV525" s="202"/>
      <c r="GW525" s="202"/>
      <c r="GX525" s="202"/>
      <c r="GY525" s="202"/>
      <c r="GZ525" s="202"/>
      <c r="HA525" s="202"/>
      <c r="HB525" s="202"/>
      <c r="HC525" s="202"/>
      <c r="HD525" s="202"/>
      <c r="HE525" s="202"/>
      <c r="HF525" s="202"/>
      <c r="HG525" s="202"/>
      <c r="HH525" s="202"/>
      <c r="HI525" s="202"/>
      <c r="HJ525" s="202"/>
      <c r="HK525" s="202"/>
      <c r="HL525" s="202"/>
      <c r="HM525" s="202"/>
      <c r="HN525" s="202"/>
      <c r="HO525" s="202"/>
      <c r="HP525" s="202"/>
      <c r="HQ525" s="202"/>
      <c r="HR525" s="202"/>
      <c r="HS525" s="202"/>
    </row>
    <row r="526" spans="1:227" ht="10" customHeight="1" x14ac:dyDescent="0.35">
      <c r="A526" s="263"/>
      <c r="B526" s="263"/>
      <c r="C526" s="263"/>
      <c r="D526" s="263"/>
      <c r="E526" s="263"/>
      <c r="F526" s="263"/>
      <c r="G526" s="263"/>
      <c r="H526" s="263"/>
      <c r="I526" s="263"/>
      <c r="J526" s="263"/>
      <c r="K526" s="263"/>
      <c r="L526" s="263"/>
      <c r="M526" s="263"/>
      <c r="N526" s="263"/>
      <c r="O526" s="263"/>
      <c r="P526" s="263"/>
      <c r="Q526" s="263"/>
      <c r="R526" s="263"/>
      <c r="S526" s="263"/>
      <c r="T526" s="263"/>
      <c r="U526" s="263"/>
      <c r="V526" s="263"/>
      <c r="W526" s="263"/>
      <c r="X526" s="263"/>
      <c r="Y526" s="263"/>
      <c r="Z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  <c r="BI526" s="202"/>
      <c r="BJ526" s="202"/>
      <c r="BK526" s="202"/>
      <c r="BL526" s="202"/>
      <c r="BM526" s="202"/>
      <c r="BN526" s="202"/>
      <c r="BO526" s="202"/>
      <c r="BP526" s="202"/>
      <c r="BQ526" s="202"/>
      <c r="BR526" s="202"/>
      <c r="BS526" s="202"/>
      <c r="BT526" s="202"/>
      <c r="BU526" s="202"/>
      <c r="BV526" s="202"/>
      <c r="BW526" s="202"/>
      <c r="BX526" s="202"/>
      <c r="BY526" s="202"/>
      <c r="BZ526" s="202"/>
      <c r="CA526" s="202"/>
      <c r="CB526" s="202"/>
      <c r="CC526" s="202"/>
      <c r="CD526" s="202"/>
      <c r="CE526" s="202"/>
      <c r="CF526" s="202"/>
      <c r="CG526" s="202"/>
      <c r="CH526" s="202"/>
      <c r="CI526" s="202"/>
      <c r="CJ526" s="202"/>
      <c r="CK526" s="202"/>
      <c r="CL526" s="202"/>
      <c r="CM526" s="202"/>
      <c r="CN526" s="202"/>
      <c r="CO526" s="202"/>
      <c r="CP526" s="202"/>
      <c r="CQ526" s="202"/>
      <c r="CR526" s="202"/>
      <c r="CS526" s="202"/>
      <c r="CT526" s="202"/>
      <c r="CU526" s="202"/>
      <c r="CV526" s="202"/>
      <c r="CW526" s="202"/>
      <c r="CX526" s="202"/>
      <c r="CY526" s="202"/>
      <c r="CZ526" s="202"/>
      <c r="DA526" s="202"/>
      <c r="DB526" s="202"/>
      <c r="DC526" s="202"/>
      <c r="DD526" s="202"/>
      <c r="DE526" s="202"/>
      <c r="DF526" s="202"/>
      <c r="DG526" s="202"/>
      <c r="DH526" s="202"/>
      <c r="DI526" s="202"/>
      <c r="DJ526" s="202"/>
      <c r="DK526" s="202"/>
      <c r="DL526" s="202"/>
      <c r="DM526" s="202"/>
      <c r="DN526" s="202"/>
      <c r="DO526" s="202"/>
      <c r="DP526" s="202"/>
      <c r="DQ526" s="202"/>
      <c r="DR526" s="202"/>
      <c r="DS526" s="202"/>
      <c r="DT526" s="202"/>
      <c r="DU526" s="202"/>
      <c r="DV526" s="202"/>
      <c r="DW526" s="202"/>
      <c r="DX526" s="202"/>
      <c r="DY526" s="202"/>
      <c r="DZ526" s="202"/>
      <c r="EA526" s="202"/>
      <c r="EB526" s="202"/>
      <c r="EC526" s="202"/>
      <c r="ED526" s="202"/>
      <c r="EE526" s="202"/>
      <c r="EF526" s="202"/>
      <c r="EG526" s="202"/>
      <c r="EH526" s="202"/>
      <c r="EI526" s="202"/>
      <c r="EJ526" s="202"/>
      <c r="EK526" s="202"/>
      <c r="EL526" s="202"/>
      <c r="EM526" s="202"/>
      <c r="EN526" s="202"/>
      <c r="EO526" s="202"/>
      <c r="EP526" s="202"/>
      <c r="EQ526" s="202"/>
      <c r="ER526" s="202"/>
      <c r="ES526" s="202"/>
      <c r="ET526" s="202"/>
      <c r="EU526" s="202"/>
      <c r="EV526" s="202"/>
      <c r="EW526" s="202"/>
      <c r="EX526" s="202"/>
      <c r="EY526" s="202"/>
      <c r="EZ526" s="202"/>
      <c r="FA526" s="202"/>
      <c r="FB526" s="202"/>
      <c r="FC526" s="202"/>
      <c r="FD526" s="202"/>
      <c r="FE526" s="202"/>
      <c r="FF526" s="202"/>
      <c r="FG526" s="202"/>
      <c r="FH526" s="202"/>
      <c r="FI526" s="202"/>
      <c r="FJ526" s="202"/>
      <c r="FK526" s="202"/>
      <c r="FL526" s="202"/>
      <c r="FM526" s="202"/>
      <c r="FN526" s="202"/>
      <c r="FO526" s="202"/>
      <c r="FP526" s="202"/>
      <c r="FQ526" s="202"/>
      <c r="FR526" s="202"/>
      <c r="FS526" s="202"/>
      <c r="FT526" s="202"/>
      <c r="FU526" s="202"/>
      <c r="FV526" s="202"/>
      <c r="FW526" s="202"/>
      <c r="FX526" s="202"/>
      <c r="FY526" s="202"/>
      <c r="FZ526" s="202"/>
      <c r="GA526" s="202"/>
      <c r="GB526" s="202"/>
      <c r="GC526" s="202"/>
      <c r="GD526" s="202"/>
      <c r="GE526" s="202"/>
      <c r="GF526" s="202"/>
      <c r="GG526" s="202"/>
      <c r="GH526" s="202"/>
      <c r="GI526" s="202"/>
      <c r="GJ526" s="202"/>
      <c r="GK526" s="202"/>
      <c r="GL526" s="202"/>
      <c r="GM526" s="202"/>
      <c r="GN526" s="202"/>
      <c r="GO526" s="202"/>
      <c r="GP526" s="202"/>
      <c r="GQ526" s="202"/>
      <c r="GR526" s="202"/>
      <c r="GS526" s="202"/>
      <c r="GT526" s="202"/>
      <c r="GU526" s="202"/>
      <c r="GV526" s="202"/>
      <c r="GW526" s="202"/>
      <c r="GX526" s="202"/>
      <c r="GY526" s="202"/>
      <c r="GZ526" s="202"/>
      <c r="HA526" s="202"/>
      <c r="HB526" s="202"/>
      <c r="HC526" s="202"/>
      <c r="HD526" s="202"/>
      <c r="HE526" s="202"/>
      <c r="HF526" s="202"/>
      <c r="HG526" s="202"/>
      <c r="HH526" s="202"/>
      <c r="HI526" s="202"/>
      <c r="HJ526" s="202"/>
      <c r="HK526" s="202"/>
      <c r="HL526" s="202"/>
      <c r="HM526" s="202"/>
      <c r="HN526" s="202"/>
      <c r="HO526" s="202"/>
      <c r="HP526" s="202"/>
      <c r="HQ526" s="202"/>
      <c r="HR526" s="202"/>
      <c r="HS526" s="202"/>
    </row>
    <row r="527" spans="1:227" ht="10" customHeight="1" x14ac:dyDescent="0.35">
      <c r="A527" s="263"/>
      <c r="B527" s="263"/>
      <c r="C527" s="263"/>
      <c r="D527" s="263"/>
      <c r="E527" s="263"/>
      <c r="F527" s="263"/>
      <c r="G527" s="263"/>
      <c r="H527" s="263"/>
      <c r="I527" s="263"/>
      <c r="J527" s="263"/>
      <c r="K527" s="263"/>
      <c r="L527" s="263"/>
      <c r="M527" s="263"/>
      <c r="N527" s="263"/>
      <c r="O527" s="263"/>
      <c r="P527" s="263"/>
      <c r="Q527" s="263"/>
      <c r="R527" s="263"/>
      <c r="S527" s="263"/>
      <c r="T527" s="263"/>
      <c r="U527" s="263"/>
      <c r="V527" s="263"/>
      <c r="W527" s="263"/>
      <c r="X527" s="263"/>
      <c r="Y527" s="263"/>
      <c r="Z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  <c r="BI527" s="202"/>
      <c r="BJ527" s="202"/>
      <c r="BK527" s="202"/>
      <c r="BL527" s="202"/>
      <c r="BM527" s="202"/>
      <c r="BN527" s="202"/>
      <c r="BO527" s="202"/>
      <c r="BP527" s="202"/>
      <c r="BQ527" s="202"/>
      <c r="BR527" s="202"/>
      <c r="BS527" s="202"/>
      <c r="BT527" s="202"/>
      <c r="BU527" s="202"/>
      <c r="BV527" s="202"/>
      <c r="BW527" s="202"/>
      <c r="BX527" s="202"/>
      <c r="BY527" s="202"/>
      <c r="BZ527" s="202"/>
      <c r="CA527" s="202"/>
      <c r="CB527" s="202"/>
      <c r="CC527" s="202"/>
      <c r="CD527" s="202"/>
      <c r="CE527" s="202"/>
      <c r="CF527" s="202"/>
      <c r="CG527" s="202"/>
      <c r="CH527" s="202"/>
      <c r="CI527" s="202"/>
      <c r="CJ527" s="202"/>
      <c r="CK527" s="202"/>
      <c r="CL527" s="202"/>
      <c r="CM527" s="202"/>
      <c r="CN527" s="202"/>
      <c r="CO527" s="202"/>
      <c r="CP527" s="202"/>
      <c r="CQ527" s="202"/>
      <c r="CR527" s="202"/>
      <c r="CS527" s="202"/>
      <c r="CT527" s="202"/>
      <c r="CU527" s="202"/>
      <c r="CV527" s="202"/>
      <c r="CW527" s="202"/>
      <c r="CX527" s="202"/>
      <c r="CY527" s="202"/>
      <c r="CZ527" s="202"/>
      <c r="DA527" s="202"/>
      <c r="DB527" s="202"/>
      <c r="DC527" s="202"/>
      <c r="DD527" s="202"/>
      <c r="DE527" s="202"/>
      <c r="DF527" s="202"/>
      <c r="DG527" s="202"/>
      <c r="DH527" s="202"/>
      <c r="DI527" s="202"/>
      <c r="DJ527" s="202"/>
      <c r="DK527" s="202"/>
      <c r="DL527" s="202"/>
      <c r="DM527" s="202"/>
      <c r="DN527" s="202"/>
      <c r="DO527" s="202"/>
      <c r="DP527" s="202"/>
      <c r="DQ527" s="202"/>
      <c r="DR527" s="202"/>
      <c r="DS527" s="202"/>
      <c r="DT527" s="202"/>
      <c r="DU527" s="202"/>
      <c r="DV527" s="202"/>
      <c r="DW527" s="202"/>
      <c r="DX527" s="202"/>
      <c r="DY527" s="202"/>
      <c r="DZ527" s="202"/>
      <c r="EA527" s="202"/>
      <c r="EB527" s="202"/>
      <c r="EC527" s="202"/>
      <c r="ED527" s="202"/>
      <c r="EE527" s="202"/>
      <c r="EF527" s="202"/>
      <c r="EG527" s="202"/>
      <c r="EH527" s="202"/>
      <c r="EI527" s="202"/>
      <c r="EJ527" s="202"/>
      <c r="EK527" s="202"/>
      <c r="EL527" s="202"/>
      <c r="EM527" s="202"/>
      <c r="EN527" s="202"/>
      <c r="EO527" s="202"/>
      <c r="EP527" s="202"/>
      <c r="EQ527" s="202"/>
      <c r="ER527" s="202"/>
      <c r="ES527" s="202"/>
      <c r="ET527" s="202"/>
      <c r="EU527" s="202"/>
      <c r="EV527" s="202"/>
      <c r="EW527" s="202"/>
      <c r="EX527" s="202"/>
      <c r="EY527" s="202"/>
      <c r="EZ527" s="202"/>
      <c r="FA527" s="202"/>
      <c r="FB527" s="202"/>
      <c r="FC527" s="202"/>
      <c r="FD527" s="202"/>
      <c r="FE527" s="202"/>
      <c r="FF527" s="202"/>
      <c r="FG527" s="202"/>
      <c r="FH527" s="202"/>
      <c r="FI527" s="202"/>
      <c r="FJ527" s="202"/>
      <c r="FK527" s="202"/>
      <c r="FL527" s="202"/>
      <c r="FM527" s="202"/>
      <c r="FN527" s="202"/>
      <c r="FO527" s="202"/>
      <c r="FP527" s="202"/>
      <c r="FQ527" s="202"/>
      <c r="FR527" s="202"/>
      <c r="FS527" s="202"/>
      <c r="FT527" s="202"/>
      <c r="FU527" s="202"/>
      <c r="FV527" s="202"/>
      <c r="FW527" s="202"/>
      <c r="FX527" s="202"/>
      <c r="FY527" s="202"/>
      <c r="FZ527" s="202"/>
      <c r="GA527" s="202"/>
      <c r="GB527" s="202"/>
      <c r="GC527" s="202"/>
      <c r="GD527" s="202"/>
      <c r="GE527" s="202"/>
      <c r="GF527" s="202"/>
      <c r="GG527" s="202"/>
      <c r="GH527" s="202"/>
      <c r="GI527" s="202"/>
      <c r="GJ527" s="202"/>
      <c r="GK527" s="202"/>
      <c r="GL527" s="202"/>
      <c r="GM527" s="202"/>
      <c r="GN527" s="202"/>
      <c r="GO527" s="202"/>
      <c r="GP527" s="202"/>
      <c r="GQ527" s="202"/>
      <c r="GR527" s="202"/>
      <c r="GS527" s="202"/>
      <c r="GT527" s="202"/>
      <c r="GU527" s="202"/>
      <c r="GV527" s="202"/>
      <c r="GW527" s="202"/>
      <c r="GX527" s="202"/>
      <c r="GY527" s="202"/>
      <c r="GZ527" s="202"/>
      <c r="HA527" s="202"/>
      <c r="HB527" s="202"/>
      <c r="HC527" s="202"/>
      <c r="HD527" s="202"/>
      <c r="HE527" s="202"/>
      <c r="HF527" s="202"/>
      <c r="HG527" s="202"/>
      <c r="HH527" s="202"/>
      <c r="HI527" s="202"/>
      <c r="HJ527" s="202"/>
      <c r="HK527" s="202"/>
      <c r="HL527" s="202"/>
      <c r="HM527" s="202"/>
      <c r="HN527" s="202"/>
      <c r="HO527" s="202"/>
      <c r="HP527" s="202"/>
      <c r="HQ527" s="202"/>
      <c r="HR527" s="202"/>
      <c r="HS527" s="202"/>
    </row>
    <row r="528" spans="1:227" ht="10" customHeight="1" x14ac:dyDescent="0.35">
      <c r="A528" s="263"/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3"/>
      <c r="Z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  <c r="BI528" s="202"/>
      <c r="BJ528" s="202"/>
      <c r="BK528" s="202"/>
      <c r="BL528" s="202"/>
      <c r="BM528" s="202"/>
      <c r="BN528" s="202"/>
      <c r="BO528" s="202"/>
      <c r="BP528" s="202"/>
      <c r="BQ528" s="202"/>
      <c r="BR528" s="202"/>
      <c r="BS528" s="202"/>
      <c r="BT528" s="202"/>
      <c r="BU528" s="202"/>
      <c r="BV528" s="202"/>
      <c r="BW528" s="202"/>
      <c r="BX528" s="202"/>
      <c r="BY528" s="202"/>
      <c r="BZ528" s="202"/>
      <c r="CA528" s="202"/>
      <c r="CB528" s="202"/>
      <c r="CC528" s="202"/>
      <c r="CD528" s="202"/>
      <c r="CE528" s="202"/>
      <c r="CF528" s="202"/>
      <c r="CG528" s="202"/>
      <c r="CH528" s="202"/>
      <c r="CI528" s="202"/>
      <c r="CJ528" s="202"/>
      <c r="CK528" s="202"/>
      <c r="CL528" s="202"/>
      <c r="CM528" s="202"/>
      <c r="CN528" s="202"/>
      <c r="CO528" s="202"/>
      <c r="CP528" s="202"/>
      <c r="CQ528" s="202"/>
      <c r="CR528" s="202"/>
      <c r="CS528" s="202"/>
      <c r="CT528" s="202"/>
      <c r="CU528" s="202"/>
      <c r="CV528" s="202"/>
      <c r="CW528" s="202"/>
      <c r="CX528" s="202"/>
      <c r="CY528" s="202"/>
      <c r="CZ528" s="202"/>
      <c r="DA528" s="202"/>
      <c r="DB528" s="202"/>
      <c r="DC528" s="202"/>
      <c r="DD528" s="202"/>
      <c r="DE528" s="202"/>
      <c r="DF528" s="202"/>
      <c r="DG528" s="202"/>
      <c r="DH528" s="202"/>
      <c r="DI528" s="202"/>
      <c r="DJ528" s="202"/>
      <c r="DK528" s="202"/>
      <c r="DL528" s="202"/>
      <c r="DM528" s="202"/>
      <c r="DN528" s="202"/>
      <c r="DO528" s="202"/>
      <c r="DP528" s="202"/>
      <c r="DQ528" s="202"/>
      <c r="DR528" s="202"/>
      <c r="DS528" s="202"/>
      <c r="DT528" s="202"/>
      <c r="DU528" s="202"/>
      <c r="DV528" s="202"/>
      <c r="DW528" s="202"/>
      <c r="DX528" s="202"/>
      <c r="DY528" s="202"/>
      <c r="DZ528" s="202"/>
      <c r="EA528" s="202"/>
      <c r="EB528" s="202"/>
      <c r="EC528" s="202"/>
      <c r="ED528" s="202"/>
      <c r="EE528" s="202"/>
      <c r="EF528" s="202"/>
      <c r="EG528" s="202"/>
      <c r="EH528" s="202"/>
      <c r="EI528" s="202"/>
      <c r="EJ528" s="202"/>
      <c r="EK528" s="202"/>
      <c r="EL528" s="202"/>
      <c r="EM528" s="202"/>
      <c r="EN528" s="202"/>
      <c r="EO528" s="202"/>
      <c r="EP528" s="202"/>
      <c r="EQ528" s="202"/>
      <c r="ER528" s="202"/>
      <c r="ES528" s="202"/>
      <c r="ET528" s="202"/>
      <c r="EU528" s="202"/>
      <c r="EV528" s="202"/>
      <c r="EW528" s="202"/>
      <c r="EX528" s="202"/>
      <c r="EY528" s="202"/>
      <c r="EZ528" s="202"/>
      <c r="FA528" s="202"/>
      <c r="FB528" s="202"/>
      <c r="FC528" s="202"/>
      <c r="FD528" s="202"/>
      <c r="FE528" s="202"/>
      <c r="FF528" s="202"/>
      <c r="FG528" s="202"/>
      <c r="FH528" s="202"/>
      <c r="FI528" s="202"/>
      <c r="FJ528" s="202"/>
      <c r="FK528" s="202"/>
      <c r="FL528" s="202"/>
      <c r="FM528" s="202"/>
      <c r="FN528" s="202"/>
      <c r="FO528" s="202"/>
      <c r="FP528" s="202"/>
      <c r="FQ528" s="202"/>
      <c r="FR528" s="202"/>
      <c r="FS528" s="202"/>
      <c r="FT528" s="202"/>
      <c r="FU528" s="202"/>
      <c r="FV528" s="202"/>
      <c r="FW528" s="202"/>
      <c r="FX528" s="202"/>
      <c r="FY528" s="202"/>
      <c r="FZ528" s="202"/>
      <c r="GA528" s="202"/>
      <c r="GB528" s="202"/>
      <c r="GC528" s="202"/>
      <c r="GD528" s="202"/>
      <c r="GE528" s="202"/>
      <c r="GF528" s="202"/>
      <c r="GG528" s="202"/>
      <c r="GH528" s="202"/>
      <c r="GI528" s="202"/>
      <c r="GJ528" s="202"/>
      <c r="GK528" s="202"/>
      <c r="GL528" s="202"/>
      <c r="GM528" s="202"/>
      <c r="GN528" s="202"/>
      <c r="GO528" s="202"/>
      <c r="GP528" s="202"/>
      <c r="GQ528" s="202"/>
      <c r="GR528" s="202"/>
      <c r="GS528" s="202"/>
      <c r="GT528" s="202"/>
      <c r="GU528" s="202"/>
      <c r="GV528" s="202"/>
      <c r="GW528" s="202"/>
      <c r="GX528" s="202"/>
      <c r="GY528" s="202"/>
      <c r="GZ528" s="202"/>
      <c r="HA528" s="202"/>
      <c r="HB528" s="202"/>
      <c r="HC528" s="202"/>
      <c r="HD528" s="202"/>
      <c r="HE528" s="202"/>
      <c r="HF528" s="202"/>
      <c r="HG528" s="202"/>
      <c r="HH528" s="202"/>
      <c r="HI528" s="202"/>
      <c r="HJ528" s="202"/>
      <c r="HK528" s="202"/>
      <c r="HL528" s="202"/>
      <c r="HM528" s="202"/>
      <c r="HN528" s="202"/>
      <c r="HO528" s="202"/>
      <c r="HP528" s="202"/>
      <c r="HQ528" s="202"/>
      <c r="HR528" s="202"/>
      <c r="HS528" s="202"/>
    </row>
    <row r="529" spans="1:227" ht="10" customHeight="1" x14ac:dyDescent="0.35">
      <c r="A529" s="263"/>
      <c r="B529" s="263"/>
      <c r="C529" s="263"/>
      <c r="D529" s="263"/>
      <c r="E529" s="263"/>
      <c r="F529" s="263"/>
      <c r="G529" s="263"/>
      <c r="H529" s="263"/>
      <c r="I529" s="263"/>
      <c r="J529" s="263"/>
      <c r="K529" s="263"/>
      <c r="L529" s="263"/>
      <c r="M529" s="263"/>
      <c r="N529" s="263"/>
      <c r="O529" s="263"/>
      <c r="P529" s="263"/>
      <c r="Q529" s="263"/>
      <c r="R529" s="263"/>
      <c r="S529" s="263"/>
      <c r="T529" s="263"/>
      <c r="U529" s="263"/>
      <c r="V529" s="263"/>
      <c r="W529" s="263"/>
      <c r="X529" s="263"/>
      <c r="Y529" s="263"/>
      <c r="Z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  <c r="BI529" s="202"/>
      <c r="BJ529" s="202"/>
      <c r="BK529" s="202"/>
      <c r="BL529" s="202"/>
      <c r="BM529" s="202"/>
      <c r="BN529" s="202"/>
      <c r="BO529" s="202"/>
      <c r="BP529" s="202"/>
      <c r="BQ529" s="202"/>
      <c r="BR529" s="202"/>
      <c r="BS529" s="202"/>
      <c r="BT529" s="202"/>
      <c r="BU529" s="202"/>
      <c r="BV529" s="202"/>
      <c r="BW529" s="202"/>
      <c r="BX529" s="202"/>
      <c r="BY529" s="202"/>
      <c r="BZ529" s="202"/>
      <c r="CA529" s="202"/>
      <c r="CB529" s="202"/>
      <c r="CC529" s="202"/>
      <c r="CD529" s="202"/>
      <c r="CE529" s="202"/>
      <c r="CF529" s="202"/>
      <c r="CG529" s="202"/>
      <c r="CH529" s="202"/>
      <c r="CI529" s="202"/>
      <c r="CJ529" s="202"/>
      <c r="CK529" s="202"/>
      <c r="CL529" s="202"/>
      <c r="CM529" s="202"/>
      <c r="CN529" s="202"/>
      <c r="CO529" s="202"/>
      <c r="CP529" s="202"/>
      <c r="CQ529" s="202"/>
      <c r="CR529" s="202"/>
      <c r="CS529" s="202"/>
      <c r="CT529" s="202"/>
      <c r="CU529" s="202"/>
      <c r="CV529" s="202"/>
      <c r="CW529" s="202"/>
      <c r="CX529" s="202"/>
      <c r="CY529" s="202"/>
      <c r="CZ529" s="202"/>
      <c r="DA529" s="202"/>
      <c r="DB529" s="202"/>
      <c r="DC529" s="202"/>
      <c r="DD529" s="202"/>
      <c r="DE529" s="202"/>
      <c r="DF529" s="202"/>
      <c r="DG529" s="202"/>
      <c r="DH529" s="202"/>
      <c r="DI529" s="202"/>
      <c r="DJ529" s="202"/>
      <c r="DK529" s="202"/>
      <c r="DL529" s="202"/>
      <c r="DM529" s="202"/>
      <c r="DN529" s="202"/>
      <c r="DO529" s="202"/>
      <c r="DP529" s="202"/>
      <c r="DQ529" s="202"/>
      <c r="DR529" s="202"/>
      <c r="DS529" s="202"/>
      <c r="DT529" s="202"/>
      <c r="DU529" s="202"/>
      <c r="DV529" s="202"/>
      <c r="DW529" s="202"/>
      <c r="DX529" s="202"/>
      <c r="DY529" s="202"/>
      <c r="DZ529" s="202"/>
      <c r="EA529" s="202"/>
      <c r="EB529" s="202"/>
      <c r="EC529" s="202"/>
      <c r="ED529" s="202"/>
      <c r="EE529" s="202"/>
      <c r="EF529" s="202"/>
      <c r="EG529" s="202"/>
      <c r="EH529" s="202"/>
      <c r="EI529" s="202"/>
      <c r="EJ529" s="202"/>
      <c r="EK529" s="202"/>
      <c r="EL529" s="202"/>
      <c r="EM529" s="202"/>
      <c r="EN529" s="202"/>
      <c r="EO529" s="202"/>
      <c r="EP529" s="202"/>
      <c r="EQ529" s="202"/>
      <c r="ER529" s="202"/>
      <c r="ES529" s="202"/>
      <c r="ET529" s="202"/>
      <c r="EU529" s="202"/>
      <c r="EV529" s="202"/>
      <c r="EW529" s="202"/>
      <c r="EX529" s="202"/>
      <c r="EY529" s="202"/>
      <c r="EZ529" s="202"/>
      <c r="FA529" s="202"/>
      <c r="FB529" s="202"/>
      <c r="FC529" s="202"/>
      <c r="FD529" s="202"/>
      <c r="FE529" s="202"/>
      <c r="FF529" s="202"/>
      <c r="FG529" s="202"/>
      <c r="FH529" s="202"/>
      <c r="FI529" s="202"/>
      <c r="FJ529" s="202"/>
      <c r="FK529" s="202"/>
      <c r="FL529" s="202"/>
      <c r="FM529" s="202"/>
      <c r="FN529" s="202"/>
      <c r="FO529" s="202"/>
      <c r="FP529" s="202"/>
      <c r="FQ529" s="202"/>
      <c r="FR529" s="202"/>
      <c r="FS529" s="202"/>
      <c r="FT529" s="202"/>
      <c r="FU529" s="202"/>
      <c r="FV529" s="202"/>
      <c r="FW529" s="202"/>
      <c r="FX529" s="202"/>
      <c r="FY529" s="202"/>
      <c r="FZ529" s="202"/>
      <c r="GA529" s="202"/>
      <c r="GB529" s="202"/>
      <c r="GC529" s="202"/>
      <c r="GD529" s="202"/>
      <c r="GE529" s="202"/>
      <c r="GF529" s="202"/>
      <c r="GG529" s="202"/>
      <c r="GH529" s="202"/>
      <c r="GI529" s="202"/>
      <c r="GJ529" s="202"/>
      <c r="GK529" s="202"/>
      <c r="GL529" s="202"/>
      <c r="GM529" s="202"/>
      <c r="GN529" s="202"/>
      <c r="GO529" s="202"/>
      <c r="GP529" s="202"/>
      <c r="GQ529" s="202"/>
      <c r="GR529" s="202"/>
      <c r="GS529" s="202"/>
      <c r="GT529" s="202"/>
      <c r="GU529" s="202"/>
      <c r="GV529" s="202"/>
      <c r="GW529" s="202"/>
      <c r="GX529" s="202"/>
      <c r="GY529" s="202"/>
      <c r="GZ529" s="202"/>
      <c r="HA529" s="202"/>
      <c r="HB529" s="202"/>
      <c r="HC529" s="202"/>
      <c r="HD529" s="202"/>
      <c r="HE529" s="202"/>
      <c r="HF529" s="202"/>
      <c r="HG529" s="202"/>
      <c r="HH529" s="202"/>
      <c r="HI529" s="202"/>
      <c r="HJ529" s="202"/>
      <c r="HK529" s="202"/>
      <c r="HL529" s="202"/>
      <c r="HM529" s="202"/>
      <c r="HN529" s="202"/>
      <c r="HO529" s="202"/>
      <c r="HP529" s="202"/>
      <c r="HQ529" s="202"/>
      <c r="HR529" s="202"/>
      <c r="HS529" s="202"/>
    </row>
    <row r="530" spans="1:227" ht="10" customHeight="1" x14ac:dyDescent="0.35">
      <c r="A530" s="263"/>
      <c r="B530" s="263"/>
      <c r="C530" s="263"/>
      <c r="D530" s="263"/>
      <c r="E530" s="263"/>
      <c r="F530" s="263"/>
      <c r="G530" s="263"/>
      <c r="H530" s="263"/>
      <c r="I530" s="263"/>
      <c r="J530" s="263"/>
      <c r="K530" s="263"/>
      <c r="L530" s="263"/>
      <c r="M530" s="263"/>
      <c r="N530" s="263"/>
      <c r="O530" s="263"/>
      <c r="P530" s="263"/>
      <c r="Q530" s="263"/>
      <c r="R530" s="263"/>
      <c r="S530" s="263"/>
      <c r="T530" s="263"/>
      <c r="U530" s="263"/>
      <c r="V530" s="263"/>
      <c r="W530" s="263"/>
      <c r="X530" s="263"/>
      <c r="Y530" s="263"/>
      <c r="Z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  <c r="BI530" s="202"/>
      <c r="BJ530" s="202"/>
      <c r="BK530" s="202"/>
      <c r="BL530" s="202"/>
      <c r="BM530" s="202"/>
      <c r="BN530" s="202"/>
      <c r="BO530" s="202"/>
      <c r="BP530" s="202"/>
      <c r="BQ530" s="202"/>
      <c r="BR530" s="202"/>
      <c r="BS530" s="202"/>
      <c r="BT530" s="202"/>
      <c r="BU530" s="202"/>
      <c r="BV530" s="202"/>
      <c r="BW530" s="202"/>
      <c r="BX530" s="202"/>
      <c r="BY530" s="202"/>
      <c r="BZ530" s="202"/>
      <c r="CA530" s="202"/>
      <c r="CB530" s="202"/>
      <c r="CC530" s="202"/>
      <c r="CD530" s="202"/>
      <c r="CE530" s="202"/>
      <c r="CF530" s="202"/>
      <c r="CG530" s="202"/>
      <c r="CH530" s="202"/>
      <c r="CI530" s="202"/>
      <c r="CJ530" s="202"/>
      <c r="CK530" s="202"/>
      <c r="CL530" s="202"/>
      <c r="CM530" s="202"/>
      <c r="CN530" s="202"/>
      <c r="CO530" s="202"/>
      <c r="CP530" s="202"/>
      <c r="CQ530" s="202"/>
      <c r="CR530" s="202"/>
      <c r="CS530" s="202"/>
      <c r="CT530" s="202"/>
      <c r="CU530" s="202"/>
      <c r="CV530" s="202"/>
      <c r="CW530" s="202"/>
      <c r="CX530" s="202"/>
      <c r="CY530" s="202"/>
      <c r="CZ530" s="202"/>
      <c r="DA530" s="202"/>
      <c r="DB530" s="202"/>
      <c r="DC530" s="202"/>
      <c r="DD530" s="202"/>
      <c r="DE530" s="202"/>
      <c r="DF530" s="202"/>
      <c r="DG530" s="202"/>
      <c r="DH530" s="202"/>
      <c r="DI530" s="202"/>
      <c r="DJ530" s="202"/>
      <c r="DK530" s="202"/>
      <c r="DL530" s="202"/>
      <c r="DM530" s="202"/>
      <c r="DN530" s="202"/>
      <c r="DO530" s="202"/>
      <c r="DP530" s="202"/>
      <c r="DQ530" s="202"/>
      <c r="DR530" s="202"/>
      <c r="DS530" s="202"/>
      <c r="DT530" s="202"/>
      <c r="DU530" s="202"/>
      <c r="DV530" s="202"/>
      <c r="DW530" s="202"/>
      <c r="DX530" s="202"/>
      <c r="DY530" s="202"/>
      <c r="DZ530" s="202"/>
      <c r="EA530" s="202"/>
      <c r="EB530" s="202"/>
      <c r="EC530" s="202"/>
      <c r="ED530" s="202"/>
      <c r="EE530" s="202"/>
      <c r="EF530" s="202"/>
      <c r="EG530" s="202"/>
      <c r="EH530" s="202"/>
      <c r="EI530" s="202"/>
      <c r="EJ530" s="202"/>
      <c r="EK530" s="202"/>
      <c r="EL530" s="202"/>
      <c r="EM530" s="202"/>
      <c r="EN530" s="202"/>
      <c r="EO530" s="202"/>
      <c r="EP530" s="202"/>
      <c r="EQ530" s="202"/>
      <c r="ER530" s="202"/>
      <c r="ES530" s="202"/>
      <c r="ET530" s="202"/>
      <c r="EU530" s="202"/>
      <c r="EV530" s="202"/>
      <c r="EW530" s="202"/>
      <c r="EX530" s="202"/>
      <c r="EY530" s="202"/>
      <c r="EZ530" s="202"/>
      <c r="FA530" s="202"/>
      <c r="FB530" s="202"/>
      <c r="FC530" s="202"/>
      <c r="FD530" s="202"/>
      <c r="FE530" s="202"/>
      <c r="FF530" s="202"/>
      <c r="FG530" s="202"/>
      <c r="FH530" s="202"/>
      <c r="FI530" s="202"/>
      <c r="FJ530" s="202"/>
      <c r="FK530" s="202"/>
      <c r="FL530" s="202"/>
      <c r="FM530" s="202"/>
      <c r="FN530" s="202"/>
      <c r="FO530" s="202"/>
      <c r="FP530" s="202"/>
      <c r="FQ530" s="202"/>
      <c r="FR530" s="202"/>
      <c r="FS530" s="202"/>
      <c r="FT530" s="202"/>
      <c r="FU530" s="202"/>
      <c r="FV530" s="202"/>
      <c r="FW530" s="202"/>
      <c r="FX530" s="202"/>
      <c r="FY530" s="202"/>
      <c r="FZ530" s="202"/>
      <c r="GA530" s="202"/>
      <c r="GB530" s="202"/>
      <c r="GC530" s="202"/>
      <c r="GD530" s="202"/>
      <c r="GE530" s="202"/>
      <c r="GF530" s="202"/>
      <c r="GG530" s="202"/>
      <c r="GH530" s="202"/>
      <c r="GI530" s="202"/>
      <c r="GJ530" s="202"/>
      <c r="GK530" s="202"/>
      <c r="GL530" s="202"/>
      <c r="GM530" s="202"/>
      <c r="GN530" s="202"/>
      <c r="GO530" s="202"/>
      <c r="GP530" s="202"/>
      <c r="GQ530" s="202"/>
      <c r="GR530" s="202"/>
      <c r="GS530" s="202"/>
      <c r="GT530" s="202"/>
      <c r="GU530" s="202"/>
      <c r="GV530" s="202"/>
      <c r="GW530" s="202"/>
      <c r="GX530" s="202"/>
      <c r="GY530" s="202"/>
      <c r="GZ530" s="202"/>
      <c r="HA530" s="202"/>
      <c r="HB530" s="202"/>
      <c r="HC530" s="202"/>
      <c r="HD530" s="202"/>
      <c r="HE530" s="202"/>
      <c r="HF530" s="202"/>
      <c r="HG530" s="202"/>
      <c r="HH530" s="202"/>
      <c r="HI530" s="202"/>
      <c r="HJ530" s="202"/>
      <c r="HK530" s="202"/>
      <c r="HL530" s="202"/>
      <c r="HM530" s="202"/>
      <c r="HN530" s="202"/>
      <c r="HO530" s="202"/>
      <c r="HP530" s="202"/>
      <c r="HQ530" s="202"/>
      <c r="HR530" s="202"/>
      <c r="HS530" s="202"/>
    </row>
    <row r="531" spans="1:227" ht="10" customHeight="1" x14ac:dyDescent="0.35">
      <c r="A531" s="263"/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3"/>
      <c r="Z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  <c r="BI531" s="202"/>
      <c r="BJ531" s="202"/>
      <c r="BK531" s="202"/>
      <c r="BL531" s="202"/>
      <c r="BM531" s="202"/>
      <c r="BN531" s="202"/>
      <c r="BO531" s="202"/>
      <c r="BP531" s="202"/>
      <c r="BQ531" s="202"/>
      <c r="BR531" s="202"/>
      <c r="BS531" s="202"/>
      <c r="BT531" s="202"/>
      <c r="BU531" s="202"/>
      <c r="BV531" s="202"/>
      <c r="BW531" s="202"/>
      <c r="BX531" s="202"/>
      <c r="BY531" s="202"/>
      <c r="BZ531" s="202"/>
      <c r="CA531" s="202"/>
      <c r="CB531" s="202"/>
      <c r="CC531" s="202"/>
      <c r="CD531" s="202"/>
      <c r="CE531" s="202"/>
      <c r="CF531" s="202"/>
      <c r="CG531" s="202"/>
      <c r="CH531" s="202"/>
      <c r="CI531" s="202"/>
      <c r="CJ531" s="202"/>
      <c r="CK531" s="202"/>
      <c r="CL531" s="202"/>
      <c r="CM531" s="202"/>
      <c r="CN531" s="202"/>
      <c r="CO531" s="202"/>
      <c r="CP531" s="202"/>
      <c r="CQ531" s="202"/>
      <c r="CR531" s="202"/>
      <c r="CS531" s="202"/>
      <c r="CT531" s="202"/>
      <c r="CU531" s="202"/>
      <c r="CV531" s="202"/>
      <c r="CW531" s="202"/>
      <c r="CX531" s="202"/>
      <c r="CY531" s="202"/>
      <c r="CZ531" s="202"/>
      <c r="DA531" s="202"/>
      <c r="DB531" s="202"/>
      <c r="DC531" s="202"/>
      <c r="DD531" s="202"/>
      <c r="DE531" s="202"/>
      <c r="DF531" s="202"/>
      <c r="DG531" s="202"/>
      <c r="DH531" s="202"/>
      <c r="DI531" s="202"/>
      <c r="DJ531" s="202"/>
      <c r="DK531" s="202"/>
      <c r="DL531" s="202"/>
      <c r="DM531" s="202"/>
      <c r="DN531" s="202"/>
      <c r="DO531" s="202"/>
      <c r="DP531" s="202"/>
      <c r="DQ531" s="202"/>
      <c r="DR531" s="202"/>
      <c r="DS531" s="202"/>
      <c r="DT531" s="202"/>
      <c r="DU531" s="202"/>
      <c r="DV531" s="202"/>
      <c r="DW531" s="202"/>
      <c r="DX531" s="202"/>
      <c r="DY531" s="202"/>
      <c r="DZ531" s="202"/>
      <c r="EA531" s="202"/>
      <c r="EB531" s="202"/>
      <c r="EC531" s="202"/>
      <c r="ED531" s="202"/>
      <c r="EE531" s="202"/>
      <c r="EF531" s="202"/>
      <c r="EG531" s="202"/>
      <c r="EH531" s="202"/>
      <c r="EI531" s="202"/>
      <c r="EJ531" s="202"/>
      <c r="EK531" s="202"/>
      <c r="EL531" s="202"/>
      <c r="EM531" s="202"/>
      <c r="EN531" s="202"/>
      <c r="EO531" s="202"/>
      <c r="EP531" s="202"/>
      <c r="EQ531" s="202"/>
      <c r="ER531" s="202"/>
      <c r="ES531" s="202"/>
      <c r="ET531" s="202"/>
      <c r="EU531" s="202"/>
      <c r="EV531" s="202"/>
      <c r="EW531" s="202"/>
      <c r="EX531" s="202"/>
      <c r="EY531" s="202"/>
      <c r="EZ531" s="202"/>
      <c r="FA531" s="202"/>
      <c r="FB531" s="202"/>
      <c r="FC531" s="202"/>
      <c r="FD531" s="202"/>
      <c r="FE531" s="202"/>
      <c r="FF531" s="202"/>
      <c r="FG531" s="202"/>
      <c r="FH531" s="202"/>
      <c r="FI531" s="202"/>
      <c r="FJ531" s="202"/>
      <c r="FK531" s="202"/>
      <c r="FL531" s="202"/>
      <c r="FM531" s="202"/>
      <c r="FN531" s="202"/>
      <c r="FO531" s="202"/>
      <c r="FP531" s="202"/>
      <c r="FQ531" s="202"/>
      <c r="FR531" s="202"/>
      <c r="FS531" s="202"/>
      <c r="FT531" s="202"/>
      <c r="FU531" s="202"/>
      <c r="FV531" s="202"/>
      <c r="FW531" s="202"/>
      <c r="FX531" s="202"/>
      <c r="FY531" s="202"/>
      <c r="FZ531" s="202"/>
      <c r="GA531" s="202"/>
      <c r="GB531" s="202"/>
      <c r="GC531" s="202"/>
      <c r="GD531" s="202"/>
      <c r="GE531" s="202"/>
      <c r="GF531" s="202"/>
      <c r="GG531" s="202"/>
      <c r="GH531" s="202"/>
      <c r="GI531" s="202"/>
      <c r="GJ531" s="202"/>
      <c r="GK531" s="202"/>
      <c r="GL531" s="202"/>
      <c r="GM531" s="202"/>
      <c r="GN531" s="202"/>
      <c r="GO531" s="202"/>
      <c r="GP531" s="202"/>
      <c r="GQ531" s="202"/>
      <c r="GR531" s="202"/>
      <c r="GS531" s="202"/>
      <c r="GT531" s="202"/>
      <c r="GU531" s="202"/>
      <c r="GV531" s="202"/>
      <c r="GW531" s="202"/>
      <c r="GX531" s="202"/>
      <c r="GY531" s="202"/>
      <c r="GZ531" s="202"/>
      <c r="HA531" s="202"/>
      <c r="HB531" s="202"/>
      <c r="HC531" s="202"/>
      <c r="HD531" s="202"/>
      <c r="HE531" s="202"/>
      <c r="HF531" s="202"/>
      <c r="HG531" s="202"/>
      <c r="HH531" s="202"/>
      <c r="HI531" s="202"/>
      <c r="HJ531" s="202"/>
      <c r="HK531" s="202"/>
      <c r="HL531" s="202"/>
      <c r="HM531" s="202"/>
      <c r="HN531" s="202"/>
      <c r="HO531" s="202"/>
      <c r="HP531" s="202"/>
      <c r="HQ531" s="202"/>
      <c r="HR531" s="202"/>
      <c r="HS531" s="202"/>
    </row>
    <row r="532" spans="1:227" ht="10" customHeight="1" x14ac:dyDescent="0.35">
      <c r="A532" s="263"/>
      <c r="B532" s="263"/>
      <c r="C532" s="263"/>
      <c r="D532" s="263"/>
      <c r="E532" s="263"/>
      <c r="F532" s="263"/>
      <c r="G532" s="263"/>
      <c r="H532" s="263"/>
      <c r="I532" s="263"/>
      <c r="J532" s="263"/>
      <c r="K532" s="263"/>
      <c r="L532" s="263"/>
      <c r="M532" s="263"/>
      <c r="N532" s="263"/>
      <c r="O532" s="263"/>
      <c r="P532" s="263"/>
      <c r="Q532" s="263"/>
      <c r="R532" s="263"/>
      <c r="S532" s="263"/>
      <c r="T532" s="263"/>
      <c r="U532" s="263"/>
      <c r="V532" s="263"/>
      <c r="W532" s="263"/>
      <c r="X532" s="263"/>
      <c r="Y532" s="263"/>
      <c r="Z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  <c r="BI532" s="202"/>
      <c r="BJ532" s="202"/>
      <c r="BK532" s="202"/>
      <c r="BL532" s="202"/>
      <c r="BM532" s="202"/>
      <c r="BN532" s="202"/>
      <c r="BO532" s="202"/>
      <c r="BP532" s="202"/>
      <c r="BQ532" s="202"/>
      <c r="BR532" s="202"/>
      <c r="BS532" s="202"/>
      <c r="BT532" s="202"/>
      <c r="BU532" s="202"/>
      <c r="BV532" s="202"/>
      <c r="BW532" s="202"/>
      <c r="BX532" s="202"/>
      <c r="BY532" s="202"/>
      <c r="BZ532" s="202"/>
      <c r="CA532" s="202"/>
      <c r="CB532" s="202"/>
      <c r="CC532" s="202"/>
      <c r="CD532" s="202"/>
      <c r="CE532" s="202"/>
      <c r="CF532" s="202"/>
      <c r="CG532" s="202"/>
      <c r="CH532" s="202"/>
      <c r="CI532" s="202"/>
      <c r="CJ532" s="202"/>
      <c r="CK532" s="202"/>
      <c r="CL532" s="202"/>
      <c r="CM532" s="202"/>
      <c r="CN532" s="202"/>
      <c r="CO532" s="202"/>
      <c r="CP532" s="202"/>
      <c r="CQ532" s="202"/>
      <c r="CR532" s="202"/>
      <c r="CS532" s="202"/>
      <c r="CT532" s="202"/>
      <c r="CU532" s="202"/>
      <c r="CV532" s="202"/>
      <c r="CW532" s="202"/>
      <c r="CX532" s="202"/>
      <c r="CY532" s="202"/>
      <c r="CZ532" s="202"/>
      <c r="DA532" s="202"/>
      <c r="DB532" s="202"/>
      <c r="DC532" s="202"/>
      <c r="DD532" s="202"/>
      <c r="DE532" s="202"/>
      <c r="DF532" s="202"/>
      <c r="DG532" s="202"/>
      <c r="DH532" s="202"/>
      <c r="DI532" s="202"/>
      <c r="DJ532" s="202"/>
      <c r="DK532" s="202"/>
      <c r="DL532" s="202"/>
      <c r="DM532" s="202"/>
      <c r="DN532" s="202"/>
      <c r="DO532" s="202"/>
      <c r="DP532" s="202"/>
      <c r="DQ532" s="202"/>
      <c r="DR532" s="202"/>
      <c r="DS532" s="202"/>
      <c r="DT532" s="202"/>
      <c r="DU532" s="202"/>
      <c r="DV532" s="202"/>
      <c r="DW532" s="202"/>
      <c r="DX532" s="202"/>
      <c r="DY532" s="202"/>
      <c r="DZ532" s="202"/>
      <c r="EA532" s="202"/>
      <c r="EB532" s="202"/>
      <c r="EC532" s="202"/>
      <c r="ED532" s="202"/>
      <c r="EE532" s="202"/>
      <c r="EF532" s="202"/>
      <c r="EG532" s="202"/>
      <c r="EH532" s="202"/>
      <c r="EI532" s="202"/>
      <c r="EJ532" s="202"/>
      <c r="EK532" s="202"/>
      <c r="EL532" s="202"/>
      <c r="EM532" s="202"/>
      <c r="EN532" s="202"/>
      <c r="EO532" s="202"/>
      <c r="EP532" s="202"/>
      <c r="EQ532" s="202"/>
      <c r="ER532" s="202"/>
      <c r="ES532" s="202"/>
      <c r="ET532" s="202"/>
      <c r="EU532" s="202"/>
      <c r="EV532" s="202"/>
      <c r="EW532" s="202"/>
      <c r="EX532" s="202"/>
      <c r="EY532" s="202"/>
      <c r="EZ532" s="202"/>
      <c r="FA532" s="202"/>
      <c r="FB532" s="202"/>
      <c r="FC532" s="202"/>
      <c r="FD532" s="202"/>
      <c r="FE532" s="202"/>
      <c r="FF532" s="202"/>
      <c r="FG532" s="202"/>
      <c r="FH532" s="202"/>
      <c r="FI532" s="202"/>
      <c r="FJ532" s="202"/>
      <c r="FK532" s="202"/>
      <c r="FL532" s="202"/>
      <c r="FM532" s="202"/>
      <c r="FN532" s="202"/>
      <c r="FO532" s="202"/>
      <c r="FP532" s="202"/>
      <c r="FQ532" s="202"/>
      <c r="FR532" s="202"/>
      <c r="FS532" s="202"/>
      <c r="FT532" s="202"/>
      <c r="FU532" s="202"/>
      <c r="FV532" s="202"/>
      <c r="FW532" s="202"/>
      <c r="FX532" s="202"/>
      <c r="FY532" s="202"/>
      <c r="FZ532" s="202"/>
      <c r="GA532" s="202"/>
      <c r="GB532" s="202"/>
      <c r="GC532" s="202"/>
      <c r="GD532" s="202"/>
      <c r="GE532" s="202"/>
      <c r="GF532" s="202"/>
      <c r="GG532" s="202"/>
      <c r="GH532" s="202"/>
      <c r="GI532" s="202"/>
      <c r="GJ532" s="202"/>
      <c r="GK532" s="202"/>
      <c r="GL532" s="202"/>
      <c r="GM532" s="202"/>
      <c r="GN532" s="202"/>
      <c r="GO532" s="202"/>
      <c r="GP532" s="202"/>
      <c r="GQ532" s="202"/>
      <c r="GR532" s="202"/>
      <c r="GS532" s="202"/>
      <c r="GT532" s="202"/>
      <c r="GU532" s="202"/>
      <c r="GV532" s="202"/>
      <c r="GW532" s="202"/>
      <c r="GX532" s="202"/>
      <c r="GY532" s="202"/>
      <c r="GZ532" s="202"/>
      <c r="HA532" s="202"/>
      <c r="HB532" s="202"/>
      <c r="HC532" s="202"/>
      <c r="HD532" s="202"/>
      <c r="HE532" s="202"/>
      <c r="HF532" s="202"/>
      <c r="HG532" s="202"/>
      <c r="HH532" s="202"/>
      <c r="HI532" s="202"/>
      <c r="HJ532" s="202"/>
      <c r="HK532" s="202"/>
      <c r="HL532" s="202"/>
      <c r="HM532" s="202"/>
      <c r="HN532" s="202"/>
      <c r="HO532" s="202"/>
      <c r="HP532" s="202"/>
      <c r="HQ532" s="202"/>
      <c r="HR532" s="202"/>
      <c r="HS532" s="202"/>
    </row>
    <row r="533" spans="1:227" ht="10" customHeight="1" x14ac:dyDescent="0.35">
      <c r="A533" s="263"/>
      <c r="B533" s="263"/>
      <c r="C533" s="263"/>
      <c r="D533" s="263"/>
      <c r="E533" s="263"/>
      <c r="F533" s="263"/>
      <c r="G533" s="263"/>
      <c r="H533" s="263"/>
      <c r="I533" s="263"/>
      <c r="J533" s="263"/>
      <c r="K533" s="263"/>
      <c r="L533" s="263"/>
      <c r="M533" s="263"/>
      <c r="N533" s="263"/>
      <c r="O533" s="263"/>
      <c r="P533" s="263"/>
      <c r="Q533" s="263"/>
      <c r="R533" s="263"/>
      <c r="S533" s="263"/>
      <c r="T533" s="263"/>
      <c r="U533" s="263"/>
      <c r="V533" s="263"/>
      <c r="W533" s="263"/>
      <c r="X533" s="263"/>
      <c r="Y533" s="263"/>
      <c r="Z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  <c r="BI533" s="202"/>
      <c r="BJ533" s="202"/>
      <c r="BK533" s="202"/>
      <c r="BL533" s="202"/>
      <c r="BM533" s="202"/>
      <c r="BN533" s="202"/>
      <c r="BO533" s="202"/>
      <c r="BP533" s="202"/>
      <c r="BQ533" s="202"/>
      <c r="BR533" s="202"/>
      <c r="BS533" s="202"/>
      <c r="BT533" s="202"/>
      <c r="BU533" s="202"/>
      <c r="BV533" s="202"/>
      <c r="BW533" s="202"/>
      <c r="BX533" s="202"/>
      <c r="BY533" s="202"/>
      <c r="BZ533" s="202"/>
      <c r="CA533" s="202"/>
      <c r="CB533" s="202"/>
      <c r="CC533" s="202"/>
      <c r="CD533" s="202"/>
      <c r="CE533" s="202"/>
      <c r="CF533" s="202"/>
      <c r="CG533" s="202"/>
      <c r="CH533" s="202"/>
      <c r="CI533" s="202"/>
      <c r="CJ533" s="202"/>
      <c r="CK533" s="202"/>
      <c r="CL533" s="202"/>
      <c r="CM533" s="202"/>
      <c r="CN533" s="202"/>
      <c r="CO533" s="202"/>
      <c r="CP533" s="202"/>
      <c r="CQ533" s="202"/>
      <c r="CR533" s="202"/>
      <c r="CS533" s="202"/>
      <c r="CT533" s="202"/>
      <c r="CU533" s="202"/>
      <c r="CV533" s="202"/>
      <c r="CW533" s="202"/>
      <c r="CX533" s="202"/>
      <c r="CY533" s="202"/>
      <c r="CZ533" s="202"/>
      <c r="DA533" s="202"/>
      <c r="DB533" s="202"/>
      <c r="DC533" s="202"/>
      <c r="DD533" s="202"/>
      <c r="DE533" s="202"/>
      <c r="DF533" s="202"/>
      <c r="DG533" s="202"/>
      <c r="DH533" s="202"/>
      <c r="DI533" s="202"/>
      <c r="DJ533" s="202"/>
      <c r="DK533" s="202"/>
      <c r="DL533" s="202"/>
      <c r="DM533" s="202"/>
      <c r="DN533" s="202"/>
      <c r="DO533" s="202"/>
      <c r="DP533" s="202"/>
      <c r="DQ533" s="202"/>
      <c r="DR533" s="202"/>
      <c r="DS533" s="202"/>
      <c r="DT533" s="202"/>
      <c r="DU533" s="202"/>
      <c r="DV533" s="202"/>
      <c r="DW533" s="202"/>
      <c r="DX533" s="202"/>
      <c r="DY533" s="202"/>
      <c r="DZ533" s="202"/>
      <c r="EA533" s="202"/>
      <c r="EB533" s="202"/>
      <c r="EC533" s="202"/>
      <c r="ED533" s="202"/>
      <c r="EE533" s="202"/>
      <c r="EF533" s="202"/>
      <c r="EG533" s="202"/>
      <c r="EH533" s="202"/>
      <c r="EI533" s="202"/>
      <c r="EJ533" s="202"/>
      <c r="EK533" s="202"/>
      <c r="EL533" s="202"/>
      <c r="EM533" s="202"/>
      <c r="EN533" s="202"/>
      <c r="EO533" s="202"/>
      <c r="EP533" s="202"/>
      <c r="EQ533" s="202"/>
      <c r="ER533" s="202"/>
      <c r="ES533" s="202"/>
      <c r="ET533" s="202"/>
      <c r="EU533" s="202"/>
      <c r="EV533" s="202"/>
      <c r="EW533" s="202"/>
      <c r="EX533" s="202"/>
      <c r="EY533" s="202"/>
      <c r="EZ533" s="202"/>
      <c r="FA533" s="202"/>
      <c r="FB533" s="202"/>
      <c r="FC533" s="202"/>
      <c r="FD533" s="202"/>
      <c r="FE533" s="202"/>
      <c r="FF533" s="202"/>
      <c r="FG533" s="202"/>
      <c r="FH533" s="202"/>
      <c r="FI533" s="202"/>
      <c r="FJ533" s="202"/>
      <c r="FK533" s="202"/>
      <c r="FL533" s="202"/>
      <c r="FM533" s="202"/>
      <c r="FN533" s="202"/>
      <c r="FO533" s="202"/>
      <c r="FP533" s="202"/>
      <c r="FQ533" s="202"/>
      <c r="FR533" s="202"/>
      <c r="FS533" s="202"/>
      <c r="FT533" s="202"/>
      <c r="FU533" s="202"/>
      <c r="FV533" s="202"/>
      <c r="FW533" s="202"/>
      <c r="FX533" s="202"/>
      <c r="FY533" s="202"/>
      <c r="FZ533" s="202"/>
      <c r="GA533" s="202"/>
      <c r="GB533" s="202"/>
      <c r="GC533" s="202"/>
      <c r="GD533" s="202"/>
      <c r="GE533" s="202"/>
      <c r="GF533" s="202"/>
      <c r="GG533" s="202"/>
      <c r="GH533" s="202"/>
      <c r="GI533" s="202"/>
      <c r="GJ533" s="202"/>
      <c r="GK533" s="202"/>
      <c r="GL533" s="202"/>
      <c r="GM533" s="202"/>
      <c r="GN533" s="202"/>
      <c r="GO533" s="202"/>
      <c r="GP533" s="202"/>
      <c r="GQ533" s="202"/>
      <c r="GR533" s="202"/>
      <c r="GS533" s="202"/>
      <c r="GT533" s="202"/>
      <c r="GU533" s="202"/>
      <c r="GV533" s="202"/>
      <c r="GW533" s="202"/>
      <c r="GX533" s="202"/>
      <c r="GY533" s="202"/>
      <c r="GZ533" s="202"/>
      <c r="HA533" s="202"/>
      <c r="HB533" s="202"/>
      <c r="HC533" s="202"/>
      <c r="HD533" s="202"/>
      <c r="HE533" s="202"/>
      <c r="HF533" s="202"/>
      <c r="HG533" s="202"/>
      <c r="HH533" s="202"/>
      <c r="HI533" s="202"/>
      <c r="HJ533" s="202"/>
      <c r="HK533" s="202"/>
      <c r="HL533" s="202"/>
      <c r="HM533" s="202"/>
      <c r="HN533" s="202"/>
      <c r="HO533" s="202"/>
      <c r="HP533" s="202"/>
      <c r="HQ533" s="202"/>
      <c r="HR533" s="202"/>
      <c r="HS533" s="202"/>
    </row>
    <row r="534" spans="1:227" ht="10" customHeight="1" x14ac:dyDescent="0.35">
      <c r="A534" s="263"/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3"/>
      <c r="Z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  <c r="BI534" s="202"/>
      <c r="BJ534" s="202"/>
      <c r="BK534" s="202"/>
      <c r="BL534" s="202"/>
      <c r="BM534" s="202"/>
      <c r="BN534" s="202"/>
      <c r="BO534" s="202"/>
      <c r="BP534" s="202"/>
      <c r="BQ534" s="202"/>
      <c r="BR534" s="202"/>
      <c r="BS534" s="202"/>
      <c r="BT534" s="202"/>
      <c r="BU534" s="202"/>
      <c r="BV534" s="202"/>
      <c r="BW534" s="202"/>
      <c r="BX534" s="202"/>
      <c r="BY534" s="202"/>
      <c r="BZ534" s="202"/>
      <c r="CA534" s="202"/>
      <c r="CB534" s="202"/>
      <c r="CC534" s="202"/>
      <c r="CD534" s="202"/>
      <c r="CE534" s="202"/>
      <c r="CF534" s="202"/>
      <c r="CG534" s="202"/>
      <c r="CH534" s="202"/>
      <c r="CI534" s="202"/>
      <c r="CJ534" s="202"/>
      <c r="CK534" s="202"/>
      <c r="CL534" s="202"/>
      <c r="CM534" s="202"/>
      <c r="CN534" s="202"/>
      <c r="CO534" s="202"/>
      <c r="CP534" s="202"/>
      <c r="CQ534" s="202"/>
      <c r="CR534" s="202"/>
      <c r="CS534" s="202"/>
      <c r="CT534" s="202"/>
      <c r="CU534" s="202"/>
      <c r="CV534" s="202"/>
      <c r="CW534" s="202"/>
      <c r="CX534" s="202"/>
      <c r="CY534" s="202"/>
      <c r="CZ534" s="202"/>
      <c r="DA534" s="202"/>
      <c r="DB534" s="202"/>
      <c r="DC534" s="202"/>
      <c r="DD534" s="202"/>
      <c r="DE534" s="202"/>
      <c r="DF534" s="202"/>
      <c r="DG534" s="202"/>
      <c r="DH534" s="202"/>
      <c r="DI534" s="202"/>
      <c r="DJ534" s="202"/>
      <c r="DK534" s="202"/>
      <c r="DL534" s="202"/>
      <c r="DM534" s="202"/>
      <c r="DN534" s="202"/>
      <c r="DO534" s="202"/>
      <c r="DP534" s="202"/>
      <c r="DQ534" s="202"/>
      <c r="DR534" s="202"/>
      <c r="DS534" s="202"/>
      <c r="DT534" s="202"/>
      <c r="DU534" s="202"/>
      <c r="DV534" s="202"/>
      <c r="DW534" s="202"/>
      <c r="DX534" s="202"/>
      <c r="DY534" s="202"/>
      <c r="DZ534" s="202"/>
      <c r="EA534" s="202"/>
      <c r="EB534" s="202"/>
      <c r="EC534" s="202"/>
      <c r="ED534" s="202"/>
      <c r="EE534" s="202"/>
      <c r="EF534" s="202"/>
      <c r="EG534" s="202"/>
      <c r="EH534" s="202"/>
      <c r="EI534" s="202"/>
      <c r="EJ534" s="202"/>
      <c r="EK534" s="202"/>
      <c r="EL534" s="202"/>
      <c r="EM534" s="202"/>
      <c r="EN534" s="202"/>
      <c r="EO534" s="202"/>
      <c r="EP534" s="202"/>
      <c r="EQ534" s="202"/>
      <c r="ER534" s="202"/>
      <c r="ES534" s="202"/>
      <c r="ET534" s="202"/>
      <c r="EU534" s="202"/>
      <c r="EV534" s="202"/>
      <c r="EW534" s="202"/>
      <c r="EX534" s="202"/>
      <c r="EY534" s="202"/>
      <c r="EZ534" s="202"/>
      <c r="FA534" s="202"/>
      <c r="FB534" s="202"/>
      <c r="FC534" s="202"/>
      <c r="FD534" s="202"/>
      <c r="FE534" s="202"/>
      <c r="FF534" s="202"/>
      <c r="FG534" s="202"/>
      <c r="FH534" s="202"/>
      <c r="FI534" s="202"/>
      <c r="FJ534" s="202"/>
      <c r="FK534" s="202"/>
      <c r="FL534" s="202"/>
      <c r="FM534" s="202"/>
      <c r="FN534" s="202"/>
      <c r="FO534" s="202"/>
      <c r="FP534" s="202"/>
      <c r="FQ534" s="202"/>
      <c r="FR534" s="202"/>
      <c r="FS534" s="202"/>
      <c r="FT534" s="202"/>
      <c r="FU534" s="202"/>
      <c r="FV534" s="202"/>
      <c r="FW534" s="202"/>
      <c r="FX534" s="202"/>
      <c r="FY534" s="202"/>
      <c r="FZ534" s="202"/>
      <c r="GA534" s="202"/>
      <c r="GB534" s="202"/>
      <c r="GC534" s="202"/>
      <c r="GD534" s="202"/>
      <c r="GE534" s="202"/>
      <c r="GF534" s="202"/>
      <c r="GG534" s="202"/>
      <c r="GH534" s="202"/>
      <c r="GI534" s="202"/>
      <c r="GJ534" s="202"/>
      <c r="GK534" s="202"/>
      <c r="GL534" s="202"/>
      <c r="GM534" s="202"/>
      <c r="GN534" s="202"/>
      <c r="GO534" s="202"/>
      <c r="GP534" s="202"/>
      <c r="GQ534" s="202"/>
      <c r="GR534" s="202"/>
      <c r="GS534" s="202"/>
      <c r="GT534" s="202"/>
      <c r="GU534" s="202"/>
      <c r="GV534" s="202"/>
      <c r="GW534" s="202"/>
      <c r="GX534" s="202"/>
      <c r="GY534" s="202"/>
      <c r="GZ534" s="202"/>
      <c r="HA534" s="202"/>
      <c r="HB534" s="202"/>
      <c r="HC534" s="202"/>
      <c r="HD534" s="202"/>
      <c r="HE534" s="202"/>
      <c r="HF534" s="202"/>
      <c r="HG534" s="202"/>
      <c r="HH534" s="202"/>
      <c r="HI534" s="202"/>
      <c r="HJ534" s="202"/>
      <c r="HK534" s="202"/>
      <c r="HL534" s="202"/>
      <c r="HM534" s="202"/>
      <c r="HN534" s="202"/>
      <c r="HO534" s="202"/>
      <c r="HP534" s="202"/>
      <c r="HQ534" s="202"/>
      <c r="HR534" s="202"/>
      <c r="HS534" s="202"/>
    </row>
    <row r="535" spans="1:227" ht="10" customHeight="1" x14ac:dyDescent="0.35">
      <c r="A535" s="263"/>
      <c r="B535" s="263"/>
      <c r="C535" s="263"/>
      <c r="D535" s="263"/>
      <c r="E535" s="263"/>
      <c r="F535" s="263"/>
      <c r="G535" s="263"/>
      <c r="H535" s="263"/>
      <c r="I535" s="263"/>
      <c r="J535" s="263"/>
      <c r="K535" s="263"/>
      <c r="L535" s="263"/>
      <c r="M535" s="263"/>
      <c r="N535" s="263"/>
      <c r="O535" s="263"/>
      <c r="P535" s="263"/>
      <c r="Q535" s="263"/>
      <c r="R535" s="263"/>
      <c r="S535" s="263"/>
      <c r="T535" s="263"/>
      <c r="U535" s="263"/>
      <c r="V535" s="263"/>
      <c r="W535" s="263"/>
      <c r="X535" s="263"/>
      <c r="Y535" s="263"/>
      <c r="Z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2"/>
      <c r="BN535" s="202"/>
      <c r="BO535" s="202"/>
      <c r="BP535" s="202"/>
      <c r="BQ535" s="202"/>
      <c r="BR535" s="202"/>
      <c r="BS535" s="202"/>
      <c r="BT535" s="202"/>
      <c r="BU535" s="202"/>
      <c r="BV535" s="202"/>
      <c r="BW535" s="202"/>
      <c r="BX535" s="202"/>
      <c r="BY535" s="202"/>
      <c r="BZ535" s="202"/>
      <c r="CA535" s="202"/>
      <c r="CB535" s="202"/>
      <c r="CC535" s="202"/>
      <c r="CD535" s="202"/>
      <c r="CE535" s="202"/>
      <c r="CF535" s="202"/>
      <c r="CG535" s="202"/>
      <c r="CH535" s="202"/>
      <c r="CI535" s="202"/>
      <c r="CJ535" s="202"/>
      <c r="CK535" s="202"/>
      <c r="CL535" s="202"/>
      <c r="CM535" s="202"/>
      <c r="CN535" s="202"/>
      <c r="CO535" s="202"/>
      <c r="CP535" s="202"/>
      <c r="CQ535" s="202"/>
      <c r="CR535" s="202"/>
      <c r="CS535" s="202"/>
      <c r="CT535" s="202"/>
      <c r="CU535" s="202"/>
      <c r="CV535" s="202"/>
      <c r="CW535" s="202"/>
      <c r="CX535" s="202"/>
      <c r="CY535" s="202"/>
      <c r="CZ535" s="202"/>
      <c r="DA535" s="202"/>
      <c r="DB535" s="202"/>
      <c r="DC535" s="202"/>
      <c r="DD535" s="202"/>
      <c r="DE535" s="202"/>
      <c r="DF535" s="202"/>
      <c r="DG535" s="202"/>
      <c r="DH535" s="202"/>
      <c r="DI535" s="202"/>
      <c r="DJ535" s="202"/>
      <c r="DK535" s="202"/>
      <c r="DL535" s="202"/>
      <c r="DM535" s="202"/>
      <c r="DN535" s="202"/>
      <c r="DO535" s="202"/>
      <c r="DP535" s="202"/>
      <c r="DQ535" s="202"/>
      <c r="DR535" s="202"/>
      <c r="DS535" s="202"/>
      <c r="DT535" s="202"/>
      <c r="DU535" s="202"/>
      <c r="DV535" s="202"/>
      <c r="DW535" s="202"/>
      <c r="DX535" s="202"/>
      <c r="DY535" s="202"/>
      <c r="DZ535" s="202"/>
      <c r="EA535" s="202"/>
      <c r="EB535" s="202"/>
      <c r="EC535" s="202"/>
      <c r="ED535" s="202"/>
      <c r="EE535" s="202"/>
      <c r="EF535" s="202"/>
      <c r="EG535" s="202"/>
      <c r="EH535" s="202"/>
      <c r="EI535" s="202"/>
      <c r="EJ535" s="202"/>
      <c r="EK535" s="202"/>
      <c r="EL535" s="202"/>
      <c r="EM535" s="202"/>
      <c r="EN535" s="202"/>
      <c r="EO535" s="202"/>
      <c r="EP535" s="202"/>
      <c r="EQ535" s="202"/>
      <c r="ER535" s="202"/>
      <c r="ES535" s="202"/>
      <c r="ET535" s="202"/>
      <c r="EU535" s="202"/>
      <c r="EV535" s="202"/>
      <c r="EW535" s="202"/>
      <c r="EX535" s="202"/>
      <c r="EY535" s="202"/>
      <c r="EZ535" s="202"/>
      <c r="FA535" s="202"/>
      <c r="FB535" s="202"/>
      <c r="FC535" s="202"/>
      <c r="FD535" s="202"/>
      <c r="FE535" s="202"/>
      <c r="FF535" s="202"/>
      <c r="FG535" s="202"/>
      <c r="FH535" s="202"/>
      <c r="FI535" s="202"/>
      <c r="FJ535" s="202"/>
      <c r="FK535" s="202"/>
      <c r="FL535" s="202"/>
      <c r="FM535" s="202"/>
      <c r="FN535" s="202"/>
      <c r="FO535" s="202"/>
      <c r="FP535" s="202"/>
      <c r="FQ535" s="202"/>
      <c r="FR535" s="202"/>
      <c r="FS535" s="202"/>
      <c r="FT535" s="202"/>
      <c r="FU535" s="202"/>
      <c r="FV535" s="202"/>
      <c r="FW535" s="202"/>
      <c r="FX535" s="202"/>
      <c r="FY535" s="202"/>
      <c r="FZ535" s="202"/>
      <c r="GA535" s="202"/>
      <c r="GB535" s="202"/>
      <c r="GC535" s="202"/>
      <c r="GD535" s="202"/>
      <c r="GE535" s="202"/>
      <c r="GF535" s="202"/>
      <c r="GG535" s="202"/>
      <c r="GH535" s="202"/>
      <c r="GI535" s="202"/>
      <c r="GJ535" s="202"/>
      <c r="GK535" s="202"/>
      <c r="GL535" s="202"/>
      <c r="GM535" s="202"/>
      <c r="GN535" s="202"/>
      <c r="GO535" s="202"/>
      <c r="GP535" s="202"/>
      <c r="GQ535" s="202"/>
      <c r="GR535" s="202"/>
      <c r="GS535" s="202"/>
      <c r="GT535" s="202"/>
      <c r="GU535" s="202"/>
      <c r="GV535" s="202"/>
      <c r="GW535" s="202"/>
      <c r="GX535" s="202"/>
      <c r="GY535" s="202"/>
      <c r="GZ535" s="202"/>
      <c r="HA535" s="202"/>
      <c r="HB535" s="202"/>
      <c r="HC535" s="202"/>
      <c r="HD535" s="202"/>
      <c r="HE535" s="202"/>
      <c r="HF535" s="202"/>
      <c r="HG535" s="202"/>
      <c r="HH535" s="202"/>
      <c r="HI535" s="202"/>
      <c r="HJ535" s="202"/>
      <c r="HK535" s="202"/>
      <c r="HL535" s="202"/>
      <c r="HM535" s="202"/>
      <c r="HN535" s="202"/>
      <c r="HO535" s="202"/>
      <c r="HP535" s="202"/>
      <c r="HQ535" s="202"/>
      <c r="HR535" s="202"/>
      <c r="HS535" s="202"/>
    </row>
    <row r="536" spans="1:227" ht="10" customHeight="1" x14ac:dyDescent="0.35">
      <c r="A536" s="263"/>
      <c r="B536" s="263"/>
      <c r="C536" s="263"/>
      <c r="D536" s="263"/>
      <c r="E536" s="263"/>
      <c r="F536" s="263"/>
      <c r="G536" s="263"/>
      <c r="H536" s="263"/>
      <c r="I536" s="263"/>
      <c r="J536" s="263"/>
      <c r="K536" s="263"/>
      <c r="L536" s="263"/>
      <c r="M536" s="263"/>
      <c r="N536" s="263"/>
      <c r="O536" s="263"/>
      <c r="P536" s="263"/>
      <c r="Q536" s="263"/>
      <c r="R536" s="263"/>
      <c r="S536" s="263"/>
      <c r="T536" s="263"/>
      <c r="U536" s="263"/>
      <c r="V536" s="263"/>
      <c r="W536" s="263"/>
      <c r="X536" s="263"/>
      <c r="Y536" s="263"/>
      <c r="Z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2"/>
      <c r="BN536" s="202"/>
      <c r="BO536" s="202"/>
      <c r="BP536" s="202"/>
      <c r="BQ536" s="202"/>
      <c r="BR536" s="202"/>
      <c r="BS536" s="202"/>
      <c r="BT536" s="202"/>
      <c r="BU536" s="202"/>
      <c r="BV536" s="202"/>
      <c r="BW536" s="202"/>
      <c r="BX536" s="202"/>
      <c r="BY536" s="202"/>
      <c r="BZ536" s="202"/>
      <c r="CA536" s="202"/>
      <c r="CB536" s="202"/>
      <c r="CC536" s="202"/>
      <c r="CD536" s="202"/>
      <c r="CE536" s="202"/>
      <c r="CF536" s="202"/>
      <c r="CG536" s="202"/>
      <c r="CH536" s="202"/>
      <c r="CI536" s="202"/>
      <c r="CJ536" s="202"/>
      <c r="CK536" s="202"/>
      <c r="CL536" s="202"/>
      <c r="CM536" s="202"/>
      <c r="CN536" s="202"/>
      <c r="CO536" s="202"/>
      <c r="CP536" s="202"/>
      <c r="CQ536" s="202"/>
      <c r="CR536" s="202"/>
      <c r="CS536" s="202"/>
      <c r="CT536" s="202"/>
      <c r="CU536" s="202"/>
      <c r="CV536" s="202"/>
      <c r="CW536" s="202"/>
      <c r="CX536" s="202"/>
      <c r="CY536" s="202"/>
      <c r="CZ536" s="202"/>
      <c r="DA536" s="202"/>
      <c r="DB536" s="202"/>
      <c r="DC536" s="202"/>
      <c r="DD536" s="202"/>
      <c r="DE536" s="202"/>
      <c r="DF536" s="202"/>
      <c r="DG536" s="202"/>
      <c r="DH536" s="202"/>
      <c r="DI536" s="202"/>
      <c r="DJ536" s="202"/>
      <c r="DK536" s="202"/>
      <c r="DL536" s="202"/>
      <c r="DM536" s="202"/>
      <c r="DN536" s="202"/>
      <c r="DO536" s="202"/>
      <c r="DP536" s="202"/>
      <c r="DQ536" s="202"/>
      <c r="DR536" s="202"/>
      <c r="DS536" s="202"/>
      <c r="DT536" s="202"/>
      <c r="DU536" s="202"/>
      <c r="DV536" s="202"/>
      <c r="DW536" s="202"/>
      <c r="DX536" s="202"/>
      <c r="DY536" s="202"/>
      <c r="DZ536" s="202"/>
      <c r="EA536" s="202"/>
      <c r="EB536" s="202"/>
      <c r="EC536" s="202"/>
      <c r="ED536" s="202"/>
      <c r="EE536" s="202"/>
      <c r="EF536" s="202"/>
      <c r="EG536" s="202"/>
      <c r="EH536" s="202"/>
      <c r="EI536" s="202"/>
      <c r="EJ536" s="202"/>
      <c r="EK536" s="202"/>
      <c r="EL536" s="202"/>
      <c r="EM536" s="202"/>
      <c r="EN536" s="202"/>
      <c r="EO536" s="202"/>
      <c r="EP536" s="202"/>
      <c r="EQ536" s="202"/>
      <c r="ER536" s="202"/>
      <c r="ES536" s="202"/>
      <c r="ET536" s="202"/>
      <c r="EU536" s="202"/>
      <c r="EV536" s="202"/>
      <c r="EW536" s="202"/>
      <c r="EX536" s="202"/>
      <c r="EY536" s="202"/>
      <c r="EZ536" s="202"/>
      <c r="FA536" s="202"/>
      <c r="FB536" s="202"/>
      <c r="FC536" s="202"/>
      <c r="FD536" s="202"/>
      <c r="FE536" s="202"/>
      <c r="FF536" s="202"/>
      <c r="FG536" s="202"/>
      <c r="FH536" s="202"/>
      <c r="FI536" s="202"/>
      <c r="FJ536" s="202"/>
      <c r="FK536" s="202"/>
      <c r="FL536" s="202"/>
      <c r="FM536" s="202"/>
      <c r="FN536" s="202"/>
      <c r="FO536" s="202"/>
      <c r="FP536" s="202"/>
      <c r="FQ536" s="202"/>
      <c r="FR536" s="202"/>
      <c r="FS536" s="202"/>
      <c r="FT536" s="202"/>
      <c r="FU536" s="202"/>
      <c r="FV536" s="202"/>
      <c r="FW536" s="202"/>
      <c r="FX536" s="202"/>
      <c r="FY536" s="202"/>
      <c r="FZ536" s="202"/>
      <c r="GA536" s="202"/>
      <c r="GB536" s="202"/>
      <c r="GC536" s="202"/>
      <c r="GD536" s="202"/>
      <c r="GE536" s="202"/>
      <c r="GF536" s="202"/>
      <c r="GG536" s="202"/>
      <c r="GH536" s="202"/>
      <c r="GI536" s="202"/>
      <c r="GJ536" s="202"/>
      <c r="GK536" s="202"/>
      <c r="GL536" s="202"/>
      <c r="GM536" s="202"/>
      <c r="GN536" s="202"/>
      <c r="GO536" s="202"/>
      <c r="GP536" s="202"/>
      <c r="GQ536" s="202"/>
      <c r="GR536" s="202"/>
      <c r="GS536" s="202"/>
      <c r="GT536" s="202"/>
      <c r="GU536" s="202"/>
      <c r="GV536" s="202"/>
      <c r="GW536" s="202"/>
      <c r="GX536" s="202"/>
      <c r="GY536" s="202"/>
      <c r="GZ536" s="202"/>
      <c r="HA536" s="202"/>
      <c r="HB536" s="202"/>
      <c r="HC536" s="202"/>
      <c r="HD536" s="202"/>
      <c r="HE536" s="202"/>
      <c r="HF536" s="202"/>
      <c r="HG536" s="202"/>
      <c r="HH536" s="202"/>
      <c r="HI536" s="202"/>
      <c r="HJ536" s="202"/>
      <c r="HK536" s="202"/>
      <c r="HL536" s="202"/>
      <c r="HM536" s="202"/>
      <c r="HN536" s="202"/>
      <c r="HO536" s="202"/>
      <c r="HP536" s="202"/>
      <c r="HQ536" s="202"/>
      <c r="HR536" s="202"/>
      <c r="HS536" s="202"/>
    </row>
    <row r="537" spans="1:227" ht="10" customHeight="1" x14ac:dyDescent="0.35">
      <c r="A537" s="263"/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3"/>
      <c r="Z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2"/>
      <c r="BN537" s="202"/>
      <c r="BO537" s="202"/>
      <c r="BP537" s="202"/>
      <c r="BQ537" s="202"/>
      <c r="BR537" s="202"/>
      <c r="BS537" s="202"/>
      <c r="BT537" s="202"/>
      <c r="BU537" s="202"/>
      <c r="BV537" s="202"/>
      <c r="BW537" s="202"/>
      <c r="BX537" s="202"/>
      <c r="BY537" s="202"/>
      <c r="BZ537" s="202"/>
      <c r="CA537" s="202"/>
      <c r="CB537" s="202"/>
      <c r="CC537" s="202"/>
      <c r="CD537" s="202"/>
      <c r="CE537" s="202"/>
      <c r="CF537" s="202"/>
      <c r="CG537" s="202"/>
      <c r="CH537" s="202"/>
      <c r="CI537" s="202"/>
      <c r="CJ537" s="202"/>
      <c r="CK537" s="202"/>
      <c r="CL537" s="202"/>
      <c r="CM537" s="202"/>
      <c r="CN537" s="202"/>
      <c r="CO537" s="202"/>
      <c r="CP537" s="202"/>
      <c r="CQ537" s="202"/>
      <c r="CR537" s="202"/>
      <c r="CS537" s="202"/>
      <c r="CT537" s="202"/>
      <c r="CU537" s="202"/>
      <c r="CV537" s="202"/>
      <c r="CW537" s="202"/>
      <c r="CX537" s="202"/>
      <c r="CY537" s="202"/>
      <c r="CZ537" s="202"/>
      <c r="DA537" s="202"/>
      <c r="DB537" s="202"/>
      <c r="DC537" s="202"/>
      <c r="DD537" s="202"/>
      <c r="DE537" s="202"/>
      <c r="DF537" s="202"/>
      <c r="DG537" s="202"/>
      <c r="DH537" s="202"/>
      <c r="DI537" s="202"/>
      <c r="DJ537" s="202"/>
      <c r="DK537" s="202"/>
      <c r="DL537" s="202"/>
      <c r="DM537" s="202"/>
      <c r="DN537" s="202"/>
      <c r="DO537" s="202"/>
      <c r="DP537" s="202"/>
      <c r="DQ537" s="202"/>
      <c r="DR537" s="202"/>
      <c r="DS537" s="202"/>
      <c r="DT537" s="202"/>
      <c r="DU537" s="202"/>
      <c r="DV537" s="202"/>
      <c r="DW537" s="202"/>
      <c r="DX537" s="202"/>
      <c r="DY537" s="202"/>
      <c r="DZ537" s="202"/>
      <c r="EA537" s="202"/>
      <c r="EB537" s="202"/>
      <c r="EC537" s="202"/>
      <c r="ED537" s="202"/>
      <c r="EE537" s="202"/>
      <c r="EF537" s="202"/>
      <c r="EG537" s="202"/>
      <c r="EH537" s="202"/>
      <c r="EI537" s="202"/>
      <c r="EJ537" s="202"/>
      <c r="EK537" s="202"/>
      <c r="EL537" s="202"/>
      <c r="EM537" s="202"/>
      <c r="EN537" s="202"/>
      <c r="EO537" s="202"/>
      <c r="EP537" s="202"/>
      <c r="EQ537" s="202"/>
      <c r="ER537" s="202"/>
      <c r="ES537" s="202"/>
      <c r="ET537" s="202"/>
      <c r="EU537" s="202"/>
      <c r="EV537" s="202"/>
      <c r="EW537" s="202"/>
      <c r="EX537" s="202"/>
      <c r="EY537" s="202"/>
      <c r="EZ537" s="202"/>
      <c r="FA537" s="202"/>
      <c r="FB537" s="202"/>
      <c r="FC537" s="202"/>
      <c r="FD537" s="202"/>
      <c r="FE537" s="202"/>
      <c r="FF537" s="202"/>
      <c r="FG537" s="202"/>
      <c r="FH537" s="202"/>
      <c r="FI537" s="202"/>
      <c r="FJ537" s="202"/>
      <c r="FK537" s="202"/>
      <c r="FL537" s="202"/>
      <c r="FM537" s="202"/>
      <c r="FN537" s="202"/>
      <c r="FO537" s="202"/>
      <c r="FP537" s="202"/>
      <c r="FQ537" s="202"/>
      <c r="FR537" s="202"/>
      <c r="FS537" s="202"/>
      <c r="FT537" s="202"/>
      <c r="FU537" s="202"/>
      <c r="FV537" s="202"/>
      <c r="FW537" s="202"/>
      <c r="FX537" s="202"/>
      <c r="FY537" s="202"/>
      <c r="FZ537" s="202"/>
      <c r="GA537" s="202"/>
      <c r="GB537" s="202"/>
      <c r="GC537" s="202"/>
      <c r="GD537" s="202"/>
      <c r="GE537" s="202"/>
      <c r="GF537" s="202"/>
      <c r="GG537" s="202"/>
      <c r="GH537" s="202"/>
      <c r="GI537" s="202"/>
      <c r="GJ537" s="202"/>
      <c r="GK537" s="202"/>
      <c r="GL537" s="202"/>
      <c r="GM537" s="202"/>
      <c r="GN537" s="202"/>
      <c r="GO537" s="202"/>
      <c r="GP537" s="202"/>
      <c r="GQ537" s="202"/>
      <c r="GR537" s="202"/>
      <c r="GS537" s="202"/>
      <c r="GT537" s="202"/>
      <c r="GU537" s="202"/>
      <c r="GV537" s="202"/>
      <c r="GW537" s="202"/>
      <c r="GX537" s="202"/>
      <c r="GY537" s="202"/>
      <c r="GZ537" s="202"/>
      <c r="HA537" s="202"/>
      <c r="HB537" s="202"/>
      <c r="HC537" s="202"/>
      <c r="HD537" s="202"/>
      <c r="HE537" s="202"/>
      <c r="HF537" s="202"/>
      <c r="HG537" s="202"/>
      <c r="HH537" s="202"/>
      <c r="HI537" s="202"/>
      <c r="HJ537" s="202"/>
      <c r="HK537" s="202"/>
      <c r="HL537" s="202"/>
      <c r="HM537" s="202"/>
      <c r="HN537" s="202"/>
      <c r="HO537" s="202"/>
      <c r="HP537" s="202"/>
      <c r="HQ537" s="202"/>
      <c r="HR537" s="202"/>
      <c r="HS537" s="202"/>
    </row>
    <row r="538" spans="1:227" ht="10" customHeight="1" x14ac:dyDescent="0.35">
      <c r="A538" s="263"/>
      <c r="B538" s="263"/>
      <c r="C538" s="263"/>
      <c r="D538" s="263"/>
      <c r="E538" s="263"/>
      <c r="F538" s="263"/>
      <c r="G538" s="263"/>
      <c r="H538" s="263"/>
      <c r="I538" s="263"/>
      <c r="J538" s="263"/>
      <c r="K538" s="263"/>
      <c r="L538" s="263"/>
      <c r="M538" s="263"/>
      <c r="N538" s="263"/>
      <c r="O538" s="263"/>
      <c r="P538" s="263"/>
      <c r="Q538" s="263"/>
      <c r="R538" s="263"/>
      <c r="S538" s="263"/>
      <c r="T538" s="263"/>
      <c r="U538" s="263"/>
      <c r="V538" s="263"/>
      <c r="W538" s="263"/>
      <c r="X538" s="263"/>
      <c r="Y538" s="263"/>
      <c r="Z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2"/>
      <c r="BN538" s="202"/>
      <c r="BO538" s="202"/>
      <c r="BP538" s="202"/>
      <c r="BQ538" s="202"/>
      <c r="BR538" s="202"/>
      <c r="BS538" s="202"/>
      <c r="BT538" s="202"/>
      <c r="BU538" s="202"/>
      <c r="BV538" s="202"/>
      <c r="BW538" s="202"/>
      <c r="BX538" s="202"/>
      <c r="BY538" s="202"/>
      <c r="BZ538" s="202"/>
      <c r="CA538" s="202"/>
      <c r="CB538" s="202"/>
      <c r="CC538" s="202"/>
      <c r="CD538" s="202"/>
      <c r="CE538" s="202"/>
      <c r="CF538" s="202"/>
      <c r="CG538" s="202"/>
      <c r="CH538" s="202"/>
      <c r="CI538" s="202"/>
      <c r="CJ538" s="202"/>
      <c r="CK538" s="202"/>
      <c r="CL538" s="202"/>
      <c r="CM538" s="202"/>
      <c r="CN538" s="202"/>
      <c r="CO538" s="202"/>
      <c r="CP538" s="202"/>
      <c r="CQ538" s="202"/>
      <c r="CR538" s="202"/>
      <c r="CS538" s="202"/>
      <c r="CT538" s="202"/>
      <c r="CU538" s="202"/>
      <c r="CV538" s="202"/>
      <c r="CW538" s="202"/>
      <c r="CX538" s="202"/>
      <c r="CY538" s="202"/>
      <c r="CZ538" s="202"/>
      <c r="DA538" s="202"/>
      <c r="DB538" s="202"/>
      <c r="DC538" s="202"/>
      <c r="DD538" s="202"/>
      <c r="DE538" s="202"/>
      <c r="DF538" s="202"/>
      <c r="DG538" s="202"/>
      <c r="DH538" s="202"/>
      <c r="DI538" s="202"/>
      <c r="DJ538" s="202"/>
      <c r="DK538" s="202"/>
      <c r="DL538" s="202"/>
      <c r="DM538" s="202"/>
      <c r="DN538" s="202"/>
      <c r="DO538" s="202"/>
      <c r="DP538" s="202"/>
      <c r="DQ538" s="202"/>
      <c r="DR538" s="202"/>
      <c r="DS538" s="202"/>
      <c r="DT538" s="202"/>
      <c r="DU538" s="202"/>
      <c r="DV538" s="202"/>
      <c r="DW538" s="202"/>
      <c r="DX538" s="202"/>
      <c r="DY538" s="202"/>
      <c r="DZ538" s="202"/>
      <c r="EA538" s="202"/>
      <c r="EB538" s="202"/>
      <c r="EC538" s="202"/>
      <c r="ED538" s="202"/>
      <c r="EE538" s="202"/>
      <c r="EF538" s="202"/>
      <c r="EG538" s="202"/>
      <c r="EH538" s="202"/>
      <c r="EI538" s="202"/>
      <c r="EJ538" s="202"/>
      <c r="EK538" s="202"/>
      <c r="EL538" s="202"/>
      <c r="EM538" s="202"/>
      <c r="EN538" s="202"/>
      <c r="EO538" s="202"/>
      <c r="EP538" s="202"/>
      <c r="EQ538" s="202"/>
      <c r="ER538" s="202"/>
      <c r="ES538" s="202"/>
      <c r="ET538" s="202"/>
      <c r="EU538" s="202"/>
      <c r="EV538" s="202"/>
      <c r="EW538" s="202"/>
      <c r="EX538" s="202"/>
      <c r="EY538" s="202"/>
      <c r="EZ538" s="202"/>
      <c r="FA538" s="202"/>
      <c r="FB538" s="202"/>
      <c r="FC538" s="202"/>
      <c r="FD538" s="202"/>
      <c r="FE538" s="202"/>
      <c r="FF538" s="202"/>
      <c r="FG538" s="202"/>
      <c r="FH538" s="202"/>
      <c r="FI538" s="202"/>
      <c r="FJ538" s="202"/>
      <c r="FK538" s="202"/>
      <c r="FL538" s="202"/>
      <c r="FM538" s="202"/>
      <c r="FN538" s="202"/>
      <c r="FO538" s="202"/>
      <c r="FP538" s="202"/>
      <c r="FQ538" s="202"/>
      <c r="FR538" s="202"/>
      <c r="FS538" s="202"/>
      <c r="FT538" s="202"/>
      <c r="FU538" s="202"/>
      <c r="FV538" s="202"/>
      <c r="FW538" s="202"/>
      <c r="FX538" s="202"/>
      <c r="FY538" s="202"/>
      <c r="FZ538" s="202"/>
      <c r="GA538" s="202"/>
      <c r="GB538" s="202"/>
      <c r="GC538" s="202"/>
      <c r="GD538" s="202"/>
      <c r="GE538" s="202"/>
      <c r="GF538" s="202"/>
      <c r="GG538" s="202"/>
      <c r="GH538" s="202"/>
      <c r="GI538" s="202"/>
      <c r="GJ538" s="202"/>
      <c r="GK538" s="202"/>
      <c r="GL538" s="202"/>
      <c r="GM538" s="202"/>
      <c r="GN538" s="202"/>
      <c r="GO538" s="202"/>
      <c r="GP538" s="202"/>
      <c r="GQ538" s="202"/>
      <c r="GR538" s="202"/>
      <c r="GS538" s="202"/>
      <c r="GT538" s="202"/>
      <c r="GU538" s="202"/>
      <c r="GV538" s="202"/>
      <c r="GW538" s="202"/>
      <c r="GX538" s="202"/>
      <c r="GY538" s="202"/>
      <c r="GZ538" s="202"/>
      <c r="HA538" s="202"/>
      <c r="HB538" s="202"/>
      <c r="HC538" s="202"/>
      <c r="HD538" s="202"/>
      <c r="HE538" s="202"/>
      <c r="HF538" s="202"/>
      <c r="HG538" s="202"/>
      <c r="HH538" s="202"/>
      <c r="HI538" s="202"/>
      <c r="HJ538" s="202"/>
      <c r="HK538" s="202"/>
      <c r="HL538" s="202"/>
      <c r="HM538" s="202"/>
      <c r="HN538" s="202"/>
      <c r="HO538" s="202"/>
      <c r="HP538" s="202"/>
      <c r="HQ538" s="202"/>
      <c r="HR538" s="202"/>
      <c r="HS538" s="202"/>
    </row>
    <row r="539" spans="1:227" ht="10" customHeight="1" x14ac:dyDescent="0.35">
      <c r="A539" s="263"/>
      <c r="B539" s="263"/>
      <c r="C539" s="263"/>
      <c r="D539" s="263"/>
      <c r="E539" s="263"/>
      <c r="F539" s="263"/>
      <c r="G539" s="263"/>
      <c r="H539" s="263"/>
      <c r="I539" s="263"/>
      <c r="J539" s="263"/>
      <c r="K539" s="263"/>
      <c r="L539" s="263"/>
      <c r="M539" s="263"/>
      <c r="N539" s="263"/>
      <c r="O539" s="263"/>
      <c r="P539" s="263"/>
      <c r="Q539" s="263"/>
      <c r="R539" s="263"/>
      <c r="S539" s="263"/>
      <c r="T539" s="263"/>
      <c r="U539" s="263"/>
      <c r="V539" s="263"/>
      <c r="W539" s="263"/>
      <c r="X539" s="263"/>
      <c r="Y539" s="263"/>
      <c r="Z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2"/>
      <c r="BN539" s="202"/>
      <c r="BO539" s="202"/>
      <c r="BP539" s="202"/>
      <c r="BQ539" s="202"/>
      <c r="BR539" s="202"/>
      <c r="BS539" s="202"/>
      <c r="BT539" s="202"/>
      <c r="BU539" s="202"/>
      <c r="BV539" s="202"/>
      <c r="BW539" s="202"/>
      <c r="BX539" s="202"/>
      <c r="BY539" s="202"/>
      <c r="BZ539" s="202"/>
      <c r="CA539" s="202"/>
      <c r="CB539" s="202"/>
      <c r="CC539" s="202"/>
      <c r="CD539" s="202"/>
      <c r="CE539" s="202"/>
      <c r="CF539" s="202"/>
      <c r="CG539" s="202"/>
      <c r="CH539" s="202"/>
      <c r="CI539" s="202"/>
      <c r="CJ539" s="202"/>
      <c r="CK539" s="202"/>
      <c r="CL539" s="202"/>
      <c r="CM539" s="202"/>
      <c r="CN539" s="202"/>
      <c r="CO539" s="202"/>
      <c r="CP539" s="202"/>
      <c r="CQ539" s="202"/>
      <c r="CR539" s="202"/>
      <c r="CS539" s="202"/>
      <c r="CT539" s="202"/>
      <c r="CU539" s="202"/>
      <c r="CV539" s="202"/>
      <c r="CW539" s="202"/>
      <c r="CX539" s="202"/>
      <c r="CY539" s="202"/>
      <c r="CZ539" s="202"/>
      <c r="DA539" s="202"/>
      <c r="DB539" s="202"/>
      <c r="DC539" s="202"/>
      <c r="DD539" s="202"/>
      <c r="DE539" s="202"/>
      <c r="DF539" s="202"/>
      <c r="DG539" s="202"/>
      <c r="DH539" s="202"/>
      <c r="DI539" s="202"/>
      <c r="DJ539" s="202"/>
      <c r="DK539" s="202"/>
      <c r="DL539" s="202"/>
      <c r="DM539" s="202"/>
      <c r="DN539" s="202"/>
      <c r="DO539" s="202"/>
      <c r="DP539" s="202"/>
      <c r="DQ539" s="202"/>
      <c r="DR539" s="202"/>
      <c r="DS539" s="202"/>
      <c r="DT539" s="202"/>
      <c r="DU539" s="202"/>
      <c r="DV539" s="202"/>
      <c r="DW539" s="202"/>
      <c r="DX539" s="202"/>
      <c r="DY539" s="202"/>
      <c r="DZ539" s="202"/>
      <c r="EA539" s="202"/>
      <c r="EB539" s="202"/>
      <c r="EC539" s="202"/>
      <c r="ED539" s="202"/>
      <c r="EE539" s="202"/>
      <c r="EF539" s="202"/>
      <c r="EG539" s="202"/>
      <c r="EH539" s="202"/>
      <c r="EI539" s="202"/>
      <c r="EJ539" s="202"/>
      <c r="EK539" s="202"/>
      <c r="EL539" s="202"/>
      <c r="EM539" s="202"/>
      <c r="EN539" s="202"/>
      <c r="EO539" s="202"/>
      <c r="EP539" s="202"/>
      <c r="EQ539" s="202"/>
      <c r="ER539" s="202"/>
      <c r="ES539" s="202"/>
      <c r="ET539" s="202"/>
      <c r="EU539" s="202"/>
      <c r="EV539" s="202"/>
      <c r="EW539" s="202"/>
      <c r="EX539" s="202"/>
      <c r="EY539" s="202"/>
      <c r="EZ539" s="202"/>
      <c r="FA539" s="202"/>
      <c r="FB539" s="202"/>
      <c r="FC539" s="202"/>
      <c r="FD539" s="202"/>
      <c r="FE539" s="202"/>
      <c r="FF539" s="202"/>
      <c r="FG539" s="202"/>
      <c r="FH539" s="202"/>
      <c r="FI539" s="202"/>
      <c r="FJ539" s="202"/>
      <c r="FK539" s="202"/>
      <c r="FL539" s="202"/>
      <c r="FM539" s="202"/>
      <c r="FN539" s="202"/>
      <c r="FO539" s="202"/>
      <c r="FP539" s="202"/>
      <c r="FQ539" s="202"/>
      <c r="FR539" s="202"/>
      <c r="FS539" s="202"/>
      <c r="FT539" s="202"/>
      <c r="FU539" s="202"/>
      <c r="FV539" s="202"/>
      <c r="FW539" s="202"/>
      <c r="FX539" s="202"/>
      <c r="FY539" s="202"/>
      <c r="FZ539" s="202"/>
      <c r="GA539" s="202"/>
      <c r="GB539" s="202"/>
      <c r="GC539" s="202"/>
      <c r="GD539" s="202"/>
      <c r="GE539" s="202"/>
      <c r="GF539" s="202"/>
      <c r="GG539" s="202"/>
      <c r="GH539" s="202"/>
      <c r="GI539" s="202"/>
      <c r="GJ539" s="202"/>
      <c r="GK539" s="202"/>
      <c r="GL539" s="202"/>
      <c r="GM539" s="202"/>
      <c r="GN539" s="202"/>
      <c r="GO539" s="202"/>
      <c r="GP539" s="202"/>
      <c r="GQ539" s="202"/>
      <c r="GR539" s="202"/>
      <c r="GS539" s="202"/>
      <c r="GT539" s="202"/>
      <c r="GU539" s="202"/>
      <c r="GV539" s="202"/>
      <c r="GW539" s="202"/>
      <c r="GX539" s="202"/>
      <c r="GY539" s="202"/>
      <c r="GZ539" s="202"/>
      <c r="HA539" s="202"/>
      <c r="HB539" s="202"/>
      <c r="HC539" s="202"/>
      <c r="HD539" s="202"/>
      <c r="HE539" s="202"/>
      <c r="HF539" s="202"/>
      <c r="HG539" s="202"/>
      <c r="HH539" s="202"/>
      <c r="HI539" s="202"/>
      <c r="HJ539" s="202"/>
      <c r="HK539" s="202"/>
      <c r="HL539" s="202"/>
      <c r="HM539" s="202"/>
      <c r="HN539" s="202"/>
      <c r="HO539" s="202"/>
      <c r="HP539" s="202"/>
      <c r="HQ539" s="202"/>
      <c r="HR539" s="202"/>
      <c r="HS539" s="202"/>
    </row>
    <row r="540" spans="1:227" ht="10" customHeight="1" x14ac:dyDescent="0.35">
      <c r="A540" s="263"/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3"/>
      <c r="Z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202"/>
      <c r="BN540" s="202"/>
      <c r="BO540" s="202"/>
      <c r="BP540" s="202"/>
      <c r="BQ540" s="202"/>
      <c r="BR540" s="202"/>
      <c r="BS540" s="202"/>
      <c r="BT540" s="202"/>
      <c r="BU540" s="202"/>
      <c r="BV540" s="202"/>
      <c r="BW540" s="202"/>
      <c r="BX540" s="202"/>
      <c r="BY540" s="202"/>
      <c r="BZ540" s="202"/>
      <c r="CA540" s="202"/>
      <c r="CB540" s="202"/>
      <c r="CC540" s="202"/>
      <c r="CD540" s="202"/>
      <c r="CE540" s="202"/>
      <c r="CF540" s="202"/>
      <c r="CG540" s="202"/>
      <c r="CH540" s="202"/>
      <c r="CI540" s="202"/>
      <c r="CJ540" s="202"/>
      <c r="CK540" s="202"/>
      <c r="CL540" s="202"/>
      <c r="CM540" s="202"/>
      <c r="CN540" s="202"/>
      <c r="CO540" s="202"/>
      <c r="CP540" s="202"/>
      <c r="CQ540" s="202"/>
      <c r="CR540" s="202"/>
      <c r="CS540" s="202"/>
      <c r="CT540" s="202"/>
      <c r="CU540" s="202"/>
      <c r="CV540" s="202"/>
      <c r="CW540" s="202"/>
      <c r="CX540" s="202"/>
      <c r="CY540" s="202"/>
      <c r="CZ540" s="202"/>
      <c r="DA540" s="202"/>
      <c r="DB540" s="202"/>
      <c r="DC540" s="202"/>
      <c r="DD540" s="202"/>
      <c r="DE540" s="202"/>
      <c r="DF540" s="202"/>
      <c r="DG540" s="202"/>
      <c r="DH540" s="202"/>
      <c r="DI540" s="202"/>
      <c r="DJ540" s="202"/>
      <c r="DK540" s="202"/>
      <c r="DL540" s="202"/>
      <c r="DM540" s="202"/>
      <c r="DN540" s="202"/>
      <c r="DO540" s="202"/>
      <c r="DP540" s="202"/>
      <c r="DQ540" s="202"/>
      <c r="DR540" s="202"/>
      <c r="DS540" s="202"/>
      <c r="DT540" s="202"/>
      <c r="DU540" s="202"/>
      <c r="DV540" s="202"/>
      <c r="DW540" s="202"/>
      <c r="DX540" s="202"/>
      <c r="DY540" s="202"/>
      <c r="DZ540" s="202"/>
      <c r="EA540" s="202"/>
      <c r="EB540" s="202"/>
      <c r="EC540" s="202"/>
      <c r="ED540" s="202"/>
      <c r="EE540" s="202"/>
      <c r="EF540" s="202"/>
      <c r="EG540" s="202"/>
      <c r="EH540" s="202"/>
      <c r="EI540" s="202"/>
      <c r="EJ540" s="202"/>
      <c r="EK540" s="202"/>
      <c r="EL540" s="202"/>
      <c r="EM540" s="202"/>
      <c r="EN540" s="202"/>
      <c r="EO540" s="202"/>
      <c r="EP540" s="202"/>
      <c r="EQ540" s="202"/>
      <c r="ER540" s="202"/>
      <c r="ES540" s="202"/>
      <c r="ET540" s="202"/>
      <c r="EU540" s="202"/>
      <c r="EV540" s="202"/>
      <c r="EW540" s="202"/>
      <c r="EX540" s="202"/>
      <c r="EY540" s="202"/>
      <c r="EZ540" s="202"/>
      <c r="FA540" s="202"/>
      <c r="FB540" s="202"/>
      <c r="FC540" s="202"/>
      <c r="FD540" s="202"/>
      <c r="FE540" s="202"/>
      <c r="FF540" s="202"/>
      <c r="FG540" s="202"/>
      <c r="FH540" s="202"/>
      <c r="FI540" s="202"/>
      <c r="FJ540" s="202"/>
      <c r="FK540" s="202"/>
      <c r="FL540" s="202"/>
      <c r="FM540" s="202"/>
      <c r="FN540" s="202"/>
      <c r="FO540" s="202"/>
      <c r="FP540" s="202"/>
      <c r="FQ540" s="202"/>
      <c r="FR540" s="202"/>
      <c r="FS540" s="202"/>
      <c r="FT540" s="202"/>
      <c r="FU540" s="202"/>
      <c r="FV540" s="202"/>
      <c r="FW540" s="202"/>
      <c r="FX540" s="202"/>
      <c r="FY540" s="202"/>
      <c r="FZ540" s="202"/>
      <c r="GA540" s="202"/>
      <c r="GB540" s="202"/>
      <c r="GC540" s="202"/>
      <c r="GD540" s="202"/>
      <c r="GE540" s="202"/>
      <c r="GF540" s="202"/>
      <c r="GG540" s="202"/>
      <c r="GH540" s="202"/>
      <c r="GI540" s="202"/>
      <c r="GJ540" s="202"/>
      <c r="GK540" s="202"/>
      <c r="GL540" s="202"/>
      <c r="GM540" s="202"/>
      <c r="GN540" s="202"/>
      <c r="GO540" s="202"/>
      <c r="GP540" s="202"/>
      <c r="GQ540" s="202"/>
      <c r="GR540" s="202"/>
      <c r="GS540" s="202"/>
      <c r="GT540" s="202"/>
      <c r="GU540" s="202"/>
      <c r="GV540" s="202"/>
      <c r="GW540" s="202"/>
      <c r="GX540" s="202"/>
      <c r="GY540" s="202"/>
      <c r="GZ540" s="202"/>
      <c r="HA540" s="202"/>
      <c r="HB540" s="202"/>
      <c r="HC540" s="202"/>
      <c r="HD540" s="202"/>
      <c r="HE540" s="202"/>
      <c r="HF540" s="202"/>
      <c r="HG540" s="202"/>
      <c r="HH540" s="202"/>
      <c r="HI540" s="202"/>
      <c r="HJ540" s="202"/>
      <c r="HK540" s="202"/>
      <c r="HL540" s="202"/>
      <c r="HM540" s="202"/>
      <c r="HN540" s="202"/>
      <c r="HO540" s="202"/>
      <c r="HP540" s="202"/>
      <c r="HQ540" s="202"/>
      <c r="HR540" s="202"/>
      <c r="HS540" s="202"/>
    </row>
    <row r="541" spans="1:227" ht="10" customHeight="1" x14ac:dyDescent="0.35">
      <c r="A541" s="263"/>
      <c r="B541" s="263"/>
      <c r="C541" s="263"/>
      <c r="D541" s="263"/>
      <c r="E541" s="263"/>
      <c r="F541" s="263"/>
      <c r="G541" s="263"/>
      <c r="H541" s="263"/>
      <c r="I541" s="263"/>
      <c r="J541" s="263"/>
      <c r="K541" s="263"/>
      <c r="L541" s="263"/>
      <c r="M541" s="263"/>
      <c r="N541" s="263"/>
      <c r="O541" s="263"/>
      <c r="P541" s="263"/>
      <c r="Q541" s="263"/>
      <c r="R541" s="263"/>
      <c r="S541" s="263"/>
      <c r="T541" s="263"/>
      <c r="U541" s="263"/>
      <c r="V541" s="263"/>
      <c r="W541" s="263"/>
      <c r="X541" s="263"/>
      <c r="Y541" s="263"/>
      <c r="Z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202"/>
      <c r="BN541" s="202"/>
      <c r="BO541" s="202"/>
      <c r="BP541" s="202"/>
      <c r="BQ541" s="202"/>
      <c r="BR541" s="202"/>
      <c r="BS541" s="202"/>
      <c r="BT541" s="202"/>
      <c r="BU541" s="202"/>
      <c r="BV541" s="202"/>
      <c r="BW541" s="202"/>
      <c r="BX541" s="202"/>
      <c r="BY541" s="202"/>
      <c r="BZ541" s="202"/>
      <c r="CA541" s="202"/>
      <c r="CB541" s="202"/>
      <c r="CC541" s="202"/>
      <c r="CD541" s="202"/>
      <c r="CE541" s="202"/>
      <c r="CF541" s="202"/>
      <c r="CG541" s="202"/>
      <c r="CH541" s="202"/>
      <c r="CI541" s="202"/>
      <c r="CJ541" s="202"/>
      <c r="CK541" s="202"/>
      <c r="CL541" s="202"/>
      <c r="CM541" s="202"/>
      <c r="CN541" s="202"/>
      <c r="CO541" s="202"/>
      <c r="CP541" s="202"/>
      <c r="CQ541" s="202"/>
      <c r="CR541" s="202"/>
      <c r="CS541" s="202"/>
      <c r="CT541" s="202"/>
      <c r="CU541" s="202"/>
      <c r="CV541" s="202"/>
      <c r="CW541" s="202"/>
      <c r="CX541" s="202"/>
      <c r="CY541" s="202"/>
      <c r="CZ541" s="202"/>
      <c r="DA541" s="202"/>
      <c r="DB541" s="202"/>
      <c r="DC541" s="202"/>
      <c r="DD541" s="202"/>
      <c r="DE541" s="202"/>
      <c r="DF541" s="202"/>
      <c r="DG541" s="202"/>
      <c r="DH541" s="202"/>
      <c r="DI541" s="202"/>
      <c r="DJ541" s="202"/>
      <c r="DK541" s="202"/>
      <c r="DL541" s="202"/>
      <c r="DM541" s="202"/>
      <c r="DN541" s="202"/>
      <c r="DO541" s="202"/>
      <c r="DP541" s="202"/>
      <c r="DQ541" s="202"/>
      <c r="DR541" s="202"/>
      <c r="DS541" s="202"/>
      <c r="DT541" s="202"/>
      <c r="DU541" s="202"/>
      <c r="DV541" s="202"/>
      <c r="DW541" s="202"/>
      <c r="DX541" s="202"/>
      <c r="DY541" s="202"/>
      <c r="DZ541" s="202"/>
      <c r="EA541" s="202"/>
      <c r="EB541" s="202"/>
      <c r="EC541" s="202"/>
      <c r="ED541" s="202"/>
      <c r="EE541" s="202"/>
      <c r="EF541" s="202"/>
      <c r="EG541" s="202"/>
      <c r="EH541" s="202"/>
      <c r="EI541" s="202"/>
      <c r="EJ541" s="202"/>
      <c r="EK541" s="202"/>
      <c r="EL541" s="202"/>
      <c r="EM541" s="202"/>
      <c r="EN541" s="202"/>
      <c r="EO541" s="202"/>
      <c r="EP541" s="202"/>
      <c r="EQ541" s="202"/>
      <c r="ER541" s="202"/>
      <c r="ES541" s="202"/>
      <c r="ET541" s="202"/>
      <c r="EU541" s="202"/>
      <c r="EV541" s="202"/>
      <c r="EW541" s="202"/>
      <c r="EX541" s="202"/>
      <c r="EY541" s="202"/>
      <c r="EZ541" s="202"/>
      <c r="FA541" s="202"/>
      <c r="FB541" s="202"/>
      <c r="FC541" s="202"/>
      <c r="FD541" s="202"/>
      <c r="FE541" s="202"/>
      <c r="FF541" s="202"/>
      <c r="FG541" s="202"/>
      <c r="FH541" s="202"/>
      <c r="FI541" s="202"/>
      <c r="FJ541" s="202"/>
      <c r="FK541" s="202"/>
      <c r="FL541" s="202"/>
      <c r="FM541" s="202"/>
      <c r="FN541" s="202"/>
      <c r="FO541" s="202"/>
      <c r="FP541" s="202"/>
      <c r="FQ541" s="202"/>
      <c r="FR541" s="202"/>
      <c r="FS541" s="202"/>
      <c r="FT541" s="202"/>
      <c r="FU541" s="202"/>
      <c r="FV541" s="202"/>
      <c r="FW541" s="202"/>
      <c r="FX541" s="202"/>
      <c r="FY541" s="202"/>
      <c r="FZ541" s="202"/>
      <c r="GA541" s="202"/>
      <c r="GB541" s="202"/>
      <c r="GC541" s="202"/>
      <c r="GD541" s="202"/>
      <c r="GE541" s="202"/>
      <c r="GF541" s="202"/>
      <c r="GG541" s="202"/>
      <c r="GH541" s="202"/>
      <c r="GI541" s="202"/>
      <c r="GJ541" s="202"/>
      <c r="GK541" s="202"/>
      <c r="GL541" s="202"/>
      <c r="GM541" s="202"/>
      <c r="GN541" s="202"/>
      <c r="GO541" s="202"/>
      <c r="GP541" s="202"/>
      <c r="GQ541" s="202"/>
      <c r="GR541" s="202"/>
      <c r="GS541" s="202"/>
      <c r="GT541" s="202"/>
      <c r="GU541" s="202"/>
      <c r="GV541" s="202"/>
      <c r="GW541" s="202"/>
      <c r="GX541" s="202"/>
      <c r="GY541" s="202"/>
      <c r="GZ541" s="202"/>
      <c r="HA541" s="202"/>
      <c r="HB541" s="202"/>
      <c r="HC541" s="202"/>
      <c r="HD541" s="202"/>
      <c r="HE541" s="202"/>
      <c r="HF541" s="202"/>
      <c r="HG541" s="202"/>
      <c r="HH541" s="202"/>
      <c r="HI541" s="202"/>
      <c r="HJ541" s="202"/>
      <c r="HK541" s="202"/>
      <c r="HL541" s="202"/>
      <c r="HM541" s="202"/>
      <c r="HN541" s="202"/>
      <c r="HO541" s="202"/>
      <c r="HP541" s="202"/>
      <c r="HQ541" s="202"/>
      <c r="HR541" s="202"/>
      <c r="HS541" s="202"/>
    </row>
    <row r="542" spans="1:227" ht="10" customHeight="1" x14ac:dyDescent="0.35">
      <c r="A542" s="263"/>
      <c r="B542" s="263"/>
      <c r="C542" s="263"/>
      <c r="D542" s="263"/>
      <c r="E542" s="263"/>
      <c r="F542" s="263"/>
      <c r="G542" s="263"/>
      <c r="H542" s="263"/>
      <c r="I542" s="263"/>
      <c r="J542" s="263"/>
      <c r="K542" s="263"/>
      <c r="L542" s="263"/>
      <c r="M542" s="263"/>
      <c r="N542" s="263"/>
      <c r="O542" s="263"/>
      <c r="P542" s="263"/>
      <c r="Q542" s="263"/>
      <c r="R542" s="263"/>
      <c r="S542" s="263"/>
      <c r="T542" s="263"/>
      <c r="U542" s="263"/>
      <c r="V542" s="263"/>
      <c r="W542" s="263"/>
      <c r="X542" s="263"/>
      <c r="Y542" s="263"/>
      <c r="Z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202"/>
      <c r="BN542" s="202"/>
      <c r="BO542" s="202"/>
      <c r="BP542" s="202"/>
      <c r="BQ542" s="202"/>
      <c r="BR542" s="202"/>
      <c r="BS542" s="202"/>
      <c r="BT542" s="202"/>
      <c r="BU542" s="202"/>
      <c r="BV542" s="202"/>
      <c r="BW542" s="202"/>
      <c r="BX542" s="202"/>
      <c r="BY542" s="202"/>
      <c r="BZ542" s="202"/>
      <c r="CA542" s="202"/>
      <c r="CB542" s="202"/>
      <c r="CC542" s="202"/>
      <c r="CD542" s="202"/>
      <c r="CE542" s="202"/>
      <c r="CF542" s="202"/>
      <c r="CG542" s="202"/>
      <c r="CH542" s="202"/>
      <c r="CI542" s="202"/>
      <c r="CJ542" s="202"/>
      <c r="CK542" s="202"/>
      <c r="CL542" s="202"/>
      <c r="CM542" s="202"/>
      <c r="CN542" s="202"/>
      <c r="CO542" s="202"/>
      <c r="CP542" s="202"/>
      <c r="CQ542" s="202"/>
      <c r="CR542" s="202"/>
      <c r="CS542" s="202"/>
      <c r="CT542" s="202"/>
      <c r="CU542" s="202"/>
      <c r="CV542" s="202"/>
      <c r="CW542" s="202"/>
      <c r="CX542" s="202"/>
      <c r="CY542" s="202"/>
      <c r="CZ542" s="202"/>
      <c r="DA542" s="202"/>
      <c r="DB542" s="202"/>
      <c r="DC542" s="202"/>
      <c r="DD542" s="202"/>
      <c r="DE542" s="202"/>
      <c r="DF542" s="202"/>
      <c r="DG542" s="202"/>
      <c r="DH542" s="202"/>
      <c r="DI542" s="202"/>
      <c r="DJ542" s="202"/>
      <c r="DK542" s="202"/>
      <c r="DL542" s="202"/>
      <c r="DM542" s="202"/>
      <c r="DN542" s="202"/>
      <c r="DO542" s="202"/>
      <c r="DP542" s="202"/>
      <c r="DQ542" s="202"/>
      <c r="DR542" s="202"/>
      <c r="DS542" s="202"/>
      <c r="DT542" s="202"/>
      <c r="DU542" s="202"/>
      <c r="DV542" s="202"/>
      <c r="DW542" s="202"/>
      <c r="DX542" s="202"/>
      <c r="DY542" s="202"/>
      <c r="DZ542" s="202"/>
      <c r="EA542" s="202"/>
      <c r="EB542" s="202"/>
      <c r="EC542" s="202"/>
      <c r="ED542" s="202"/>
      <c r="EE542" s="202"/>
      <c r="EF542" s="202"/>
      <c r="EG542" s="202"/>
      <c r="EH542" s="202"/>
      <c r="EI542" s="202"/>
      <c r="EJ542" s="202"/>
      <c r="EK542" s="202"/>
      <c r="EL542" s="202"/>
      <c r="EM542" s="202"/>
      <c r="EN542" s="202"/>
      <c r="EO542" s="202"/>
      <c r="EP542" s="202"/>
      <c r="EQ542" s="202"/>
      <c r="ER542" s="202"/>
      <c r="ES542" s="202"/>
      <c r="ET542" s="202"/>
      <c r="EU542" s="202"/>
      <c r="EV542" s="202"/>
      <c r="EW542" s="202"/>
      <c r="EX542" s="202"/>
      <c r="EY542" s="202"/>
      <c r="EZ542" s="202"/>
      <c r="FA542" s="202"/>
      <c r="FB542" s="202"/>
      <c r="FC542" s="202"/>
      <c r="FD542" s="202"/>
      <c r="FE542" s="202"/>
      <c r="FF542" s="202"/>
      <c r="FG542" s="202"/>
      <c r="FH542" s="202"/>
      <c r="FI542" s="202"/>
      <c r="FJ542" s="202"/>
      <c r="FK542" s="202"/>
      <c r="FL542" s="202"/>
      <c r="FM542" s="202"/>
      <c r="FN542" s="202"/>
      <c r="FO542" s="202"/>
      <c r="FP542" s="202"/>
      <c r="FQ542" s="202"/>
      <c r="FR542" s="202"/>
      <c r="FS542" s="202"/>
      <c r="FT542" s="202"/>
      <c r="FU542" s="202"/>
      <c r="FV542" s="202"/>
      <c r="FW542" s="202"/>
      <c r="FX542" s="202"/>
      <c r="FY542" s="202"/>
      <c r="FZ542" s="202"/>
      <c r="GA542" s="202"/>
      <c r="GB542" s="202"/>
      <c r="GC542" s="202"/>
      <c r="GD542" s="202"/>
      <c r="GE542" s="202"/>
      <c r="GF542" s="202"/>
      <c r="GG542" s="202"/>
      <c r="GH542" s="202"/>
      <c r="GI542" s="202"/>
      <c r="GJ542" s="202"/>
      <c r="GK542" s="202"/>
      <c r="GL542" s="202"/>
      <c r="GM542" s="202"/>
      <c r="GN542" s="202"/>
      <c r="GO542" s="202"/>
      <c r="GP542" s="202"/>
      <c r="GQ542" s="202"/>
      <c r="GR542" s="202"/>
      <c r="GS542" s="202"/>
      <c r="GT542" s="202"/>
      <c r="GU542" s="202"/>
      <c r="GV542" s="202"/>
      <c r="GW542" s="202"/>
      <c r="GX542" s="202"/>
      <c r="GY542" s="202"/>
      <c r="GZ542" s="202"/>
      <c r="HA542" s="202"/>
      <c r="HB542" s="202"/>
      <c r="HC542" s="202"/>
      <c r="HD542" s="202"/>
      <c r="HE542" s="202"/>
      <c r="HF542" s="202"/>
      <c r="HG542" s="202"/>
      <c r="HH542" s="202"/>
      <c r="HI542" s="202"/>
      <c r="HJ542" s="202"/>
      <c r="HK542" s="202"/>
      <c r="HL542" s="202"/>
      <c r="HM542" s="202"/>
      <c r="HN542" s="202"/>
      <c r="HO542" s="202"/>
      <c r="HP542" s="202"/>
      <c r="HQ542" s="202"/>
      <c r="HR542" s="202"/>
      <c r="HS542" s="202"/>
    </row>
    <row r="543" spans="1:227" ht="10" customHeight="1" x14ac:dyDescent="0.35">
      <c r="A543" s="263"/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3"/>
      <c r="Z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202"/>
      <c r="BN543" s="202"/>
      <c r="BO543" s="202"/>
      <c r="BP543" s="202"/>
      <c r="BQ543" s="202"/>
      <c r="BR543" s="202"/>
      <c r="BS543" s="202"/>
      <c r="BT543" s="202"/>
      <c r="BU543" s="202"/>
      <c r="BV543" s="202"/>
      <c r="BW543" s="202"/>
      <c r="BX543" s="202"/>
      <c r="BY543" s="202"/>
      <c r="BZ543" s="202"/>
      <c r="CA543" s="202"/>
      <c r="CB543" s="202"/>
      <c r="CC543" s="202"/>
      <c r="CD543" s="202"/>
      <c r="CE543" s="202"/>
      <c r="CF543" s="202"/>
      <c r="CG543" s="202"/>
      <c r="CH543" s="202"/>
      <c r="CI543" s="202"/>
      <c r="CJ543" s="202"/>
      <c r="CK543" s="202"/>
      <c r="CL543" s="202"/>
      <c r="CM543" s="202"/>
      <c r="CN543" s="202"/>
      <c r="CO543" s="202"/>
      <c r="CP543" s="202"/>
      <c r="CQ543" s="202"/>
      <c r="CR543" s="202"/>
      <c r="CS543" s="202"/>
      <c r="CT543" s="202"/>
      <c r="CU543" s="202"/>
      <c r="CV543" s="202"/>
      <c r="CW543" s="202"/>
      <c r="CX543" s="202"/>
      <c r="CY543" s="202"/>
      <c r="CZ543" s="202"/>
      <c r="DA543" s="202"/>
      <c r="DB543" s="202"/>
      <c r="DC543" s="202"/>
      <c r="DD543" s="202"/>
      <c r="DE543" s="202"/>
      <c r="DF543" s="202"/>
      <c r="DG543" s="202"/>
      <c r="DH543" s="202"/>
      <c r="DI543" s="202"/>
      <c r="DJ543" s="202"/>
      <c r="DK543" s="202"/>
      <c r="DL543" s="202"/>
      <c r="DM543" s="202"/>
      <c r="DN543" s="202"/>
      <c r="DO543" s="202"/>
      <c r="DP543" s="202"/>
      <c r="DQ543" s="202"/>
      <c r="DR543" s="202"/>
      <c r="DS543" s="202"/>
      <c r="DT543" s="202"/>
      <c r="DU543" s="202"/>
      <c r="DV543" s="202"/>
      <c r="DW543" s="202"/>
      <c r="DX543" s="202"/>
      <c r="DY543" s="202"/>
      <c r="DZ543" s="202"/>
      <c r="EA543" s="202"/>
      <c r="EB543" s="202"/>
      <c r="EC543" s="202"/>
      <c r="ED543" s="202"/>
      <c r="EE543" s="202"/>
      <c r="EF543" s="202"/>
      <c r="EG543" s="202"/>
      <c r="EH543" s="202"/>
      <c r="EI543" s="202"/>
      <c r="EJ543" s="202"/>
      <c r="EK543" s="202"/>
      <c r="EL543" s="202"/>
      <c r="EM543" s="202"/>
      <c r="EN543" s="202"/>
      <c r="EO543" s="202"/>
      <c r="EP543" s="202"/>
      <c r="EQ543" s="202"/>
      <c r="ER543" s="202"/>
      <c r="ES543" s="202"/>
      <c r="ET543" s="202"/>
      <c r="EU543" s="202"/>
      <c r="EV543" s="202"/>
      <c r="EW543" s="202"/>
      <c r="EX543" s="202"/>
      <c r="EY543" s="202"/>
      <c r="EZ543" s="202"/>
      <c r="FA543" s="202"/>
      <c r="FB543" s="202"/>
      <c r="FC543" s="202"/>
      <c r="FD543" s="202"/>
      <c r="FE543" s="202"/>
      <c r="FF543" s="202"/>
      <c r="FG543" s="202"/>
      <c r="FH543" s="202"/>
      <c r="FI543" s="202"/>
      <c r="FJ543" s="202"/>
      <c r="FK543" s="202"/>
      <c r="FL543" s="202"/>
      <c r="FM543" s="202"/>
      <c r="FN543" s="202"/>
      <c r="FO543" s="202"/>
      <c r="FP543" s="202"/>
      <c r="FQ543" s="202"/>
      <c r="FR543" s="202"/>
      <c r="FS543" s="202"/>
      <c r="FT543" s="202"/>
      <c r="FU543" s="202"/>
      <c r="FV543" s="202"/>
      <c r="FW543" s="202"/>
      <c r="FX543" s="202"/>
      <c r="FY543" s="202"/>
      <c r="FZ543" s="202"/>
      <c r="GA543" s="202"/>
      <c r="GB543" s="202"/>
      <c r="GC543" s="202"/>
      <c r="GD543" s="202"/>
      <c r="GE543" s="202"/>
      <c r="GF543" s="202"/>
      <c r="GG543" s="202"/>
      <c r="GH543" s="202"/>
      <c r="GI543" s="202"/>
      <c r="GJ543" s="202"/>
      <c r="GK543" s="202"/>
      <c r="GL543" s="202"/>
      <c r="GM543" s="202"/>
      <c r="GN543" s="202"/>
      <c r="GO543" s="202"/>
      <c r="GP543" s="202"/>
      <c r="GQ543" s="202"/>
      <c r="GR543" s="202"/>
      <c r="GS543" s="202"/>
      <c r="GT543" s="202"/>
      <c r="GU543" s="202"/>
      <c r="GV543" s="202"/>
      <c r="GW543" s="202"/>
      <c r="GX543" s="202"/>
      <c r="GY543" s="202"/>
      <c r="GZ543" s="202"/>
      <c r="HA543" s="202"/>
      <c r="HB543" s="202"/>
      <c r="HC543" s="202"/>
      <c r="HD543" s="202"/>
      <c r="HE543" s="202"/>
      <c r="HF543" s="202"/>
      <c r="HG543" s="202"/>
      <c r="HH543" s="202"/>
      <c r="HI543" s="202"/>
      <c r="HJ543" s="202"/>
      <c r="HK543" s="202"/>
      <c r="HL543" s="202"/>
      <c r="HM543" s="202"/>
      <c r="HN543" s="202"/>
      <c r="HO543" s="202"/>
      <c r="HP543" s="202"/>
      <c r="HQ543" s="202"/>
      <c r="HR543" s="202"/>
      <c r="HS543" s="202"/>
    </row>
    <row r="544" spans="1:227" ht="10" customHeight="1" x14ac:dyDescent="0.35">
      <c r="A544" s="263"/>
      <c r="B544" s="263"/>
      <c r="C544" s="263"/>
      <c r="D544" s="263"/>
      <c r="E544" s="263"/>
      <c r="F544" s="263"/>
      <c r="G544" s="263"/>
      <c r="H544" s="263"/>
      <c r="I544" s="263"/>
      <c r="J544" s="263"/>
      <c r="K544" s="263"/>
      <c r="L544" s="263"/>
      <c r="M544" s="263"/>
      <c r="N544" s="263"/>
      <c r="O544" s="263"/>
      <c r="P544" s="263"/>
      <c r="Q544" s="263"/>
      <c r="R544" s="263"/>
      <c r="S544" s="263"/>
      <c r="T544" s="263"/>
      <c r="U544" s="263"/>
      <c r="V544" s="263"/>
      <c r="W544" s="263"/>
      <c r="X544" s="263"/>
      <c r="Y544" s="263"/>
      <c r="Z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  <c r="BI544" s="202"/>
      <c r="BJ544" s="202"/>
      <c r="BK544" s="202"/>
      <c r="BL544" s="202"/>
      <c r="BM544" s="202"/>
      <c r="BN544" s="202"/>
      <c r="BO544" s="202"/>
      <c r="BP544" s="202"/>
      <c r="BQ544" s="202"/>
      <c r="BR544" s="202"/>
      <c r="BS544" s="202"/>
      <c r="BT544" s="202"/>
      <c r="BU544" s="202"/>
      <c r="BV544" s="202"/>
      <c r="BW544" s="202"/>
      <c r="BX544" s="202"/>
      <c r="BY544" s="202"/>
      <c r="BZ544" s="202"/>
      <c r="CA544" s="202"/>
      <c r="CB544" s="202"/>
      <c r="CC544" s="202"/>
      <c r="CD544" s="202"/>
      <c r="CE544" s="202"/>
      <c r="CF544" s="202"/>
      <c r="CG544" s="202"/>
      <c r="CH544" s="202"/>
      <c r="CI544" s="202"/>
      <c r="CJ544" s="202"/>
      <c r="CK544" s="202"/>
      <c r="CL544" s="202"/>
      <c r="CM544" s="202"/>
      <c r="CN544" s="202"/>
      <c r="CO544" s="202"/>
      <c r="CP544" s="202"/>
      <c r="CQ544" s="202"/>
      <c r="CR544" s="202"/>
      <c r="CS544" s="202"/>
      <c r="CT544" s="202"/>
      <c r="CU544" s="202"/>
      <c r="CV544" s="202"/>
      <c r="CW544" s="202"/>
      <c r="CX544" s="202"/>
      <c r="CY544" s="202"/>
      <c r="CZ544" s="202"/>
      <c r="DA544" s="202"/>
      <c r="DB544" s="202"/>
      <c r="DC544" s="202"/>
      <c r="DD544" s="202"/>
      <c r="DE544" s="202"/>
      <c r="DF544" s="202"/>
      <c r="DG544" s="202"/>
      <c r="DH544" s="202"/>
      <c r="DI544" s="202"/>
      <c r="DJ544" s="202"/>
      <c r="DK544" s="202"/>
      <c r="DL544" s="202"/>
      <c r="DM544" s="202"/>
      <c r="DN544" s="202"/>
      <c r="DO544" s="202"/>
      <c r="DP544" s="202"/>
      <c r="DQ544" s="202"/>
      <c r="DR544" s="202"/>
      <c r="DS544" s="202"/>
      <c r="DT544" s="202"/>
      <c r="DU544" s="202"/>
      <c r="DV544" s="202"/>
      <c r="DW544" s="202"/>
      <c r="DX544" s="202"/>
      <c r="DY544" s="202"/>
      <c r="DZ544" s="202"/>
      <c r="EA544" s="202"/>
      <c r="EB544" s="202"/>
      <c r="EC544" s="202"/>
      <c r="ED544" s="202"/>
      <c r="EE544" s="202"/>
      <c r="EF544" s="202"/>
      <c r="EG544" s="202"/>
      <c r="EH544" s="202"/>
      <c r="EI544" s="202"/>
      <c r="EJ544" s="202"/>
      <c r="EK544" s="202"/>
      <c r="EL544" s="202"/>
      <c r="EM544" s="202"/>
      <c r="EN544" s="202"/>
      <c r="EO544" s="202"/>
      <c r="EP544" s="202"/>
      <c r="EQ544" s="202"/>
      <c r="ER544" s="202"/>
      <c r="ES544" s="202"/>
      <c r="ET544" s="202"/>
      <c r="EU544" s="202"/>
      <c r="EV544" s="202"/>
      <c r="EW544" s="202"/>
      <c r="EX544" s="202"/>
      <c r="EY544" s="202"/>
      <c r="EZ544" s="202"/>
      <c r="FA544" s="202"/>
      <c r="FB544" s="202"/>
      <c r="FC544" s="202"/>
      <c r="FD544" s="202"/>
      <c r="FE544" s="202"/>
      <c r="FF544" s="202"/>
      <c r="FG544" s="202"/>
      <c r="FH544" s="202"/>
      <c r="FI544" s="202"/>
      <c r="FJ544" s="202"/>
      <c r="FK544" s="202"/>
      <c r="FL544" s="202"/>
      <c r="FM544" s="202"/>
      <c r="FN544" s="202"/>
      <c r="FO544" s="202"/>
      <c r="FP544" s="202"/>
      <c r="FQ544" s="202"/>
      <c r="FR544" s="202"/>
      <c r="FS544" s="202"/>
      <c r="FT544" s="202"/>
      <c r="FU544" s="202"/>
      <c r="FV544" s="202"/>
      <c r="FW544" s="202"/>
      <c r="FX544" s="202"/>
      <c r="FY544" s="202"/>
      <c r="FZ544" s="202"/>
      <c r="GA544" s="202"/>
      <c r="GB544" s="202"/>
      <c r="GC544" s="202"/>
      <c r="GD544" s="202"/>
      <c r="GE544" s="202"/>
      <c r="GF544" s="202"/>
      <c r="GG544" s="202"/>
      <c r="GH544" s="202"/>
      <c r="GI544" s="202"/>
      <c r="GJ544" s="202"/>
      <c r="GK544" s="202"/>
      <c r="GL544" s="202"/>
      <c r="GM544" s="202"/>
      <c r="GN544" s="202"/>
      <c r="GO544" s="202"/>
      <c r="GP544" s="202"/>
      <c r="GQ544" s="202"/>
      <c r="GR544" s="202"/>
      <c r="GS544" s="202"/>
      <c r="GT544" s="202"/>
      <c r="GU544" s="202"/>
      <c r="GV544" s="202"/>
      <c r="GW544" s="202"/>
      <c r="GX544" s="202"/>
      <c r="GY544" s="202"/>
      <c r="GZ544" s="202"/>
      <c r="HA544" s="202"/>
      <c r="HB544" s="202"/>
      <c r="HC544" s="202"/>
      <c r="HD544" s="202"/>
      <c r="HE544" s="202"/>
      <c r="HF544" s="202"/>
      <c r="HG544" s="202"/>
      <c r="HH544" s="202"/>
      <c r="HI544" s="202"/>
      <c r="HJ544" s="202"/>
      <c r="HK544" s="202"/>
      <c r="HL544" s="202"/>
      <c r="HM544" s="202"/>
      <c r="HN544" s="202"/>
      <c r="HO544" s="202"/>
      <c r="HP544" s="202"/>
      <c r="HQ544" s="202"/>
      <c r="HR544" s="202"/>
      <c r="HS544" s="202"/>
    </row>
    <row r="545" spans="1:227" ht="10" customHeight="1" x14ac:dyDescent="0.35">
      <c r="A545" s="263"/>
      <c r="B545" s="263"/>
      <c r="C545" s="263"/>
      <c r="D545" s="263"/>
      <c r="E545" s="263"/>
      <c r="F545" s="263"/>
      <c r="G545" s="263"/>
      <c r="H545" s="263"/>
      <c r="I545" s="263"/>
      <c r="J545" s="263"/>
      <c r="K545" s="263"/>
      <c r="L545" s="263"/>
      <c r="M545" s="263"/>
      <c r="N545" s="263"/>
      <c r="O545" s="263"/>
      <c r="P545" s="263"/>
      <c r="Q545" s="263"/>
      <c r="R545" s="263"/>
      <c r="S545" s="263"/>
      <c r="T545" s="263"/>
      <c r="U545" s="263"/>
      <c r="V545" s="263"/>
      <c r="W545" s="263"/>
      <c r="X545" s="263"/>
      <c r="Y545" s="263"/>
      <c r="Z545" s="202"/>
      <c r="AY545" s="202"/>
      <c r="AZ545" s="202"/>
      <c r="BA545" s="202"/>
      <c r="BB545" s="202"/>
      <c r="BC545" s="202"/>
      <c r="BD545" s="202"/>
      <c r="BE545" s="202"/>
      <c r="BF545" s="202"/>
      <c r="BG545" s="202"/>
      <c r="BH545" s="202"/>
      <c r="BI545" s="202"/>
      <c r="BJ545" s="202"/>
      <c r="BK545" s="202"/>
      <c r="BL545" s="202"/>
      <c r="BM545" s="202"/>
      <c r="BN545" s="202"/>
      <c r="BO545" s="202"/>
      <c r="BP545" s="202"/>
      <c r="BQ545" s="202"/>
      <c r="BR545" s="202"/>
      <c r="BS545" s="202"/>
      <c r="BT545" s="202"/>
      <c r="BU545" s="202"/>
      <c r="BV545" s="202"/>
      <c r="BW545" s="202"/>
      <c r="BX545" s="202"/>
      <c r="BY545" s="202"/>
      <c r="BZ545" s="202"/>
      <c r="CA545" s="202"/>
      <c r="CB545" s="202"/>
      <c r="CC545" s="202"/>
      <c r="CD545" s="202"/>
      <c r="CE545" s="202"/>
      <c r="CF545" s="202"/>
      <c r="CG545" s="202"/>
      <c r="CH545" s="202"/>
      <c r="CI545" s="202"/>
      <c r="CJ545" s="202"/>
      <c r="CK545" s="202"/>
      <c r="CL545" s="202"/>
      <c r="CM545" s="202"/>
      <c r="CN545" s="202"/>
      <c r="CO545" s="202"/>
      <c r="CP545" s="202"/>
      <c r="CQ545" s="202"/>
      <c r="CR545" s="202"/>
      <c r="CS545" s="202"/>
      <c r="CT545" s="202"/>
      <c r="CU545" s="202"/>
      <c r="CV545" s="202"/>
      <c r="CW545" s="202"/>
      <c r="CX545" s="202"/>
      <c r="CY545" s="202"/>
      <c r="CZ545" s="202"/>
      <c r="DA545" s="202"/>
      <c r="DB545" s="202"/>
      <c r="DC545" s="202"/>
      <c r="DD545" s="202"/>
      <c r="DE545" s="202"/>
      <c r="DF545" s="202"/>
      <c r="DG545" s="202"/>
      <c r="DH545" s="202"/>
      <c r="DI545" s="202"/>
      <c r="DJ545" s="202"/>
      <c r="DK545" s="202"/>
      <c r="DL545" s="202"/>
      <c r="DM545" s="202"/>
      <c r="DN545" s="202"/>
      <c r="DO545" s="202"/>
      <c r="DP545" s="202"/>
      <c r="DQ545" s="202"/>
      <c r="DR545" s="202"/>
      <c r="DS545" s="202"/>
      <c r="DT545" s="202"/>
      <c r="DU545" s="202"/>
      <c r="DV545" s="202"/>
      <c r="DW545" s="202"/>
      <c r="DX545" s="202"/>
      <c r="DY545" s="202"/>
      <c r="DZ545" s="202"/>
      <c r="EA545" s="202"/>
      <c r="EB545" s="202"/>
      <c r="EC545" s="202"/>
      <c r="ED545" s="202"/>
      <c r="EE545" s="202"/>
      <c r="EF545" s="202"/>
      <c r="EG545" s="202"/>
      <c r="EH545" s="202"/>
      <c r="EI545" s="202"/>
      <c r="EJ545" s="202"/>
      <c r="EK545" s="202"/>
      <c r="EL545" s="202"/>
      <c r="EM545" s="202"/>
      <c r="EN545" s="202"/>
      <c r="EO545" s="202"/>
      <c r="EP545" s="202"/>
      <c r="EQ545" s="202"/>
      <c r="ER545" s="202"/>
      <c r="ES545" s="202"/>
      <c r="ET545" s="202"/>
      <c r="EU545" s="202"/>
      <c r="EV545" s="202"/>
      <c r="EW545" s="202"/>
      <c r="EX545" s="202"/>
      <c r="EY545" s="202"/>
      <c r="EZ545" s="202"/>
      <c r="FA545" s="202"/>
      <c r="FB545" s="202"/>
      <c r="FC545" s="202"/>
      <c r="FD545" s="202"/>
      <c r="FE545" s="202"/>
      <c r="FF545" s="202"/>
      <c r="FG545" s="202"/>
      <c r="FH545" s="202"/>
      <c r="FI545" s="202"/>
      <c r="FJ545" s="202"/>
      <c r="FK545" s="202"/>
      <c r="FL545" s="202"/>
      <c r="FM545" s="202"/>
      <c r="FN545" s="202"/>
      <c r="FO545" s="202"/>
      <c r="FP545" s="202"/>
      <c r="FQ545" s="202"/>
      <c r="FR545" s="202"/>
      <c r="FS545" s="202"/>
      <c r="FT545" s="202"/>
      <c r="FU545" s="202"/>
      <c r="FV545" s="202"/>
      <c r="FW545" s="202"/>
      <c r="FX545" s="202"/>
      <c r="FY545" s="202"/>
      <c r="FZ545" s="202"/>
      <c r="GA545" s="202"/>
      <c r="GB545" s="202"/>
      <c r="GC545" s="202"/>
      <c r="GD545" s="202"/>
      <c r="GE545" s="202"/>
      <c r="GF545" s="202"/>
      <c r="GG545" s="202"/>
      <c r="GH545" s="202"/>
      <c r="GI545" s="202"/>
      <c r="GJ545" s="202"/>
      <c r="GK545" s="202"/>
      <c r="GL545" s="202"/>
      <c r="GM545" s="202"/>
      <c r="GN545" s="202"/>
      <c r="GO545" s="202"/>
      <c r="GP545" s="202"/>
      <c r="GQ545" s="202"/>
      <c r="GR545" s="202"/>
      <c r="GS545" s="202"/>
      <c r="GT545" s="202"/>
      <c r="GU545" s="202"/>
      <c r="GV545" s="202"/>
      <c r="GW545" s="202"/>
      <c r="GX545" s="202"/>
      <c r="GY545" s="202"/>
      <c r="GZ545" s="202"/>
      <c r="HA545" s="202"/>
      <c r="HB545" s="202"/>
      <c r="HC545" s="202"/>
      <c r="HD545" s="202"/>
      <c r="HE545" s="202"/>
      <c r="HF545" s="202"/>
      <c r="HG545" s="202"/>
      <c r="HH545" s="202"/>
      <c r="HI545" s="202"/>
      <c r="HJ545" s="202"/>
      <c r="HK545" s="202"/>
      <c r="HL545" s="202"/>
      <c r="HM545" s="202"/>
      <c r="HN545" s="202"/>
      <c r="HO545" s="202"/>
      <c r="HP545" s="202"/>
      <c r="HQ545" s="202"/>
      <c r="HR545" s="202"/>
      <c r="HS545" s="202"/>
    </row>
    <row r="546" spans="1:227" ht="10" customHeight="1" x14ac:dyDescent="0.35">
      <c r="A546" s="263"/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3"/>
      <c r="Z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  <c r="BI546" s="202"/>
      <c r="BJ546" s="202"/>
      <c r="BK546" s="202"/>
      <c r="BL546" s="202"/>
      <c r="BM546" s="202"/>
      <c r="BN546" s="202"/>
      <c r="BO546" s="202"/>
      <c r="BP546" s="202"/>
      <c r="BQ546" s="202"/>
      <c r="BR546" s="202"/>
      <c r="BS546" s="202"/>
      <c r="BT546" s="202"/>
      <c r="BU546" s="202"/>
      <c r="BV546" s="202"/>
      <c r="BW546" s="202"/>
      <c r="BX546" s="202"/>
      <c r="BY546" s="202"/>
      <c r="BZ546" s="202"/>
      <c r="CA546" s="202"/>
      <c r="CB546" s="202"/>
      <c r="CC546" s="202"/>
      <c r="CD546" s="202"/>
      <c r="CE546" s="202"/>
      <c r="CF546" s="202"/>
      <c r="CG546" s="202"/>
      <c r="CH546" s="202"/>
      <c r="CI546" s="202"/>
      <c r="CJ546" s="202"/>
      <c r="CK546" s="202"/>
      <c r="CL546" s="202"/>
      <c r="CM546" s="202"/>
      <c r="CN546" s="202"/>
      <c r="CO546" s="202"/>
      <c r="CP546" s="202"/>
      <c r="CQ546" s="202"/>
      <c r="CR546" s="202"/>
      <c r="CS546" s="202"/>
      <c r="CT546" s="202"/>
      <c r="CU546" s="202"/>
      <c r="CV546" s="202"/>
      <c r="CW546" s="202"/>
      <c r="CX546" s="202"/>
      <c r="CY546" s="202"/>
      <c r="CZ546" s="202"/>
      <c r="DA546" s="202"/>
      <c r="DB546" s="202"/>
      <c r="DC546" s="202"/>
      <c r="DD546" s="202"/>
      <c r="DE546" s="202"/>
      <c r="DF546" s="202"/>
      <c r="DG546" s="202"/>
      <c r="DH546" s="202"/>
      <c r="DI546" s="202"/>
      <c r="DJ546" s="202"/>
      <c r="DK546" s="202"/>
      <c r="DL546" s="202"/>
      <c r="DM546" s="202"/>
      <c r="DN546" s="202"/>
      <c r="DO546" s="202"/>
      <c r="DP546" s="202"/>
      <c r="DQ546" s="202"/>
      <c r="DR546" s="202"/>
      <c r="DS546" s="202"/>
      <c r="DT546" s="202"/>
      <c r="DU546" s="202"/>
      <c r="DV546" s="202"/>
      <c r="DW546" s="202"/>
      <c r="DX546" s="202"/>
      <c r="DY546" s="202"/>
      <c r="DZ546" s="202"/>
      <c r="EA546" s="202"/>
      <c r="EB546" s="202"/>
      <c r="EC546" s="202"/>
      <c r="ED546" s="202"/>
      <c r="EE546" s="202"/>
      <c r="EF546" s="202"/>
      <c r="EG546" s="202"/>
      <c r="EH546" s="202"/>
      <c r="EI546" s="202"/>
      <c r="EJ546" s="202"/>
      <c r="EK546" s="202"/>
      <c r="EL546" s="202"/>
      <c r="EM546" s="202"/>
      <c r="EN546" s="202"/>
      <c r="EO546" s="202"/>
      <c r="EP546" s="202"/>
      <c r="EQ546" s="202"/>
      <c r="ER546" s="202"/>
      <c r="ES546" s="202"/>
      <c r="ET546" s="202"/>
      <c r="EU546" s="202"/>
      <c r="EV546" s="202"/>
      <c r="EW546" s="202"/>
      <c r="EX546" s="202"/>
      <c r="EY546" s="202"/>
      <c r="EZ546" s="202"/>
      <c r="FA546" s="202"/>
      <c r="FB546" s="202"/>
      <c r="FC546" s="202"/>
      <c r="FD546" s="202"/>
      <c r="FE546" s="202"/>
      <c r="FF546" s="202"/>
      <c r="FG546" s="202"/>
      <c r="FH546" s="202"/>
      <c r="FI546" s="202"/>
      <c r="FJ546" s="202"/>
      <c r="FK546" s="202"/>
      <c r="FL546" s="202"/>
      <c r="FM546" s="202"/>
      <c r="FN546" s="202"/>
      <c r="FO546" s="202"/>
      <c r="FP546" s="202"/>
      <c r="FQ546" s="202"/>
      <c r="FR546" s="202"/>
      <c r="FS546" s="202"/>
      <c r="FT546" s="202"/>
      <c r="FU546" s="202"/>
      <c r="FV546" s="202"/>
      <c r="FW546" s="202"/>
      <c r="FX546" s="202"/>
      <c r="FY546" s="202"/>
      <c r="FZ546" s="202"/>
      <c r="GA546" s="202"/>
      <c r="GB546" s="202"/>
      <c r="GC546" s="202"/>
      <c r="GD546" s="202"/>
      <c r="GE546" s="202"/>
      <c r="GF546" s="202"/>
      <c r="GG546" s="202"/>
      <c r="GH546" s="202"/>
      <c r="GI546" s="202"/>
      <c r="GJ546" s="202"/>
      <c r="GK546" s="202"/>
      <c r="GL546" s="202"/>
      <c r="GM546" s="202"/>
      <c r="GN546" s="202"/>
      <c r="GO546" s="202"/>
      <c r="GP546" s="202"/>
      <c r="GQ546" s="202"/>
      <c r="GR546" s="202"/>
      <c r="GS546" s="202"/>
      <c r="GT546" s="202"/>
      <c r="GU546" s="202"/>
      <c r="GV546" s="202"/>
      <c r="GW546" s="202"/>
      <c r="GX546" s="202"/>
      <c r="GY546" s="202"/>
      <c r="GZ546" s="202"/>
      <c r="HA546" s="202"/>
      <c r="HB546" s="202"/>
      <c r="HC546" s="202"/>
      <c r="HD546" s="202"/>
      <c r="HE546" s="202"/>
      <c r="HF546" s="202"/>
      <c r="HG546" s="202"/>
      <c r="HH546" s="202"/>
      <c r="HI546" s="202"/>
      <c r="HJ546" s="202"/>
      <c r="HK546" s="202"/>
      <c r="HL546" s="202"/>
      <c r="HM546" s="202"/>
      <c r="HN546" s="202"/>
      <c r="HO546" s="202"/>
      <c r="HP546" s="202"/>
      <c r="HQ546" s="202"/>
      <c r="HR546" s="202"/>
      <c r="HS546" s="202"/>
    </row>
    <row r="547" spans="1:227" ht="10" customHeight="1" x14ac:dyDescent="0.35">
      <c r="A547" s="263"/>
      <c r="B547" s="263"/>
      <c r="C547" s="263"/>
      <c r="D547" s="263"/>
      <c r="E547" s="263"/>
      <c r="F547" s="263"/>
      <c r="G547" s="263"/>
      <c r="H547" s="263"/>
      <c r="I547" s="263"/>
      <c r="J547" s="263"/>
      <c r="K547" s="263"/>
      <c r="L547" s="263"/>
      <c r="M547" s="263"/>
      <c r="N547" s="263"/>
      <c r="O547" s="263"/>
      <c r="P547" s="263"/>
      <c r="Q547" s="263"/>
      <c r="R547" s="263"/>
      <c r="S547" s="263"/>
      <c r="T547" s="263"/>
      <c r="U547" s="263"/>
      <c r="V547" s="263"/>
      <c r="W547" s="263"/>
      <c r="X547" s="263"/>
      <c r="Y547" s="263"/>
      <c r="Z547" s="202"/>
      <c r="AY547" s="202"/>
      <c r="AZ547" s="202"/>
      <c r="BA547" s="202"/>
      <c r="BB547" s="202"/>
      <c r="BC547" s="202"/>
      <c r="BD547" s="202"/>
      <c r="BE547" s="202"/>
      <c r="BF547" s="202"/>
      <c r="BG547" s="202"/>
      <c r="BH547" s="202"/>
      <c r="BI547" s="202"/>
      <c r="BJ547" s="202"/>
      <c r="BK547" s="202"/>
      <c r="BL547" s="202"/>
      <c r="BM547" s="202"/>
      <c r="BN547" s="202"/>
      <c r="BO547" s="202"/>
      <c r="BP547" s="202"/>
      <c r="BQ547" s="202"/>
      <c r="BR547" s="202"/>
      <c r="BS547" s="202"/>
      <c r="BT547" s="202"/>
      <c r="BU547" s="202"/>
      <c r="BV547" s="202"/>
      <c r="BW547" s="202"/>
      <c r="BX547" s="202"/>
      <c r="BY547" s="202"/>
      <c r="BZ547" s="202"/>
      <c r="CA547" s="202"/>
      <c r="CB547" s="202"/>
      <c r="CC547" s="202"/>
      <c r="CD547" s="202"/>
      <c r="CE547" s="202"/>
      <c r="CF547" s="202"/>
      <c r="CG547" s="202"/>
      <c r="CH547" s="202"/>
      <c r="CI547" s="202"/>
      <c r="CJ547" s="202"/>
      <c r="CK547" s="202"/>
      <c r="CL547" s="202"/>
      <c r="CM547" s="202"/>
      <c r="CN547" s="202"/>
      <c r="CO547" s="202"/>
      <c r="CP547" s="202"/>
      <c r="CQ547" s="202"/>
      <c r="CR547" s="202"/>
      <c r="CS547" s="202"/>
      <c r="CT547" s="202"/>
      <c r="CU547" s="202"/>
      <c r="CV547" s="202"/>
      <c r="CW547" s="202"/>
      <c r="CX547" s="202"/>
      <c r="CY547" s="202"/>
      <c r="CZ547" s="202"/>
      <c r="DA547" s="202"/>
      <c r="DB547" s="202"/>
      <c r="DC547" s="202"/>
      <c r="DD547" s="202"/>
      <c r="DE547" s="202"/>
      <c r="DF547" s="202"/>
      <c r="DG547" s="202"/>
      <c r="DH547" s="202"/>
      <c r="DI547" s="202"/>
      <c r="DJ547" s="202"/>
      <c r="DK547" s="202"/>
      <c r="DL547" s="202"/>
      <c r="DM547" s="202"/>
      <c r="DN547" s="202"/>
      <c r="DO547" s="202"/>
      <c r="DP547" s="202"/>
      <c r="DQ547" s="202"/>
      <c r="DR547" s="202"/>
      <c r="DS547" s="202"/>
      <c r="DT547" s="202"/>
      <c r="DU547" s="202"/>
      <c r="DV547" s="202"/>
      <c r="DW547" s="202"/>
      <c r="DX547" s="202"/>
      <c r="DY547" s="202"/>
      <c r="DZ547" s="202"/>
      <c r="EA547" s="202"/>
      <c r="EB547" s="202"/>
      <c r="EC547" s="202"/>
      <c r="ED547" s="202"/>
      <c r="EE547" s="202"/>
      <c r="EF547" s="202"/>
      <c r="EG547" s="202"/>
      <c r="EH547" s="202"/>
      <c r="EI547" s="202"/>
      <c r="EJ547" s="202"/>
      <c r="EK547" s="202"/>
      <c r="EL547" s="202"/>
      <c r="EM547" s="202"/>
      <c r="EN547" s="202"/>
      <c r="EO547" s="202"/>
      <c r="EP547" s="202"/>
      <c r="EQ547" s="202"/>
      <c r="ER547" s="202"/>
      <c r="ES547" s="202"/>
      <c r="ET547" s="202"/>
      <c r="EU547" s="202"/>
      <c r="EV547" s="202"/>
      <c r="EW547" s="202"/>
      <c r="EX547" s="202"/>
      <c r="EY547" s="202"/>
      <c r="EZ547" s="202"/>
      <c r="FA547" s="202"/>
      <c r="FB547" s="202"/>
      <c r="FC547" s="202"/>
      <c r="FD547" s="202"/>
      <c r="FE547" s="202"/>
      <c r="FF547" s="202"/>
      <c r="FG547" s="202"/>
      <c r="FH547" s="202"/>
      <c r="FI547" s="202"/>
      <c r="FJ547" s="202"/>
      <c r="FK547" s="202"/>
      <c r="FL547" s="202"/>
      <c r="FM547" s="202"/>
      <c r="FN547" s="202"/>
      <c r="FO547" s="202"/>
      <c r="FP547" s="202"/>
      <c r="FQ547" s="202"/>
      <c r="FR547" s="202"/>
      <c r="FS547" s="202"/>
      <c r="FT547" s="202"/>
      <c r="FU547" s="202"/>
      <c r="FV547" s="202"/>
      <c r="FW547" s="202"/>
      <c r="FX547" s="202"/>
      <c r="FY547" s="202"/>
      <c r="FZ547" s="202"/>
      <c r="GA547" s="202"/>
      <c r="GB547" s="202"/>
      <c r="GC547" s="202"/>
      <c r="GD547" s="202"/>
      <c r="GE547" s="202"/>
      <c r="GF547" s="202"/>
      <c r="GG547" s="202"/>
      <c r="GH547" s="202"/>
      <c r="GI547" s="202"/>
      <c r="GJ547" s="202"/>
      <c r="GK547" s="202"/>
      <c r="GL547" s="202"/>
      <c r="GM547" s="202"/>
      <c r="GN547" s="202"/>
      <c r="GO547" s="202"/>
      <c r="GP547" s="202"/>
      <c r="GQ547" s="202"/>
      <c r="GR547" s="202"/>
      <c r="GS547" s="202"/>
      <c r="GT547" s="202"/>
      <c r="GU547" s="202"/>
      <c r="GV547" s="202"/>
      <c r="GW547" s="202"/>
      <c r="GX547" s="202"/>
      <c r="GY547" s="202"/>
      <c r="GZ547" s="202"/>
      <c r="HA547" s="202"/>
      <c r="HB547" s="202"/>
      <c r="HC547" s="202"/>
      <c r="HD547" s="202"/>
      <c r="HE547" s="202"/>
      <c r="HF547" s="202"/>
      <c r="HG547" s="202"/>
      <c r="HH547" s="202"/>
      <c r="HI547" s="202"/>
      <c r="HJ547" s="202"/>
      <c r="HK547" s="202"/>
      <c r="HL547" s="202"/>
      <c r="HM547" s="202"/>
      <c r="HN547" s="202"/>
      <c r="HO547" s="202"/>
      <c r="HP547" s="202"/>
      <c r="HQ547" s="202"/>
      <c r="HR547" s="202"/>
      <c r="HS547" s="202"/>
    </row>
    <row r="548" spans="1:227" ht="10" customHeight="1" x14ac:dyDescent="0.35">
      <c r="A548" s="263"/>
      <c r="B548" s="263"/>
      <c r="C548" s="263"/>
      <c r="D548" s="263"/>
      <c r="E548" s="263"/>
      <c r="F548" s="263"/>
      <c r="G548" s="263"/>
      <c r="H548" s="263"/>
      <c r="I548" s="263"/>
      <c r="J548" s="263"/>
      <c r="K548" s="263"/>
      <c r="L548" s="263"/>
      <c r="M548" s="263"/>
      <c r="N548" s="263"/>
      <c r="O548" s="263"/>
      <c r="P548" s="263"/>
      <c r="Q548" s="263"/>
      <c r="R548" s="263"/>
      <c r="S548" s="263"/>
      <c r="T548" s="263"/>
      <c r="U548" s="263"/>
      <c r="V548" s="263"/>
      <c r="W548" s="263"/>
      <c r="X548" s="263"/>
      <c r="Y548" s="263"/>
      <c r="Z548" s="202"/>
      <c r="AY548" s="202"/>
      <c r="AZ548" s="202"/>
      <c r="BA548" s="202"/>
      <c r="BB548" s="202"/>
      <c r="BC548" s="202"/>
      <c r="BD548" s="202"/>
      <c r="BE548" s="202"/>
      <c r="BF548" s="202"/>
      <c r="BG548" s="202"/>
      <c r="BH548" s="202"/>
      <c r="BI548" s="202"/>
      <c r="BJ548" s="202"/>
      <c r="BK548" s="202"/>
      <c r="BL548" s="202"/>
      <c r="BM548" s="202"/>
      <c r="BN548" s="202"/>
      <c r="BO548" s="202"/>
      <c r="BP548" s="202"/>
      <c r="BQ548" s="202"/>
      <c r="BR548" s="202"/>
      <c r="BS548" s="202"/>
      <c r="BT548" s="202"/>
      <c r="BU548" s="202"/>
      <c r="BV548" s="202"/>
      <c r="BW548" s="202"/>
      <c r="BX548" s="202"/>
      <c r="BY548" s="202"/>
      <c r="BZ548" s="202"/>
      <c r="CA548" s="202"/>
      <c r="CB548" s="202"/>
      <c r="CC548" s="202"/>
      <c r="CD548" s="202"/>
      <c r="CE548" s="202"/>
      <c r="CF548" s="202"/>
      <c r="CG548" s="202"/>
      <c r="CH548" s="202"/>
      <c r="CI548" s="202"/>
      <c r="CJ548" s="202"/>
      <c r="CK548" s="202"/>
      <c r="CL548" s="202"/>
      <c r="CM548" s="202"/>
      <c r="CN548" s="202"/>
      <c r="CO548" s="202"/>
      <c r="CP548" s="202"/>
      <c r="CQ548" s="202"/>
      <c r="CR548" s="202"/>
      <c r="CS548" s="202"/>
      <c r="CT548" s="202"/>
      <c r="CU548" s="202"/>
      <c r="CV548" s="202"/>
      <c r="CW548" s="202"/>
      <c r="CX548" s="202"/>
      <c r="CY548" s="202"/>
      <c r="CZ548" s="202"/>
      <c r="DA548" s="202"/>
      <c r="DB548" s="202"/>
      <c r="DC548" s="202"/>
      <c r="DD548" s="202"/>
      <c r="DE548" s="202"/>
      <c r="DF548" s="202"/>
      <c r="DG548" s="202"/>
      <c r="DH548" s="202"/>
      <c r="DI548" s="202"/>
      <c r="DJ548" s="202"/>
      <c r="DK548" s="202"/>
      <c r="DL548" s="202"/>
      <c r="DM548" s="202"/>
      <c r="DN548" s="202"/>
      <c r="DO548" s="202"/>
      <c r="DP548" s="202"/>
      <c r="DQ548" s="202"/>
      <c r="DR548" s="202"/>
      <c r="DS548" s="202"/>
      <c r="DT548" s="202"/>
      <c r="DU548" s="202"/>
      <c r="DV548" s="202"/>
      <c r="DW548" s="202"/>
      <c r="DX548" s="202"/>
      <c r="DY548" s="202"/>
      <c r="DZ548" s="202"/>
      <c r="EA548" s="202"/>
      <c r="EB548" s="202"/>
      <c r="EC548" s="202"/>
      <c r="ED548" s="202"/>
      <c r="EE548" s="202"/>
      <c r="EF548" s="202"/>
      <c r="EG548" s="202"/>
      <c r="EH548" s="202"/>
      <c r="EI548" s="202"/>
      <c r="EJ548" s="202"/>
      <c r="EK548" s="202"/>
      <c r="EL548" s="202"/>
      <c r="EM548" s="202"/>
      <c r="EN548" s="202"/>
      <c r="EO548" s="202"/>
      <c r="EP548" s="202"/>
      <c r="EQ548" s="202"/>
      <c r="ER548" s="202"/>
      <c r="ES548" s="202"/>
      <c r="ET548" s="202"/>
      <c r="EU548" s="202"/>
      <c r="EV548" s="202"/>
      <c r="EW548" s="202"/>
      <c r="EX548" s="202"/>
      <c r="EY548" s="202"/>
      <c r="EZ548" s="202"/>
      <c r="FA548" s="202"/>
      <c r="FB548" s="202"/>
      <c r="FC548" s="202"/>
      <c r="FD548" s="202"/>
      <c r="FE548" s="202"/>
      <c r="FF548" s="202"/>
      <c r="FG548" s="202"/>
      <c r="FH548" s="202"/>
      <c r="FI548" s="202"/>
      <c r="FJ548" s="202"/>
      <c r="FK548" s="202"/>
      <c r="FL548" s="202"/>
      <c r="FM548" s="202"/>
      <c r="FN548" s="202"/>
      <c r="FO548" s="202"/>
      <c r="FP548" s="202"/>
      <c r="FQ548" s="202"/>
      <c r="FR548" s="202"/>
      <c r="FS548" s="202"/>
      <c r="FT548" s="202"/>
      <c r="FU548" s="202"/>
      <c r="FV548" s="202"/>
      <c r="FW548" s="202"/>
      <c r="FX548" s="202"/>
      <c r="FY548" s="202"/>
      <c r="FZ548" s="202"/>
      <c r="GA548" s="202"/>
      <c r="GB548" s="202"/>
      <c r="GC548" s="202"/>
      <c r="GD548" s="202"/>
      <c r="GE548" s="202"/>
      <c r="GF548" s="202"/>
      <c r="GG548" s="202"/>
      <c r="GH548" s="202"/>
      <c r="GI548" s="202"/>
      <c r="GJ548" s="202"/>
      <c r="GK548" s="202"/>
      <c r="GL548" s="202"/>
      <c r="GM548" s="202"/>
      <c r="GN548" s="202"/>
      <c r="GO548" s="202"/>
      <c r="GP548" s="202"/>
      <c r="GQ548" s="202"/>
      <c r="GR548" s="202"/>
      <c r="GS548" s="202"/>
      <c r="GT548" s="202"/>
      <c r="GU548" s="202"/>
      <c r="GV548" s="202"/>
      <c r="GW548" s="202"/>
      <c r="GX548" s="202"/>
      <c r="GY548" s="202"/>
      <c r="GZ548" s="202"/>
      <c r="HA548" s="202"/>
      <c r="HB548" s="202"/>
      <c r="HC548" s="202"/>
      <c r="HD548" s="202"/>
      <c r="HE548" s="202"/>
      <c r="HF548" s="202"/>
      <c r="HG548" s="202"/>
      <c r="HH548" s="202"/>
      <c r="HI548" s="202"/>
      <c r="HJ548" s="202"/>
      <c r="HK548" s="202"/>
      <c r="HL548" s="202"/>
      <c r="HM548" s="202"/>
      <c r="HN548" s="202"/>
      <c r="HO548" s="202"/>
      <c r="HP548" s="202"/>
      <c r="HQ548" s="202"/>
      <c r="HR548" s="202"/>
      <c r="HS548" s="202"/>
    </row>
    <row r="549" spans="1:227" ht="10" customHeight="1" x14ac:dyDescent="0.35">
      <c r="A549" s="263"/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3"/>
      <c r="Z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  <c r="BI549" s="202"/>
      <c r="BJ549" s="202"/>
      <c r="BK549" s="202"/>
      <c r="BL549" s="202"/>
      <c r="BM549" s="202"/>
      <c r="BN549" s="202"/>
      <c r="BO549" s="202"/>
      <c r="BP549" s="202"/>
      <c r="BQ549" s="202"/>
      <c r="BR549" s="202"/>
      <c r="BS549" s="202"/>
      <c r="BT549" s="202"/>
      <c r="BU549" s="202"/>
      <c r="BV549" s="202"/>
      <c r="BW549" s="202"/>
      <c r="BX549" s="202"/>
      <c r="BY549" s="202"/>
      <c r="BZ549" s="202"/>
      <c r="CA549" s="202"/>
      <c r="CB549" s="202"/>
      <c r="CC549" s="202"/>
      <c r="CD549" s="202"/>
      <c r="CE549" s="202"/>
      <c r="CF549" s="202"/>
      <c r="CG549" s="202"/>
      <c r="CH549" s="202"/>
      <c r="CI549" s="202"/>
      <c r="CJ549" s="202"/>
      <c r="CK549" s="202"/>
      <c r="CL549" s="202"/>
      <c r="CM549" s="202"/>
      <c r="CN549" s="202"/>
      <c r="CO549" s="202"/>
      <c r="CP549" s="202"/>
      <c r="CQ549" s="202"/>
      <c r="CR549" s="202"/>
      <c r="CS549" s="202"/>
      <c r="CT549" s="202"/>
      <c r="CU549" s="202"/>
      <c r="CV549" s="202"/>
      <c r="CW549" s="202"/>
      <c r="CX549" s="202"/>
      <c r="CY549" s="202"/>
      <c r="CZ549" s="202"/>
      <c r="DA549" s="202"/>
      <c r="DB549" s="202"/>
      <c r="DC549" s="202"/>
      <c r="DD549" s="202"/>
      <c r="DE549" s="202"/>
      <c r="DF549" s="202"/>
      <c r="DG549" s="202"/>
      <c r="DH549" s="202"/>
      <c r="DI549" s="202"/>
      <c r="DJ549" s="202"/>
      <c r="DK549" s="202"/>
      <c r="DL549" s="202"/>
      <c r="DM549" s="202"/>
      <c r="DN549" s="202"/>
      <c r="DO549" s="202"/>
      <c r="DP549" s="202"/>
      <c r="DQ549" s="202"/>
      <c r="DR549" s="202"/>
      <c r="DS549" s="202"/>
      <c r="DT549" s="202"/>
      <c r="DU549" s="202"/>
      <c r="DV549" s="202"/>
      <c r="DW549" s="202"/>
      <c r="DX549" s="202"/>
      <c r="DY549" s="202"/>
      <c r="DZ549" s="202"/>
      <c r="EA549" s="202"/>
      <c r="EB549" s="202"/>
      <c r="EC549" s="202"/>
      <c r="ED549" s="202"/>
      <c r="EE549" s="202"/>
      <c r="EF549" s="202"/>
      <c r="EG549" s="202"/>
      <c r="EH549" s="202"/>
      <c r="EI549" s="202"/>
      <c r="EJ549" s="202"/>
      <c r="EK549" s="202"/>
      <c r="EL549" s="202"/>
      <c r="EM549" s="202"/>
      <c r="EN549" s="202"/>
      <c r="EO549" s="202"/>
      <c r="EP549" s="202"/>
      <c r="EQ549" s="202"/>
      <c r="ER549" s="202"/>
      <c r="ES549" s="202"/>
      <c r="ET549" s="202"/>
      <c r="EU549" s="202"/>
      <c r="EV549" s="202"/>
      <c r="EW549" s="202"/>
      <c r="EX549" s="202"/>
      <c r="EY549" s="202"/>
      <c r="EZ549" s="202"/>
      <c r="FA549" s="202"/>
      <c r="FB549" s="202"/>
      <c r="FC549" s="202"/>
      <c r="FD549" s="202"/>
      <c r="FE549" s="202"/>
      <c r="FF549" s="202"/>
      <c r="FG549" s="202"/>
      <c r="FH549" s="202"/>
      <c r="FI549" s="202"/>
      <c r="FJ549" s="202"/>
      <c r="FK549" s="202"/>
      <c r="FL549" s="202"/>
      <c r="FM549" s="202"/>
      <c r="FN549" s="202"/>
      <c r="FO549" s="202"/>
      <c r="FP549" s="202"/>
      <c r="FQ549" s="202"/>
      <c r="FR549" s="202"/>
      <c r="FS549" s="202"/>
      <c r="FT549" s="202"/>
      <c r="FU549" s="202"/>
      <c r="FV549" s="202"/>
      <c r="FW549" s="202"/>
      <c r="FX549" s="202"/>
      <c r="FY549" s="202"/>
      <c r="FZ549" s="202"/>
      <c r="GA549" s="202"/>
      <c r="GB549" s="202"/>
      <c r="GC549" s="202"/>
      <c r="GD549" s="202"/>
      <c r="GE549" s="202"/>
      <c r="GF549" s="202"/>
      <c r="GG549" s="202"/>
      <c r="GH549" s="202"/>
      <c r="GI549" s="202"/>
      <c r="GJ549" s="202"/>
      <c r="GK549" s="202"/>
      <c r="GL549" s="202"/>
      <c r="GM549" s="202"/>
      <c r="GN549" s="202"/>
      <c r="GO549" s="202"/>
      <c r="GP549" s="202"/>
      <c r="GQ549" s="202"/>
      <c r="GR549" s="202"/>
      <c r="GS549" s="202"/>
      <c r="GT549" s="202"/>
      <c r="GU549" s="202"/>
      <c r="GV549" s="202"/>
      <c r="GW549" s="202"/>
      <c r="GX549" s="202"/>
      <c r="GY549" s="202"/>
      <c r="GZ549" s="202"/>
      <c r="HA549" s="202"/>
      <c r="HB549" s="202"/>
      <c r="HC549" s="202"/>
      <c r="HD549" s="202"/>
      <c r="HE549" s="202"/>
      <c r="HF549" s="202"/>
      <c r="HG549" s="202"/>
      <c r="HH549" s="202"/>
      <c r="HI549" s="202"/>
      <c r="HJ549" s="202"/>
      <c r="HK549" s="202"/>
      <c r="HL549" s="202"/>
      <c r="HM549" s="202"/>
      <c r="HN549" s="202"/>
      <c r="HO549" s="202"/>
      <c r="HP549" s="202"/>
      <c r="HQ549" s="202"/>
      <c r="HR549" s="202"/>
      <c r="HS549" s="202"/>
    </row>
    <row r="550" spans="1:227" ht="10" customHeight="1" x14ac:dyDescent="0.35">
      <c r="A550" s="263"/>
      <c r="B550" s="263"/>
      <c r="C550" s="263"/>
      <c r="D550" s="263"/>
      <c r="E550" s="263"/>
      <c r="F550" s="263"/>
      <c r="G550" s="263"/>
      <c r="H550" s="263"/>
      <c r="I550" s="263"/>
      <c r="J550" s="263"/>
      <c r="K550" s="263"/>
      <c r="L550" s="263"/>
      <c r="M550" s="263"/>
      <c r="N550" s="263"/>
      <c r="O550" s="263"/>
      <c r="P550" s="263"/>
      <c r="Q550" s="263"/>
      <c r="R550" s="263"/>
      <c r="S550" s="263"/>
      <c r="T550" s="263"/>
      <c r="U550" s="263"/>
      <c r="V550" s="263"/>
      <c r="W550" s="263"/>
      <c r="X550" s="263"/>
      <c r="Y550" s="263"/>
      <c r="Z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  <c r="BI550" s="202"/>
      <c r="BJ550" s="202"/>
      <c r="BK550" s="202"/>
      <c r="BL550" s="202"/>
      <c r="BM550" s="202"/>
      <c r="BN550" s="202"/>
      <c r="BO550" s="202"/>
      <c r="BP550" s="202"/>
      <c r="BQ550" s="202"/>
      <c r="BR550" s="202"/>
      <c r="BS550" s="202"/>
      <c r="BT550" s="202"/>
      <c r="BU550" s="202"/>
      <c r="BV550" s="202"/>
      <c r="BW550" s="202"/>
      <c r="BX550" s="202"/>
      <c r="BY550" s="202"/>
      <c r="BZ550" s="202"/>
      <c r="CA550" s="202"/>
      <c r="CB550" s="202"/>
      <c r="CC550" s="202"/>
      <c r="CD550" s="202"/>
      <c r="CE550" s="202"/>
      <c r="CF550" s="202"/>
      <c r="CG550" s="202"/>
      <c r="CH550" s="202"/>
      <c r="CI550" s="202"/>
      <c r="CJ550" s="202"/>
      <c r="CK550" s="202"/>
      <c r="CL550" s="202"/>
      <c r="CM550" s="202"/>
      <c r="CN550" s="202"/>
      <c r="CO550" s="202"/>
      <c r="CP550" s="202"/>
      <c r="CQ550" s="202"/>
      <c r="CR550" s="202"/>
      <c r="CS550" s="202"/>
      <c r="CT550" s="202"/>
      <c r="CU550" s="202"/>
      <c r="CV550" s="202"/>
      <c r="CW550" s="202"/>
      <c r="CX550" s="202"/>
      <c r="CY550" s="202"/>
      <c r="CZ550" s="202"/>
      <c r="DA550" s="202"/>
      <c r="DB550" s="202"/>
      <c r="DC550" s="202"/>
      <c r="DD550" s="202"/>
      <c r="DE550" s="202"/>
      <c r="DF550" s="202"/>
      <c r="DG550" s="202"/>
      <c r="DH550" s="202"/>
      <c r="DI550" s="202"/>
      <c r="DJ550" s="202"/>
      <c r="DK550" s="202"/>
      <c r="DL550" s="202"/>
      <c r="DM550" s="202"/>
      <c r="DN550" s="202"/>
      <c r="DO550" s="202"/>
      <c r="DP550" s="202"/>
      <c r="DQ550" s="202"/>
      <c r="DR550" s="202"/>
      <c r="DS550" s="202"/>
      <c r="DT550" s="202"/>
      <c r="DU550" s="202"/>
      <c r="DV550" s="202"/>
      <c r="DW550" s="202"/>
      <c r="DX550" s="202"/>
      <c r="DY550" s="202"/>
      <c r="DZ550" s="202"/>
      <c r="EA550" s="202"/>
      <c r="EB550" s="202"/>
      <c r="EC550" s="202"/>
      <c r="ED550" s="202"/>
      <c r="EE550" s="202"/>
      <c r="EF550" s="202"/>
      <c r="EG550" s="202"/>
      <c r="EH550" s="202"/>
      <c r="EI550" s="202"/>
      <c r="EJ550" s="202"/>
      <c r="EK550" s="202"/>
      <c r="EL550" s="202"/>
      <c r="EM550" s="202"/>
      <c r="EN550" s="202"/>
      <c r="EO550" s="202"/>
      <c r="EP550" s="202"/>
      <c r="EQ550" s="202"/>
      <c r="ER550" s="202"/>
      <c r="ES550" s="202"/>
      <c r="ET550" s="202"/>
      <c r="EU550" s="202"/>
      <c r="EV550" s="202"/>
      <c r="EW550" s="202"/>
      <c r="EX550" s="202"/>
      <c r="EY550" s="202"/>
      <c r="EZ550" s="202"/>
      <c r="FA550" s="202"/>
      <c r="FB550" s="202"/>
      <c r="FC550" s="202"/>
      <c r="FD550" s="202"/>
      <c r="FE550" s="202"/>
      <c r="FF550" s="202"/>
      <c r="FG550" s="202"/>
      <c r="FH550" s="202"/>
      <c r="FI550" s="202"/>
      <c r="FJ550" s="202"/>
      <c r="FK550" s="202"/>
      <c r="FL550" s="202"/>
      <c r="FM550" s="202"/>
      <c r="FN550" s="202"/>
      <c r="FO550" s="202"/>
      <c r="FP550" s="202"/>
      <c r="FQ550" s="202"/>
      <c r="FR550" s="202"/>
      <c r="FS550" s="202"/>
      <c r="FT550" s="202"/>
      <c r="FU550" s="202"/>
      <c r="FV550" s="202"/>
      <c r="FW550" s="202"/>
      <c r="FX550" s="202"/>
      <c r="FY550" s="202"/>
      <c r="FZ550" s="202"/>
      <c r="GA550" s="202"/>
      <c r="GB550" s="202"/>
      <c r="GC550" s="202"/>
      <c r="GD550" s="202"/>
      <c r="GE550" s="202"/>
      <c r="GF550" s="202"/>
      <c r="GG550" s="202"/>
      <c r="GH550" s="202"/>
      <c r="GI550" s="202"/>
      <c r="GJ550" s="202"/>
      <c r="GK550" s="202"/>
      <c r="GL550" s="202"/>
      <c r="GM550" s="202"/>
      <c r="GN550" s="202"/>
      <c r="GO550" s="202"/>
      <c r="GP550" s="202"/>
      <c r="GQ550" s="202"/>
      <c r="GR550" s="202"/>
      <c r="GS550" s="202"/>
      <c r="GT550" s="202"/>
      <c r="GU550" s="202"/>
      <c r="GV550" s="202"/>
      <c r="GW550" s="202"/>
      <c r="GX550" s="202"/>
      <c r="GY550" s="202"/>
      <c r="GZ550" s="202"/>
      <c r="HA550" s="202"/>
      <c r="HB550" s="202"/>
      <c r="HC550" s="202"/>
      <c r="HD550" s="202"/>
      <c r="HE550" s="202"/>
      <c r="HF550" s="202"/>
      <c r="HG550" s="202"/>
      <c r="HH550" s="202"/>
      <c r="HI550" s="202"/>
      <c r="HJ550" s="202"/>
      <c r="HK550" s="202"/>
      <c r="HL550" s="202"/>
      <c r="HM550" s="202"/>
      <c r="HN550" s="202"/>
      <c r="HO550" s="202"/>
      <c r="HP550" s="202"/>
      <c r="HQ550" s="202"/>
      <c r="HR550" s="202"/>
      <c r="HS550" s="202"/>
    </row>
    <row r="551" spans="1:227" ht="10" customHeight="1" x14ac:dyDescent="0.35">
      <c r="A551" s="263"/>
      <c r="B551" s="263"/>
      <c r="C551" s="263"/>
      <c r="D551" s="263"/>
      <c r="E551" s="263"/>
      <c r="F551" s="263"/>
      <c r="G551" s="263"/>
      <c r="H551" s="263"/>
      <c r="I551" s="263"/>
      <c r="J551" s="263"/>
      <c r="K551" s="263"/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  <c r="BI551" s="202"/>
      <c r="BJ551" s="202"/>
      <c r="BK551" s="202"/>
      <c r="BL551" s="202"/>
      <c r="BM551" s="202"/>
      <c r="BN551" s="202"/>
      <c r="BO551" s="202"/>
      <c r="BP551" s="202"/>
      <c r="BQ551" s="202"/>
      <c r="BR551" s="202"/>
      <c r="BS551" s="202"/>
      <c r="BT551" s="202"/>
      <c r="BU551" s="202"/>
      <c r="BV551" s="202"/>
      <c r="BW551" s="202"/>
      <c r="BX551" s="202"/>
      <c r="BY551" s="202"/>
      <c r="BZ551" s="202"/>
      <c r="CA551" s="202"/>
      <c r="CB551" s="202"/>
      <c r="CC551" s="202"/>
      <c r="CD551" s="202"/>
      <c r="CE551" s="202"/>
      <c r="CF551" s="202"/>
      <c r="CG551" s="202"/>
      <c r="CH551" s="202"/>
      <c r="CI551" s="202"/>
      <c r="CJ551" s="202"/>
      <c r="CK551" s="202"/>
      <c r="CL551" s="202"/>
      <c r="CM551" s="202"/>
      <c r="CN551" s="202"/>
      <c r="CO551" s="202"/>
      <c r="CP551" s="202"/>
      <c r="CQ551" s="202"/>
      <c r="CR551" s="202"/>
      <c r="CS551" s="202"/>
      <c r="CT551" s="202"/>
      <c r="CU551" s="202"/>
      <c r="CV551" s="202"/>
      <c r="CW551" s="202"/>
      <c r="CX551" s="202"/>
      <c r="CY551" s="202"/>
      <c r="CZ551" s="202"/>
      <c r="DA551" s="202"/>
      <c r="DB551" s="202"/>
      <c r="DC551" s="202"/>
      <c r="DD551" s="202"/>
      <c r="DE551" s="202"/>
      <c r="DF551" s="202"/>
      <c r="DG551" s="202"/>
      <c r="DH551" s="202"/>
      <c r="DI551" s="202"/>
      <c r="DJ551" s="202"/>
      <c r="DK551" s="202"/>
      <c r="DL551" s="202"/>
      <c r="DM551" s="202"/>
      <c r="DN551" s="202"/>
      <c r="DO551" s="202"/>
      <c r="DP551" s="202"/>
      <c r="DQ551" s="202"/>
      <c r="DR551" s="202"/>
      <c r="DS551" s="202"/>
      <c r="DT551" s="202"/>
      <c r="DU551" s="202"/>
      <c r="DV551" s="202"/>
      <c r="DW551" s="202"/>
      <c r="DX551" s="202"/>
      <c r="DY551" s="202"/>
      <c r="DZ551" s="202"/>
      <c r="EA551" s="202"/>
      <c r="EB551" s="202"/>
      <c r="EC551" s="202"/>
      <c r="ED551" s="202"/>
      <c r="EE551" s="202"/>
      <c r="EF551" s="202"/>
      <c r="EG551" s="202"/>
      <c r="EH551" s="202"/>
      <c r="EI551" s="202"/>
      <c r="EJ551" s="202"/>
      <c r="EK551" s="202"/>
      <c r="EL551" s="202"/>
      <c r="EM551" s="202"/>
      <c r="EN551" s="202"/>
      <c r="EO551" s="202"/>
      <c r="EP551" s="202"/>
      <c r="EQ551" s="202"/>
      <c r="ER551" s="202"/>
      <c r="ES551" s="202"/>
      <c r="ET551" s="202"/>
      <c r="EU551" s="202"/>
      <c r="EV551" s="202"/>
      <c r="EW551" s="202"/>
      <c r="EX551" s="202"/>
      <c r="EY551" s="202"/>
      <c r="EZ551" s="202"/>
      <c r="FA551" s="202"/>
      <c r="FB551" s="202"/>
      <c r="FC551" s="202"/>
      <c r="FD551" s="202"/>
      <c r="FE551" s="202"/>
      <c r="FF551" s="202"/>
      <c r="FG551" s="202"/>
      <c r="FH551" s="202"/>
      <c r="FI551" s="202"/>
      <c r="FJ551" s="202"/>
      <c r="FK551" s="202"/>
      <c r="FL551" s="202"/>
      <c r="FM551" s="202"/>
      <c r="FN551" s="202"/>
      <c r="FO551" s="202"/>
      <c r="FP551" s="202"/>
      <c r="FQ551" s="202"/>
      <c r="FR551" s="202"/>
      <c r="FS551" s="202"/>
      <c r="FT551" s="202"/>
      <c r="FU551" s="202"/>
      <c r="FV551" s="202"/>
      <c r="FW551" s="202"/>
      <c r="FX551" s="202"/>
      <c r="FY551" s="202"/>
      <c r="FZ551" s="202"/>
      <c r="GA551" s="202"/>
      <c r="GB551" s="202"/>
      <c r="GC551" s="202"/>
      <c r="GD551" s="202"/>
      <c r="GE551" s="202"/>
      <c r="GF551" s="202"/>
      <c r="GG551" s="202"/>
      <c r="GH551" s="202"/>
      <c r="GI551" s="202"/>
      <c r="GJ551" s="202"/>
      <c r="GK551" s="202"/>
      <c r="GL551" s="202"/>
      <c r="GM551" s="202"/>
      <c r="GN551" s="202"/>
      <c r="GO551" s="202"/>
      <c r="GP551" s="202"/>
      <c r="GQ551" s="202"/>
      <c r="GR551" s="202"/>
      <c r="GS551" s="202"/>
      <c r="GT551" s="202"/>
      <c r="GU551" s="202"/>
      <c r="GV551" s="202"/>
      <c r="GW551" s="202"/>
      <c r="GX551" s="202"/>
      <c r="GY551" s="202"/>
      <c r="GZ551" s="202"/>
      <c r="HA551" s="202"/>
      <c r="HB551" s="202"/>
      <c r="HC551" s="202"/>
      <c r="HD551" s="202"/>
      <c r="HE551" s="202"/>
      <c r="HF551" s="202"/>
      <c r="HG551" s="202"/>
      <c r="HH551" s="202"/>
      <c r="HI551" s="202"/>
      <c r="HJ551" s="202"/>
      <c r="HK551" s="202"/>
      <c r="HL551" s="202"/>
      <c r="HM551" s="202"/>
      <c r="HN551" s="202"/>
      <c r="HO551" s="202"/>
      <c r="HP551" s="202"/>
      <c r="HQ551" s="202"/>
      <c r="HR551" s="202"/>
      <c r="HS551" s="202"/>
    </row>
    <row r="552" spans="1:227" ht="10" customHeight="1" x14ac:dyDescent="0.35">
      <c r="A552" s="263"/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3"/>
      <c r="Z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  <c r="BI552" s="202"/>
      <c r="BJ552" s="202"/>
      <c r="BK552" s="202"/>
      <c r="BL552" s="202"/>
      <c r="BM552" s="202"/>
      <c r="BN552" s="202"/>
      <c r="BO552" s="202"/>
      <c r="BP552" s="202"/>
      <c r="BQ552" s="202"/>
      <c r="BR552" s="202"/>
      <c r="BS552" s="202"/>
      <c r="BT552" s="202"/>
      <c r="BU552" s="202"/>
      <c r="BV552" s="202"/>
      <c r="BW552" s="202"/>
      <c r="BX552" s="202"/>
      <c r="BY552" s="202"/>
      <c r="BZ552" s="202"/>
      <c r="CA552" s="202"/>
      <c r="CB552" s="202"/>
      <c r="CC552" s="202"/>
      <c r="CD552" s="202"/>
      <c r="CE552" s="202"/>
      <c r="CF552" s="202"/>
      <c r="CG552" s="202"/>
      <c r="CH552" s="202"/>
      <c r="CI552" s="202"/>
      <c r="CJ552" s="202"/>
      <c r="CK552" s="202"/>
      <c r="CL552" s="202"/>
      <c r="CM552" s="202"/>
      <c r="CN552" s="202"/>
      <c r="CO552" s="202"/>
      <c r="CP552" s="202"/>
      <c r="CQ552" s="202"/>
      <c r="CR552" s="202"/>
      <c r="CS552" s="202"/>
      <c r="CT552" s="202"/>
      <c r="CU552" s="202"/>
      <c r="CV552" s="202"/>
      <c r="CW552" s="202"/>
      <c r="CX552" s="202"/>
      <c r="CY552" s="202"/>
      <c r="CZ552" s="202"/>
      <c r="DA552" s="202"/>
      <c r="DB552" s="202"/>
      <c r="DC552" s="202"/>
      <c r="DD552" s="202"/>
      <c r="DE552" s="202"/>
      <c r="DF552" s="202"/>
      <c r="DG552" s="202"/>
      <c r="DH552" s="202"/>
      <c r="DI552" s="202"/>
      <c r="DJ552" s="202"/>
      <c r="DK552" s="202"/>
      <c r="DL552" s="202"/>
      <c r="DM552" s="202"/>
      <c r="DN552" s="202"/>
      <c r="DO552" s="202"/>
      <c r="DP552" s="202"/>
      <c r="DQ552" s="202"/>
      <c r="DR552" s="202"/>
      <c r="DS552" s="202"/>
      <c r="DT552" s="202"/>
      <c r="DU552" s="202"/>
      <c r="DV552" s="202"/>
      <c r="DW552" s="202"/>
      <c r="DX552" s="202"/>
      <c r="DY552" s="202"/>
      <c r="DZ552" s="202"/>
      <c r="EA552" s="202"/>
      <c r="EB552" s="202"/>
      <c r="EC552" s="202"/>
      <c r="ED552" s="202"/>
      <c r="EE552" s="202"/>
      <c r="EF552" s="202"/>
      <c r="EG552" s="202"/>
      <c r="EH552" s="202"/>
      <c r="EI552" s="202"/>
      <c r="EJ552" s="202"/>
      <c r="EK552" s="202"/>
      <c r="EL552" s="202"/>
      <c r="EM552" s="202"/>
      <c r="EN552" s="202"/>
      <c r="EO552" s="202"/>
      <c r="EP552" s="202"/>
      <c r="EQ552" s="202"/>
      <c r="ER552" s="202"/>
      <c r="ES552" s="202"/>
      <c r="ET552" s="202"/>
      <c r="EU552" s="202"/>
      <c r="EV552" s="202"/>
      <c r="EW552" s="202"/>
      <c r="EX552" s="202"/>
      <c r="EY552" s="202"/>
      <c r="EZ552" s="202"/>
      <c r="FA552" s="202"/>
      <c r="FB552" s="202"/>
      <c r="FC552" s="202"/>
      <c r="FD552" s="202"/>
      <c r="FE552" s="202"/>
      <c r="FF552" s="202"/>
      <c r="FG552" s="202"/>
      <c r="FH552" s="202"/>
      <c r="FI552" s="202"/>
      <c r="FJ552" s="202"/>
      <c r="FK552" s="202"/>
      <c r="FL552" s="202"/>
      <c r="FM552" s="202"/>
      <c r="FN552" s="202"/>
      <c r="FO552" s="202"/>
      <c r="FP552" s="202"/>
      <c r="FQ552" s="202"/>
      <c r="FR552" s="202"/>
      <c r="FS552" s="202"/>
      <c r="FT552" s="202"/>
      <c r="FU552" s="202"/>
      <c r="FV552" s="202"/>
      <c r="FW552" s="202"/>
      <c r="FX552" s="202"/>
      <c r="FY552" s="202"/>
      <c r="FZ552" s="202"/>
      <c r="GA552" s="202"/>
      <c r="GB552" s="202"/>
      <c r="GC552" s="202"/>
      <c r="GD552" s="202"/>
      <c r="GE552" s="202"/>
      <c r="GF552" s="202"/>
      <c r="GG552" s="202"/>
      <c r="GH552" s="202"/>
      <c r="GI552" s="202"/>
      <c r="GJ552" s="202"/>
      <c r="GK552" s="202"/>
      <c r="GL552" s="202"/>
      <c r="GM552" s="202"/>
      <c r="GN552" s="202"/>
      <c r="GO552" s="202"/>
      <c r="GP552" s="202"/>
      <c r="GQ552" s="202"/>
      <c r="GR552" s="202"/>
      <c r="GS552" s="202"/>
      <c r="GT552" s="202"/>
      <c r="GU552" s="202"/>
      <c r="GV552" s="202"/>
      <c r="GW552" s="202"/>
      <c r="GX552" s="202"/>
      <c r="GY552" s="202"/>
      <c r="GZ552" s="202"/>
      <c r="HA552" s="202"/>
      <c r="HB552" s="202"/>
      <c r="HC552" s="202"/>
      <c r="HD552" s="202"/>
      <c r="HE552" s="202"/>
      <c r="HF552" s="202"/>
      <c r="HG552" s="202"/>
      <c r="HH552" s="202"/>
      <c r="HI552" s="202"/>
      <c r="HJ552" s="202"/>
      <c r="HK552" s="202"/>
      <c r="HL552" s="202"/>
      <c r="HM552" s="202"/>
      <c r="HN552" s="202"/>
      <c r="HO552" s="202"/>
      <c r="HP552" s="202"/>
      <c r="HQ552" s="202"/>
      <c r="HR552" s="202"/>
      <c r="HS552" s="202"/>
    </row>
    <row r="553" spans="1:227" ht="10" customHeight="1" x14ac:dyDescent="0.35">
      <c r="A553" s="263"/>
      <c r="B553" s="263"/>
      <c r="C553" s="263"/>
      <c r="D553" s="263"/>
      <c r="E553" s="263"/>
      <c r="F553" s="263"/>
      <c r="G553" s="263"/>
      <c r="H553" s="263"/>
      <c r="I553" s="263"/>
      <c r="J553" s="263"/>
      <c r="K553" s="263"/>
      <c r="L553" s="263"/>
      <c r="M553" s="263"/>
      <c r="N553" s="263"/>
      <c r="O553" s="263"/>
      <c r="P553" s="263"/>
      <c r="Q553" s="263"/>
      <c r="R553" s="263"/>
      <c r="S553" s="263"/>
      <c r="T553" s="263"/>
      <c r="U553" s="263"/>
      <c r="V553" s="263"/>
      <c r="W553" s="263"/>
      <c r="X553" s="263"/>
      <c r="Y553" s="263"/>
      <c r="Z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  <c r="BI553" s="202"/>
      <c r="BJ553" s="202"/>
      <c r="BK553" s="202"/>
      <c r="BL553" s="202"/>
      <c r="BM553" s="202"/>
      <c r="BN553" s="202"/>
      <c r="BO553" s="202"/>
      <c r="BP553" s="202"/>
      <c r="BQ553" s="202"/>
      <c r="BR553" s="202"/>
      <c r="BS553" s="202"/>
      <c r="BT553" s="202"/>
      <c r="BU553" s="202"/>
      <c r="BV553" s="202"/>
      <c r="BW553" s="202"/>
      <c r="BX553" s="202"/>
      <c r="BY553" s="202"/>
      <c r="BZ553" s="202"/>
      <c r="CA553" s="202"/>
      <c r="CB553" s="202"/>
      <c r="CC553" s="202"/>
      <c r="CD553" s="202"/>
      <c r="CE553" s="202"/>
      <c r="CF553" s="202"/>
      <c r="CG553" s="202"/>
      <c r="CH553" s="202"/>
      <c r="CI553" s="202"/>
      <c r="CJ553" s="202"/>
      <c r="CK553" s="202"/>
      <c r="CL553" s="202"/>
      <c r="CM553" s="202"/>
      <c r="CN553" s="202"/>
      <c r="CO553" s="202"/>
      <c r="CP553" s="202"/>
      <c r="CQ553" s="202"/>
      <c r="CR553" s="202"/>
      <c r="CS553" s="202"/>
      <c r="CT553" s="202"/>
      <c r="CU553" s="202"/>
      <c r="CV553" s="202"/>
      <c r="CW553" s="202"/>
      <c r="CX553" s="202"/>
      <c r="CY553" s="202"/>
      <c r="CZ553" s="202"/>
      <c r="DA553" s="202"/>
      <c r="DB553" s="202"/>
      <c r="DC553" s="202"/>
      <c r="DD553" s="202"/>
      <c r="DE553" s="202"/>
      <c r="DF553" s="202"/>
      <c r="DG553" s="202"/>
      <c r="DH553" s="202"/>
      <c r="DI553" s="202"/>
      <c r="DJ553" s="202"/>
      <c r="DK553" s="202"/>
      <c r="DL553" s="202"/>
      <c r="DM553" s="202"/>
      <c r="DN553" s="202"/>
      <c r="DO553" s="202"/>
      <c r="DP553" s="202"/>
      <c r="DQ553" s="202"/>
      <c r="DR553" s="202"/>
      <c r="DS553" s="202"/>
      <c r="DT553" s="202"/>
      <c r="DU553" s="202"/>
      <c r="DV553" s="202"/>
      <c r="DW553" s="202"/>
      <c r="DX553" s="202"/>
      <c r="DY553" s="202"/>
      <c r="DZ553" s="202"/>
      <c r="EA553" s="202"/>
      <c r="EB553" s="202"/>
      <c r="EC553" s="202"/>
      <c r="ED553" s="202"/>
      <c r="EE553" s="202"/>
      <c r="EF553" s="202"/>
      <c r="EG553" s="202"/>
      <c r="EH553" s="202"/>
      <c r="EI553" s="202"/>
      <c r="EJ553" s="202"/>
      <c r="EK553" s="202"/>
      <c r="EL553" s="202"/>
      <c r="EM553" s="202"/>
      <c r="EN553" s="202"/>
      <c r="EO553" s="202"/>
      <c r="EP553" s="202"/>
      <c r="EQ553" s="202"/>
      <c r="ER553" s="202"/>
      <c r="ES553" s="202"/>
      <c r="ET553" s="202"/>
      <c r="EU553" s="202"/>
      <c r="EV553" s="202"/>
      <c r="EW553" s="202"/>
      <c r="EX553" s="202"/>
      <c r="EY553" s="202"/>
      <c r="EZ553" s="202"/>
      <c r="FA553" s="202"/>
      <c r="FB553" s="202"/>
      <c r="FC553" s="202"/>
      <c r="FD553" s="202"/>
      <c r="FE553" s="202"/>
      <c r="FF553" s="202"/>
      <c r="FG553" s="202"/>
      <c r="FH553" s="202"/>
      <c r="FI553" s="202"/>
      <c r="FJ553" s="202"/>
      <c r="FK553" s="202"/>
      <c r="FL553" s="202"/>
      <c r="FM553" s="202"/>
      <c r="FN553" s="202"/>
      <c r="FO553" s="202"/>
      <c r="FP553" s="202"/>
      <c r="FQ553" s="202"/>
      <c r="FR553" s="202"/>
      <c r="FS553" s="202"/>
      <c r="FT553" s="202"/>
      <c r="FU553" s="202"/>
      <c r="FV553" s="202"/>
      <c r="FW553" s="202"/>
      <c r="FX553" s="202"/>
      <c r="FY553" s="202"/>
      <c r="FZ553" s="202"/>
      <c r="GA553" s="202"/>
      <c r="GB553" s="202"/>
      <c r="GC553" s="202"/>
      <c r="GD553" s="202"/>
      <c r="GE553" s="202"/>
      <c r="GF553" s="202"/>
      <c r="GG553" s="202"/>
      <c r="GH553" s="202"/>
      <c r="GI553" s="202"/>
      <c r="GJ553" s="202"/>
      <c r="GK553" s="202"/>
      <c r="GL553" s="202"/>
      <c r="GM553" s="202"/>
      <c r="GN553" s="202"/>
      <c r="GO553" s="202"/>
      <c r="GP553" s="202"/>
      <c r="GQ553" s="202"/>
      <c r="GR553" s="202"/>
      <c r="GS553" s="202"/>
      <c r="GT553" s="202"/>
      <c r="GU553" s="202"/>
      <c r="GV553" s="202"/>
      <c r="GW553" s="202"/>
      <c r="GX553" s="202"/>
      <c r="GY553" s="202"/>
      <c r="GZ553" s="202"/>
      <c r="HA553" s="202"/>
      <c r="HB553" s="202"/>
      <c r="HC553" s="202"/>
      <c r="HD553" s="202"/>
      <c r="HE553" s="202"/>
      <c r="HF553" s="202"/>
      <c r="HG553" s="202"/>
      <c r="HH553" s="202"/>
      <c r="HI553" s="202"/>
      <c r="HJ553" s="202"/>
      <c r="HK553" s="202"/>
      <c r="HL553" s="202"/>
      <c r="HM553" s="202"/>
      <c r="HN553" s="202"/>
      <c r="HO553" s="202"/>
      <c r="HP553" s="202"/>
      <c r="HQ553" s="202"/>
      <c r="HR553" s="202"/>
      <c r="HS553" s="202"/>
    </row>
    <row r="554" spans="1:227" ht="10" customHeight="1" x14ac:dyDescent="0.35">
      <c r="A554" s="263"/>
      <c r="B554" s="263"/>
      <c r="C554" s="263"/>
      <c r="D554" s="263"/>
      <c r="E554" s="263"/>
      <c r="F554" s="263"/>
      <c r="G554" s="263"/>
      <c r="H554" s="263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  <c r="S554" s="263"/>
      <c r="T554" s="263"/>
      <c r="U554" s="263"/>
      <c r="V554" s="263"/>
      <c r="W554" s="263"/>
      <c r="X554" s="263"/>
      <c r="Y554" s="263"/>
      <c r="Z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2"/>
      <c r="BM554" s="202"/>
      <c r="BN554" s="202"/>
      <c r="BO554" s="202"/>
      <c r="BP554" s="202"/>
      <c r="BQ554" s="202"/>
      <c r="BR554" s="202"/>
      <c r="BS554" s="202"/>
      <c r="BT554" s="202"/>
      <c r="BU554" s="202"/>
      <c r="BV554" s="202"/>
      <c r="BW554" s="202"/>
      <c r="BX554" s="202"/>
      <c r="BY554" s="202"/>
      <c r="BZ554" s="202"/>
      <c r="CA554" s="202"/>
      <c r="CB554" s="202"/>
      <c r="CC554" s="202"/>
      <c r="CD554" s="202"/>
      <c r="CE554" s="202"/>
      <c r="CF554" s="202"/>
      <c r="CG554" s="202"/>
      <c r="CH554" s="202"/>
      <c r="CI554" s="202"/>
      <c r="CJ554" s="202"/>
      <c r="CK554" s="202"/>
      <c r="CL554" s="202"/>
      <c r="CM554" s="202"/>
      <c r="CN554" s="202"/>
      <c r="CO554" s="202"/>
      <c r="CP554" s="202"/>
      <c r="CQ554" s="202"/>
      <c r="CR554" s="202"/>
      <c r="CS554" s="202"/>
      <c r="CT554" s="202"/>
      <c r="CU554" s="202"/>
      <c r="CV554" s="202"/>
      <c r="CW554" s="202"/>
      <c r="CX554" s="202"/>
      <c r="CY554" s="202"/>
      <c r="CZ554" s="202"/>
      <c r="DA554" s="202"/>
      <c r="DB554" s="202"/>
      <c r="DC554" s="202"/>
      <c r="DD554" s="202"/>
      <c r="DE554" s="202"/>
      <c r="DF554" s="202"/>
      <c r="DG554" s="202"/>
      <c r="DH554" s="202"/>
      <c r="DI554" s="202"/>
      <c r="DJ554" s="202"/>
      <c r="DK554" s="202"/>
      <c r="DL554" s="202"/>
      <c r="DM554" s="202"/>
      <c r="DN554" s="202"/>
      <c r="DO554" s="202"/>
      <c r="DP554" s="202"/>
      <c r="DQ554" s="202"/>
      <c r="DR554" s="202"/>
      <c r="DS554" s="202"/>
      <c r="DT554" s="202"/>
      <c r="DU554" s="202"/>
      <c r="DV554" s="202"/>
      <c r="DW554" s="202"/>
      <c r="DX554" s="202"/>
      <c r="DY554" s="202"/>
      <c r="DZ554" s="202"/>
      <c r="EA554" s="202"/>
      <c r="EB554" s="202"/>
      <c r="EC554" s="202"/>
      <c r="ED554" s="202"/>
      <c r="EE554" s="202"/>
      <c r="EF554" s="202"/>
      <c r="EG554" s="202"/>
      <c r="EH554" s="202"/>
      <c r="EI554" s="202"/>
      <c r="EJ554" s="202"/>
      <c r="EK554" s="202"/>
      <c r="EL554" s="202"/>
      <c r="EM554" s="202"/>
      <c r="EN554" s="202"/>
      <c r="EO554" s="202"/>
      <c r="EP554" s="202"/>
      <c r="EQ554" s="202"/>
      <c r="ER554" s="202"/>
      <c r="ES554" s="202"/>
      <c r="ET554" s="202"/>
      <c r="EU554" s="202"/>
      <c r="EV554" s="202"/>
      <c r="EW554" s="202"/>
      <c r="EX554" s="202"/>
      <c r="EY554" s="202"/>
      <c r="EZ554" s="202"/>
      <c r="FA554" s="202"/>
      <c r="FB554" s="202"/>
      <c r="FC554" s="202"/>
      <c r="FD554" s="202"/>
      <c r="FE554" s="202"/>
      <c r="FF554" s="202"/>
      <c r="FG554" s="202"/>
      <c r="FH554" s="202"/>
      <c r="FI554" s="202"/>
      <c r="FJ554" s="202"/>
      <c r="FK554" s="202"/>
      <c r="FL554" s="202"/>
      <c r="FM554" s="202"/>
      <c r="FN554" s="202"/>
      <c r="FO554" s="202"/>
      <c r="FP554" s="202"/>
      <c r="FQ554" s="202"/>
      <c r="FR554" s="202"/>
      <c r="FS554" s="202"/>
      <c r="FT554" s="202"/>
      <c r="FU554" s="202"/>
      <c r="FV554" s="202"/>
      <c r="FW554" s="202"/>
      <c r="FX554" s="202"/>
      <c r="FY554" s="202"/>
      <c r="FZ554" s="202"/>
      <c r="GA554" s="202"/>
      <c r="GB554" s="202"/>
      <c r="GC554" s="202"/>
      <c r="GD554" s="202"/>
      <c r="GE554" s="202"/>
      <c r="GF554" s="202"/>
      <c r="GG554" s="202"/>
      <c r="GH554" s="202"/>
      <c r="GI554" s="202"/>
      <c r="GJ554" s="202"/>
      <c r="GK554" s="202"/>
      <c r="GL554" s="202"/>
      <c r="GM554" s="202"/>
      <c r="GN554" s="202"/>
      <c r="GO554" s="202"/>
      <c r="GP554" s="202"/>
      <c r="GQ554" s="202"/>
      <c r="GR554" s="202"/>
      <c r="GS554" s="202"/>
      <c r="GT554" s="202"/>
      <c r="GU554" s="202"/>
      <c r="GV554" s="202"/>
      <c r="GW554" s="202"/>
      <c r="GX554" s="202"/>
      <c r="GY554" s="202"/>
      <c r="GZ554" s="202"/>
      <c r="HA554" s="202"/>
      <c r="HB554" s="202"/>
      <c r="HC554" s="202"/>
      <c r="HD554" s="202"/>
      <c r="HE554" s="202"/>
      <c r="HF554" s="202"/>
      <c r="HG554" s="202"/>
      <c r="HH554" s="202"/>
      <c r="HI554" s="202"/>
      <c r="HJ554" s="202"/>
      <c r="HK554" s="202"/>
      <c r="HL554" s="202"/>
      <c r="HM554" s="202"/>
      <c r="HN554" s="202"/>
      <c r="HO554" s="202"/>
      <c r="HP554" s="202"/>
      <c r="HQ554" s="202"/>
      <c r="HR554" s="202"/>
      <c r="HS554" s="202"/>
    </row>
    <row r="555" spans="1:227" ht="10" customHeight="1" x14ac:dyDescent="0.35">
      <c r="A555" s="263"/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3"/>
      <c r="Z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  <c r="BI555" s="202"/>
      <c r="BJ555" s="202"/>
      <c r="BK555" s="202"/>
      <c r="BL555" s="202"/>
      <c r="BM555" s="202"/>
      <c r="BN555" s="202"/>
      <c r="BO555" s="202"/>
      <c r="BP555" s="202"/>
      <c r="BQ555" s="202"/>
      <c r="BR555" s="202"/>
      <c r="BS555" s="202"/>
      <c r="BT555" s="202"/>
      <c r="BU555" s="202"/>
      <c r="BV555" s="202"/>
      <c r="BW555" s="202"/>
      <c r="BX555" s="202"/>
      <c r="BY555" s="202"/>
      <c r="BZ555" s="202"/>
      <c r="CA555" s="202"/>
      <c r="CB555" s="202"/>
      <c r="CC555" s="202"/>
      <c r="CD555" s="202"/>
      <c r="CE555" s="202"/>
      <c r="CF555" s="202"/>
      <c r="CG555" s="202"/>
      <c r="CH555" s="202"/>
      <c r="CI555" s="202"/>
      <c r="CJ555" s="202"/>
      <c r="CK555" s="202"/>
      <c r="CL555" s="202"/>
      <c r="CM555" s="202"/>
      <c r="CN555" s="202"/>
      <c r="CO555" s="202"/>
      <c r="CP555" s="202"/>
      <c r="CQ555" s="202"/>
      <c r="CR555" s="202"/>
      <c r="CS555" s="202"/>
      <c r="CT555" s="202"/>
      <c r="CU555" s="202"/>
      <c r="CV555" s="202"/>
      <c r="CW555" s="202"/>
      <c r="CX555" s="202"/>
      <c r="CY555" s="202"/>
      <c r="CZ555" s="202"/>
      <c r="DA555" s="202"/>
      <c r="DB555" s="202"/>
      <c r="DC555" s="202"/>
      <c r="DD555" s="202"/>
      <c r="DE555" s="202"/>
      <c r="DF555" s="202"/>
      <c r="DG555" s="202"/>
      <c r="DH555" s="202"/>
      <c r="DI555" s="202"/>
      <c r="DJ555" s="202"/>
      <c r="DK555" s="202"/>
      <c r="DL555" s="202"/>
      <c r="DM555" s="202"/>
      <c r="DN555" s="202"/>
      <c r="DO555" s="202"/>
      <c r="DP555" s="202"/>
      <c r="DQ555" s="202"/>
      <c r="DR555" s="202"/>
      <c r="DS555" s="202"/>
      <c r="DT555" s="202"/>
      <c r="DU555" s="202"/>
      <c r="DV555" s="202"/>
      <c r="DW555" s="202"/>
      <c r="DX555" s="202"/>
      <c r="DY555" s="202"/>
      <c r="DZ555" s="202"/>
      <c r="EA555" s="202"/>
      <c r="EB555" s="202"/>
      <c r="EC555" s="202"/>
      <c r="ED555" s="202"/>
      <c r="EE555" s="202"/>
      <c r="EF555" s="202"/>
      <c r="EG555" s="202"/>
      <c r="EH555" s="202"/>
      <c r="EI555" s="202"/>
      <c r="EJ555" s="202"/>
      <c r="EK555" s="202"/>
      <c r="EL555" s="202"/>
      <c r="EM555" s="202"/>
      <c r="EN555" s="202"/>
      <c r="EO555" s="202"/>
      <c r="EP555" s="202"/>
      <c r="EQ555" s="202"/>
      <c r="ER555" s="202"/>
      <c r="ES555" s="202"/>
      <c r="ET555" s="202"/>
      <c r="EU555" s="202"/>
      <c r="EV555" s="202"/>
      <c r="EW555" s="202"/>
      <c r="EX555" s="202"/>
      <c r="EY555" s="202"/>
      <c r="EZ555" s="202"/>
      <c r="FA555" s="202"/>
      <c r="FB555" s="202"/>
      <c r="FC555" s="202"/>
      <c r="FD555" s="202"/>
      <c r="FE555" s="202"/>
      <c r="FF555" s="202"/>
      <c r="FG555" s="202"/>
      <c r="FH555" s="202"/>
      <c r="FI555" s="202"/>
      <c r="FJ555" s="202"/>
      <c r="FK555" s="202"/>
      <c r="FL555" s="202"/>
      <c r="FM555" s="202"/>
      <c r="FN555" s="202"/>
      <c r="FO555" s="202"/>
      <c r="FP555" s="202"/>
      <c r="FQ555" s="202"/>
      <c r="FR555" s="202"/>
      <c r="FS555" s="202"/>
      <c r="FT555" s="202"/>
      <c r="FU555" s="202"/>
      <c r="FV555" s="202"/>
      <c r="FW555" s="202"/>
      <c r="FX555" s="202"/>
      <c r="FY555" s="202"/>
      <c r="FZ555" s="202"/>
      <c r="GA555" s="202"/>
      <c r="GB555" s="202"/>
      <c r="GC555" s="202"/>
      <c r="GD555" s="202"/>
      <c r="GE555" s="202"/>
      <c r="GF555" s="202"/>
      <c r="GG555" s="202"/>
      <c r="GH555" s="202"/>
      <c r="GI555" s="202"/>
      <c r="GJ555" s="202"/>
      <c r="GK555" s="202"/>
      <c r="GL555" s="202"/>
      <c r="GM555" s="202"/>
      <c r="GN555" s="202"/>
      <c r="GO555" s="202"/>
      <c r="GP555" s="202"/>
      <c r="GQ555" s="202"/>
      <c r="GR555" s="202"/>
      <c r="GS555" s="202"/>
      <c r="GT555" s="202"/>
      <c r="GU555" s="202"/>
      <c r="GV555" s="202"/>
      <c r="GW555" s="202"/>
      <c r="GX555" s="202"/>
      <c r="GY555" s="202"/>
      <c r="GZ555" s="202"/>
      <c r="HA555" s="202"/>
      <c r="HB555" s="202"/>
      <c r="HC555" s="202"/>
      <c r="HD555" s="202"/>
      <c r="HE555" s="202"/>
      <c r="HF555" s="202"/>
      <c r="HG555" s="202"/>
      <c r="HH555" s="202"/>
      <c r="HI555" s="202"/>
      <c r="HJ555" s="202"/>
      <c r="HK555" s="202"/>
      <c r="HL555" s="202"/>
      <c r="HM555" s="202"/>
      <c r="HN555" s="202"/>
      <c r="HO555" s="202"/>
      <c r="HP555" s="202"/>
      <c r="HQ555" s="202"/>
      <c r="HR555" s="202"/>
      <c r="HS555" s="202"/>
    </row>
    <row r="556" spans="1:227" ht="10" customHeight="1" x14ac:dyDescent="0.35">
      <c r="A556" s="263"/>
      <c r="B556" s="263"/>
      <c r="C556" s="263"/>
      <c r="D556" s="263"/>
      <c r="E556" s="263"/>
      <c r="F556" s="263"/>
      <c r="G556" s="263"/>
      <c r="H556" s="263"/>
      <c r="I556" s="263"/>
      <c r="J556" s="263"/>
      <c r="K556" s="263"/>
      <c r="L556" s="263"/>
      <c r="M556" s="263"/>
      <c r="N556" s="263"/>
      <c r="O556" s="263"/>
      <c r="P556" s="263"/>
      <c r="Q556" s="263"/>
      <c r="R556" s="263"/>
      <c r="S556" s="263"/>
      <c r="T556" s="263"/>
      <c r="U556" s="263"/>
      <c r="V556" s="263"/>
      <c r="W556" s="263"/>
      <c r="X556" s="263"/>
      <c r="Y556" s="263"/>
      <c r="Z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  <c r="BI556" s="202"/>
      <c r="BJ556" s="202"/>
      <c r="BK556" s="202"/>
      <c r="BL556" s="202"/>
      <c r="BM556" s="202"/>
      <c r="BN556" s="202"/>
      <c r="BO556" s="202"/>
      <c r="BP556" s="202"/>
      <c r="BQ556" s="202"/>
      <c r="BR556" s="202"/>
      <c r="BS556" s="202"/>
      <c r="BT556" s="202"/>
      <c r="BU556" s="202"/>
      <c r="BV556" s="202"/>
      <c r="BW556" s="202"/>
      <c r="BX556" s="202"/>
      <c r="BY556" s="202"/>
      <c r="BZ556" s="202"/>
      <c r="CA556" s="202"/>
      <c r="CB556" s="202"/>
      <c r="CC556" s="202"/>
      <c r="CD556" s="202"/>
      <c r="CE556" s="202"/>
      <c r="CF556" s="202"/>
      <c r="CG556" s="202"/>
      <c r="CH556" s="202"/>
      <c r="CI556" s="202"/>
      <c r="CJ556" s="202"/>
      <c r="CK556" s="202"/>
      <c r="CL556" s="202"/>
      <c r="CM556" s="202"/>
      <c r="CN556" s="202"/>
      <c r="CO556" s="202"/>
      <c r="CP556" s="202"/>
      <c r="CQ556" s="202"/>
      <c r="CR556" s="202"/>
      <c r="CS556" s="202"/>
      <c r="CT556" s="202"/>
      <c r="CU556" s="202"/>
      <c r="CV556" s="202"/>
      <c r="CW556" s="202"/>
      <c r="CX556" s="202"/>
      <c r="CY556" s="202"/>
      <c r="CZ556" s="202"/>
      <c r="DA556" s="202"/>
      <c r="DB556" s="202"/>
      <c r="DC556" s="202"/>
      <c r="DD556" s="202"/>
      <c r="DE556" s="202"/>
      <c r="DF556" s="202"/>
      <c r="DG556" s="202"/>
      <c r="DH556" s="202"/>
      <c r="DI556" s="202"/>
      <c r="DJ556" s="202"/>
      <c r="DK556" s="202"/>
      <c r="DL556" s="202"/>
      <c r="DM556" s="202"/>
      <c r="DN556" s="202"/>
      <c r="DO556" s="202"/>
      <c r="DP556" s="202"/>
      <c r="DQ556" s="202"/>
      <c r="DR556" s="202"/>
      <c r="DS556" s="202"/>
      <c r="DT556" s="202"/>
      <c r="DU556" s="202"/>
      <c r="DV556" s="202"/>
      <c r="DW556" s="202"/>
      <c r="DX556" s="202"/>
      <c r="DY556" s="202"/>
      <c r="DZ556" s="202"/>
      <c r="EA556" s="202"/>
      <c r="EB556" s="202"/>
      <c r="EC556" s="202"/>
      <c r="ED556" s="202"/>
      <c r="EE556" s="202"/>
      <c r="EF556" s="202"/>
      <c r="EG556" s="202"/>
      <c r="EH556" s="202"/>
      <c r="EI556" s="202"/>
      <c r="EJ556" s="202"/>
      <c r="EK556" s="202"/>
      <c r="EL556" s="202"/>
      <c r="EM556" s="202"/>
      <c r="EN556" s="202"/>
      <c r="EO556" s="202"/>
      <c r="EP556" s="202"/>
      <c r="EQ556" s="202"/>
      <c r="ER556" s="202"/>
      <c r="ES556" s="202"/>
      <c r="ET556" s="202"/>
      <c r="EU556" s="202"/>
      <c r="EV556" s="202"/>
      <c r="EW556" s="202"/>
      <c r="EX556" s="202"/>
      <c r="EY556" s="202"/>
      <c r="EZ556" s="202"/>
      <c r="FA556" s="202"/>
      <c r="FB556" s="202"/>
      <c r="FC556" s="202"/>
      <c r="FD556" s="202"/>
      <c r="FE556" s="202"/>
      <c r="FF556" s="202"/>
      <c r="FG556" s="202"/>
      <c r="FH556" s="202"/>
      <c r="FI556" s="202"/>
      <c r="FJ556" s="202"/>
      <c r="FK556" s="202"/>
      <c r="FL556" s="202"/>
      <c r="FM556" s="202"/>
      <c r="FN556" s="202"/>
      <c r="FO556" s="202"/>
      <c r="FP556" s="202"/>
      <c r="FQ556" s="202"/>
      <c r="FR556" s="202"/>
      <c r="FS556" s="202"/>
      <c r="FT556" s="202"/>
      <c r="FU556" s="202"/>
      <c r="FV556" s="202"/>
      <c r="FW556" s="202"/>
      <c r="FX556" s="202"/>
      <c r="FY556" s="202"/>
      <c r="FZ556" s="202"/>
      <c r="GA556" s="202"/>
      <c r="GB556" s="202"/>
      <c r="GC556" s="202"/>
      <c r="GD556" s="202"/>
      <c r="GE556" s="202"/>
      <c r="GF556" s="202"/>
      <c r="GG556" s="202"/>
      <c r="GH556" s="202"/>
      <c r="GI556" s="202"/>
      <c r="GJ556" s="202"/>
      <c r="GK556" s="202"/>
      <c r="GL556" s="202"/>
      <c r="GM556" s="202"/>
      <c r="GN556" s="202"/>
      <c r="GO556" s="202"/>
      <c r="GP556" s="202"/>
      <c r="GQ556" s="202"/>
      <c r="GR556" s="202"/>
      <c r="GS556" s="202"/>
      <c r="GT556" s="202"/>
      <c r="GU556" s="202"/>
      <c r="GV556" s="202"/>
      <c r="GW556" s="202"/>
      <c r="GX556" s="202"/>
      <c r="GY556" s="202"/>
      <c r="GZ556" s="202"/>
      <c r="HA556" s="202"/>
      <c r="HB556" s="202"/>
      <c r="HC556" s="202"/>
      <c r="HD556" s="202"/>
      <c r="HE556" s="202"/>
      <c r="HF556" s="202"/>
      <c r="HG556" s="202"/>
      <c r="HH556" s="202"/>
      <c r="HI556" s="202"/>
      <c r="HJ556" s="202"/>
      <c r="HK556" s="202"/>
      <c r="HL556" s="202"/>
      <c r="HM556" s="202"/>
      <c r="HN556" s="202"/>
      <c r="HO556" s="202"/>
      <c r="HP556" s="202"/>
      <c r="HQ556" s="202"/>
      <c r="HR556" s="202"/>
      <c r="HS556" s="202"/>
    </row>
    <row r="557" spans="1:227" ht="10" customHeight="1" x14ac:dyDescent="0.35">
      <c r="A557" s="263"/>
      <c r="B557" s="263"/>
      <c r="C557" s="263"/>
      <c r="D557" s="263"/>
      <c r="E557" s="263"/>
      <c r="F557" s="263"/>
      <c r="G557" s="263"/>
      <c r="H557" s="263"/>
      <c r="I557" s="263"/>
      <c r="J557" s="263"/>
      <c r="K557" s="263"/>
      <c r="L557" s="263"/>
      <c r="M557" s="263"/>
      <c r="N557" s="263"/>
      <c r="O557" s="263"/>
      <c r="P557" s="263"/>
      <c r="Q557" s="263"/>
      <c r="R557" s="263"/>
      <c r="S557" s="263"/>
      <c r="T557" s="263"/>
      <c r="U557" s="263"/>
      <c r="V557" s="263"/>
      <c r="W557" s="263"/>
      <c r="X557" s="263"/>
      <c r="Y557" s="263"/>
      <c r="Z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202"/>
      <c r="BN557" s="202"/>
      <c r="BO557" s="202"/>
      <c r="BP557" s="202"/>
      <c r="BQ557" s="202"/>
      <c r="BR557" s="202"/>
      <c r="BS557" s="202"/>
      <c r="BT557" s="202"/>
      <c r="BU557" s="202"/>
      <c r="BV557" s="202"/>
      <c r="BW557" s="202"/>
      <c r="BX557" s="202"/>
      <c r="BY557" s="202"/>
      <c r="BZ557" s="202"/>
      <c r="CA557" s="202"/>
      <c r="CB557" s="202"/>
      <c r="CC557" s="202"/>
      <c r="CD557" s="202"/>
      <c r="CE557" s="202"/>
      <c r="CF557" s="202"/>
      <c r="CG557" s="202"/>
      <c r="CH557" s="202"/>
      <c r="CI557" s="202"/>
      <c r="CJ557" s="202"/>
      <c r="CK557" s="202"/>
      <c r="CL557" s="202"/>
      <c r="CM557" s="202"/>
      <c r="CN557" s="202"/>
      <c r="CO557" s="202"/>
      <c r="CP557" s="202"/>
      <c r="CQ557" s="202"/>
      <c r="CR557" s="202"/>
      <c r="CS557" s="202"/>
      <c r="CT557" s="202"/>
      <c r="CU557" s="202"/>
      <c r="CV557" s="202"/>
      <c r="CW557" s="202"/>
      <c r="CX557" s="202"/>
      <c r="CY557" s="202"/>
      <c r="CZ557" s="202"/>
      <c r="DA557" s="202"/>
      <c r="DB557" s="202"/>
      <c r="DC557" s="202"/>
      <c r="DD557" s="202"/>
      <c r="DE557" s="202"/>
      <c r="DF557" s="202"/>
      <c r="DG557" s="202"/>
      <c r="DH557" s="202"/>
      <c r="DI557" s="202"/>
      <c r="DJ557" s="202"/>
      <c r="DK557" s="202"/>
      <c r="DL557" s="202"/>
      <c r="DM557" s="202"/>
      <c r="DN557" s="202"/>
      <c r="DO557" s="202"/>
      <c r="DP557" s="202"/>
      <c r="DQ557" s="202"/>
      <c r="DR557" s="202"/>
      <c r="DS557" s="202"/>
      <c r="DT557" s="202"/>
      <c r="DU557" s="202"/>
      <c r="DV557" s="202"/>
      <c r="DW557" s="202"/>
      <c r="DX557" s="202"/>
      <c r="DY557" s="202"/>
      <c r="DZ557" s="202"/>
      <c r="EA557" s="202"/>
      <c r="EB557" s="202"/>
      <c r="EC557" s="202"/>
      <c r="ED557" s="202"/>
      <c r="EE557" s="202"/>
      <c r="EF557" s="202"/>
      <c r="EG557" s="202"/>
      <c r="EH557" s="202"/>
      <c r="EI557" s="202"/>
      <c r="EJ557" s="202"/>
      <c r="EK557" s="202"/>
      <c r="EL557" s="202"/>
      <c r="EM557" s="202"/>
      <c r="EN557" s="202"/>
      <c r="EO557" s="202"/>
      <c r="EP557" s="202"/>
      <c r="EQ557" s="202"/>
      <c r="ER557" s="202"/>
      <c r="ES557" s="202"/>
      <c r="ET557" s="202"/>
      <c r="EU557" s="202"/>
      <c r="EV557" s="202"/>
      <c r="EW557" s="202"/>
      <c r="EX557" s="202"/>
      <c r="EY557" s="202"/>
      <c r="EZ557" s="202"/>
      <c r="FA557" s="202"/>
      <c r="FB557" s="202"/>
      <c r="FC557" s="202"/>
      <c r="FD557" s="202"/>
      <c r="FE557" s="202"/>
      <c r="FF557" s="202"/>
      <c r="FG557" s="202"/>
      <c r="FH557" s="202"/>
      <c r="FI557" s="202"/>
      <c r="FJ557" s="202"/>
      <c r="FK557" s="202"/>
      <c r="FL557" s="202"/>
      <c r="FM557" s="202"/>
      <c r="FN557" s="202"/>
      <c r="FO557" s="202"/>
      <c r="FP557" s="202"/>
      <c r="FQ557" s="202"/>
      <c r="FR557" s="202"/>
      <c r="FS557" s="202"/>
      <c r="FT557" s="202"/>
      <c r="FU557" s="202"/>
      <c r="FV557" s="202"/>
      <c r="FW557" s="202"/>
      <c r="FX557" s="202"/>
      <c r="FY557" s="202"/>
      <c r="FZ557" s="202"/>
      <c r="GA557" s="202"/>
      <c r="GB557" s="202"/>
      <c r="GC557" s="202"/>
      <c r="GD557" s="202"/>
      <c r="GE557" s="202"/>
      <c r="GF557" s="202"/>
      <c r="GG557" s="202"/>
      <c r="GH557" s="202"/>
      <c r="GI557" s="202"/>
      <c r="GJ557" s="202"/>
      <c r="GK557" s="202"/>
      <c r="GL557" s="202"/>
      <c r="GM557" s="202"/>
      <c r="GN557" s="202"/>
      <c r="GO557" s="202"/>
      <c r="GP557" s="202"/>
      <c r="GQ557" s="202"/>
      <c r="GR557" s="202"/>
      <c r="GS557" s="202"/>
      <c r="GT557" s="202"/>
      <c r="GU557" s="202"/>
      <c r="GV557" s="202"/>
      <c r="GW557" s="202"/>
      <c r="GX557" s="202"/>
      <c r="GY557" s="202"/>
      <c r="GZ557" s="202"/>
      <c r="HA557" s="202"/>
      <c r="HB557" s="202"/>
      <c r="HC557" s="202"/>
      <c r="HD557" s="202"/>
      <c r="HE557" s="202"/>
      <c r="HF557" s="202"/>
      <c r="HG557" s="202"/>
      <c r="HH557" s="202"/>
      <c r="HI557" s="202"/>
      <c r="HJ557" s="202"/>
      <c r="HK557" s="202"/>
      <c r="HL557" s="202"/>
      <c r="HM557" s="202"/>
      <c r="HN557" s="202"/>
      <c r="HO557" s="202"/>
      <c r="HP557" s="202"/>
      <c r="HQ557" s="202"/>
      <c r="HR557" s="202"/>
      <c r="HS557" s="202"/>
    </row>
    <row r="558" spans="1:227" ht="10" customHeight="1" x14ac:dyDescent="0.35">
      <c r="A558" s="263"/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3"/>
      <c r="Z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2"/>
      <c r="BL558" s="202"/>
      <c r="BM558" s="202"/>
      <c r="BN558" s="202"/>
      <c r="BO558" s="202"/>
      <c r="BP558" s="202"/>
      <c r="BQ558" s="202"/>
      <c r="BR558" s="202"/>
      <c r="BS558" s="202"/>
      <c r="BT558" s="202"/>
      <c r="BU558" s="202"/>
      <c r="BV558" s="202"/>
      <c r="BW558" s="202"/>
      <c r="BX558" s="202"/>
      <c r="BY558" s="202"/>
      <c r="BZ558" s="202"/>
      <c r="CA558" s="202"/>
      <c r="CB558" s="202"/>
      <c r="CC558" s="202"/>
      <c r="CD558" s="202"/>
      <c r="CE558" s="202"/>
      <c r="CF558" s="202"/>
      <c r="CG558" s="202"/>
      <c r="CH558" s="202"/>
      <c r="CI558" s="202"/>
      <c r="CJ558" s="202"/>
      <c r="CK558" s="202"/>
      <c r="CL558" s="202"/>
      <c r="CM558" s="202"/>
      <c r="CN558" s="202"/>
      <c r="CO558" s="202"/>
      <c r="CP558" s="202"/>
      <c r="CQ558" s="202"/>
      <c r="CR558" s="202"/>
      <c r="CS558" s="202"/>
      <c r="CT558" s="202"/>
      <c r="CU558" s="202"/>
      <c r="CV558" s="202"/>
      <c r="CW558" s="202"/>
      <c r="CX558" s="202"/>
      <c r="CY558" s="202"/>
      <c r="CZ558" s="202"/>
      <c r="DA558" s="202"/>
      <c r="DB558" s="202"/>
      <c r="DC558" s="202"/>
      <c r="DD558" s="202"/>
      <c r="DE558" s="202"/>
      <c r="DF558" s="202"/>
      <c r="DG558" s="202"/>
      <c r="DH558" s="202"/>
      <c r="DI558" s="202"/>
      <c r="DJ558" s="202"/>
      <c r="DK558" s="202"/>
      <c r="DL558" s="202"/>
      <c r="DM558" s="202"/>
      <c r="DN558" s="202"/>
      <c r="DO558" s="202"/>
      <c r="DP558" s="202"/>
      <c r="DQ558" s="202"/>
      <c r="DR558" s="202"/>
      <c r="DS558" s="202"/>
      <c r="DT558" s="202"/>
      <c r="DU558" s="202"/>
      <c r="DV558" s="202"/>
      <c r="DW558" s="202"/>
      <c r="DX558" s="202"/>
      <c r="DY558" s="202"/>
      <c r="DZ558" s="202"/>
      <c r="EA558" s="202"/>
      <c r="EB558" s="202"/>
      <c r="EC558" s="202"/>
      <c r="ED558" s="202"/>
      <c r="EE558" s="202"/>
      <c r="EF558" s="202"/>
      <c r="EG558" s="202"/>
      <c r="EH558" s="202"/>
      <c r="EI558" s="202"/>
      <c r="EJ558" s="202"/>
      <c r="EK558" s="202"/>
      <c r="EL558" s="202"/>
      <c r="EM558" s="202"/>
      <c r="EN558" s="202"/>
      <c r="EO558" s="202"/>
      <c r="EP558" s="202"/>
      <c r="EQ558" s="202"/>
      <c r="ER558" s="202"/>
      <c r="ES558" s="202"/>
      <c r="ET558" s="202"/>
      <c r="EU558" s="202"/>
      <c r="EV558" s="202"/>
      <c r="EW558" s="202"/>
      <c r="EX558" s="202"/>
      <c r="EY558" s="202"/>
      <c r="EZ558" s="202"/>
      <c r="FA558" s="202"/>
      <c r="FB558" s="202"/>
      <c r="FC558" s="202"/>
      <c r="FD558" s="202"/>
      <c r="FE558" s="202"/>
      <c r="FF558" s="202"/>
      <c r="FG558" s="202"/>
      <c r="FH558" s="202"/>
      <c r="FI558" s="202"/>
      <c r="FJ558" s="202"/>
      <c r="FK558" s="202"/>
      <c r="FL558" s="202"/>
      <c r="FM558" s="202"/>
      <c r="FN558" s="202"/>
      <c r="FO558" s="202"/>
      <c r="FP558" s="202"/>
      <c r="FQ558" s="202"/>
      <c r="FR558" s="202"/>
      <c r="FS558" s="202"/>
      <c r="FT558" s="202"/>
      <c r="FU558" s="202"/>
      <c r="FV558" s="202"/>
      <c r="FW558" s="202"/>
      <c r="FX558" s="202"/>
      <c r="FY558" s="202"/>
      <c r="FZ558" s="202"/>
      <c r="GA558" s="202"/>
      <c r="GB558" s="202"/>
      <c r="GC558" s="202"/>
      <c r="GD558" s="202"/>
      <c r="GE558" s="202"/>
      <c r="GF558" s="202"/>
      <c r="GG558" s="202"/>
      <c r="GH558" s="202"/>
      <c r="GI558" s="202"/>
      <c r="GJ558" s="202"/>
      <c r="GK558" s="202"/>
      <c r="GL558" s="202"/>
      <c r="GM558" s="202"/>
      <c r="GN558" s="202"/>
      <c r="GO558" s="202"/>
      <c r="GP558" s="202"/>
      <c r="GQ558" s="202"/>
      <c r="GR558" s="202"/>
      <c r="GS558" s="202"/>
      <c r="GT558" s="202"/>
      <c r="GU558" s="202"/>
      <c r="GV558" s="202"/>
      <c r="GW558" s="202"/>
      <c r="GX558" s="202"/>
      <c r="GY558" s="202"/>
      <c r="GZ558" s="202"/>
      <c r="HA558" s="202"/>
      <c r="HB558" s="202"/>
      <c r="HC558" s="202"/>
      <c r="HD558" s="202"/>
      <c r="HE558" s="202"/>
      <c r="HF558" s="202"/>
      <c r="HG558" s="202"/>
      <c r="HH558" s="202"/>
      <c r="HI558" s="202"/>
      <c r="HJ558" s="202"/>
      <c r="HK558" s="202"/>
      <c r="HL558" s="202"/>
      <c r="HM558" s="202"/>
      <c r="HN558" s="202"/>
      <c r="HO558" s="202"/>
      <c r="HP558" s="202"/>
      <c r="HQ558" s="202"/>
      <c r="HR558" s="202"/>
      <c r="HS558" s="202"/>
    </row>
    <row r="559" spans="1:227" ht="10" customHeight="1" x14ac:dyDescent="0.35">
      <c r="A559" s="263"/>
      <c r="B559" s="263"/>
      <c r="C559" s="263"/>
      <c r="D559" s="263"/>
      <c r="E559" s="263"/>
      <c r="F559" s="263"/>
      <c r="G559" s="263"/>
      <c r="H559" s="263"/>
      <c r="I559" s="263"/>
      <c r="J559" s="263"/>
      <c r="K559" s="263"/>
      <c r="L559" s="263"/>
      <c r="M559" s="263"/>
      <c r="N559" s="263"/>
      <c r="O559" s="263"/>
      <c r="P559" s="263"/>
      <c r="Q559" s="263"/>
      <c r="R559" s="263"/>
      <c r="S559" s="263"/>
      <c r="T559" s="263"/>
      <c r="U559" s="263"/>
      <c r="V559" s="263"/>
      <c r="W559" s="263"/>
      <c r="X559" s="263"/>
      <c r="Y559" s="263"/>
      <c r="Z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  <c r="BI559" s="202"/>
      <c r="BJ559" s="202"/>
      <c r="BK559" s="202"/>
      <c r="BL559" s="202"/>
      <c r="BM559" s="202"/>
      <c r="BN559" s="202"/>
      <c r="BO559" s="202"/>
      <c r="BP559" s="202"/>
      <c r="BQ559" s="202"/>
      <c r="BR559" s="202"/>
      <c r="BS559" s="202"/>
      <c r="BT559" s="202"/>
      <c r="BU559" s="202"/>
      <c r="BV559" s="202"/>
      <c r="BW559" s="202"/>
      <c r="BX559" s="202"/>
      <c r="BY559" s="202"/>
      <c r="BZ559" s="202"/>
      <c r="CA559" s="202"/>
      <c r="CB559" s="202"/>
      <c r="CC559" s="202"/>
      <c r="CD559" s="202"/>
      <c r="CE559" s="202"/>
      <c r="CF559" s="202"/>
      <c r="CG559" s="202"/>
      <c r="CH559" s="202"/>
      <c r="CI559" s="202"/>
      <c r="CJ559" s="202"/>
      <c r="CK559" s="202"/>
      <c r="CL559" s="202"/>
      <c r="CM559" s="202"/>
      <c r="CN559" s="202"/>
      <c r="CO559" s="202"/>
      <c r="CP559" s="202"/>
      <c r="CQ559" s="202"/>
      <c r="CR559" s="202"/>
      <c r="CS559" s="202"/>
      <c r="CT559" s="202"/>
      <c r="CU559" s="202"/>
      <c r="CV559" s="202"/>
      <c r="CW559" s="202"/>
      <c r="CX559" s="202"/>
      <c r="CY559" s="202"/>
      <c r="CZ559" s="202"/>
      <c r="DA559" s="202"/>
      <c r="DB559" s="202"/>
      <c r="DC559" s="202"/>
      <c r="DD559" s="202"/>
      <c r="DE559" s="202"/>
      <c r="DF559" s="202"/>
      <c r="DG559" s="202"/>
      <c r="DH559" s="202"/>
      <c r="DI559" s="202"/>
      <c r="DJ559" s="202"/>
      <c r="DK559" s="202"/>
      <c r="DL559" s="202"/>
      <c r="DM559" s="202"/>
      <c r="DN559" s="202"/>
      <c r="DO559" s="202"/>
      <c r="DP559" s="202"/>
      <c r="DQ559" s="202"/>
      <c r="DR559" s="202"/>
      <c r="DS559" s="202"/>
      <c r="DT559" s="202"/>
      <c r="DU559" s="202"/>
      <c r="DV559" s="202"/>
      <c r="DW559" s="202"/>
      <c r="DX559" s="202"/>
      <c r="DY559" s="202"/>
      <c r="DZ559" s="202"/>
      <c r="EA559" s="202"/>
      <c r="EB559" s="202"/>
      <c r="EC559" s="202"/>
      <c r="ED559" s="202"/>
      <c r="EE559" s="202"/>
      <c r="EF559" s="202"/>
      <c r="EG559" s="202"/>
      <c r="EH559" s="202"/>
      <c r="EI559" s="202"/>
      <c r="EJ559" s="202"/>
      <c r="EK559" s="202"/>
      <c r="EL559" s="202"/>
      <c r="EM559" s="202"/>
      <c r="EN559" s="202"/>
      <c r="EO559" s="202"/>
      <c r="EP559" s="202"/>
      <c r="EQ559" s="202"/>
      <c r="ER559" s="202"/>
      <c r="ES559" s="202"/>
      <c r="ET559" s="202"/>
      <c r="EU559" s="202"/>
      <c r="EV559" s="202"/>
      <c r="EW559" s="202"/>
      <c r="EX559" s="202"/>
      <c r="EY559" s="202"/>
      <c r="EZ559" s="202"/>
      <c r="FA559" s="202"/>
      <c r="FB559" s="202"/>
      <c r="FC559" s="202"/>
      <c r="FD559" s="202"/>
      <c r="FE559" s="202"/>
      <c r="FF559" s="202"/>
      <c r="FG559" s="202"/>
      <c r="FH559" s="202"/>
      <c r="FI559" s="202"/>
      <c r="FJ559" s="202"/>
      <c r="FK559" s="202"/>
      <c r="FL559" s="202"/>
      <c r="FM559" s="202"/>
      <c r="FN559" s="202"/>
      <c r="FO559" s="202"/>
      <c r="FP559" s="202"/>
      <c r="FQ559" s="202"/>
      <c r="FR559" s="202"/>
      <c r="FS559" s="202"/>
      <c r="FT559" s="202"/>
      <c r="FU559" s="202"/>
      <c r="FV559" s="202"/>
      <c r="FW559" s="202"/>
      <c r="FX559" s="202"/>
      <c r="FY559" s="202"/>
      <c r="FZ559" s="202"/>
      <c r="GA559" s="202"/>
      <c r="GB559" s="202"/>
      <c r="GC559" s="202"/>
      <c r="GD559" s="202"/>
      <c r="GE559" s="202"/>
      <c r="GF559" s="202"/>
      <c r="GG559" s="202"/>
      <c r="GH559" s="202"/>
      <c r="GI559" s="202"/>
      <c r="GJ559" s="202"/>
      <c r="GK559" s="202"/>
      <c r="GL559" s="202"/>
      <c r="GM559" s="202"/>
      <c r="GN559" s="202"/>
      <c r="GO559" s="202"/>
      <c r="GP559" s="202"/>
      <c r="GQ559" s="202"/>
      <c r="GR559" s="202"/>
      <c r="GS559" s="202"/>
      <c r="GT559" s="202"/>
      <c r="GU559" s="202"/>
      <c r="GV559" s="202"/>
      <c r="GW559" s="202"/>
      <c r="GX559" s="202"/>
      <c r="GY559" s="202"/>
      <c r="GZ559" s="202"/>
      <c r="HA559" s="202"/>
      <c r="HB559" s="202"/>
      <c r="HC559" s="202"/>
      <c r="HD559" s="202"/>
      <c r="HE559" s="202"/>
      <c r="HF559" s="202"/>
      <c r="HG559" s="202"/>
      <c r="HH559" s="202"/>
      <c r="HI559" s="202"/>
      <c r="HJ559" s="202"/>
      <c r="HK559" s="202"/>
      <c r="HL559" s="202"/>
      <c r="HM559" s="202"/>
      <c r="HN559" s="202"/>
      <c r="HO559" s="202"/>
      <c r="HP559" s="202"/>
      <c r="HQ559" s="202"/>
      <c r="HR559" s="202"/>
      <c r="HS559" s="202"/>
    </row>
    <row r="560" spans="1:227" ht="10" customHeight="1" x14ac:dyDescent="0.35">
      <c r="A560" s="263"/>
      <c r="B560" s="263"/>
      <c r="C560" s="263"/>
      <c r="D560" s="263"/>
      <c r="E560" s="263"/>
      <c r="F560" s="263"/>
      <c r="G560" s="263"/>
      <c r="H560" s="263"/>
      <c r="I560" s="263"/>
      <c r="J560" s="263"/>
      <c r="K560" s="263"/>
      <c r="L560" s="263"/>
      <c r="M560" s="263"/>
      <c r="N560" s="263"/>
      <c r="O560" s="263"/>
      <c r="P560" s="263"/>
      <c r="Q560" s="263"/>
      <c r="R560" s="263"/>
      <c r="S560" s="263"/>
      <c r="T560" s="263"/>
      <c r="U560" s="263"/>
      <c r="V560" s="263"/>
      <c r="W560" s="263"/>
      <c r="X560" s="263"/>
      <c r="Y560" s="263"/>
      <c r="Z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  <c r="BI560" s="202"/>
      <c r="BJ560" s="202"/>
      <c r="BK560" s="202"/>
      <c r="BL560" s="202"/>
      <c r="BM560" s="202"/>
      <c r="BN560" s="202"/>
      <c r="BO560" s="202"/>
      <c r="BP560" s="202"/>
      <c r="BQ560" s="202"/>
      <c r="BR560" s="202"/>
      <c r="BS560" s="202"/>
      <c r="BT560" s="202"/>
      <c r="BU560" s="202"/>
      <c r="BV560" s="202"/>
      <c r="BW560" s="202"/>
      <c r="BX560" s="202"/>
      <c r="BY560" s="202"/>
      <c r="BZ560" s="202"/>
      <c r="CA560" s="202"/>
      <c r="CB560" s="202"/>
      <c r="CC560" s="202"/>
      <c r="CD560" s="202"/>
      <c r="CE560" s="202"/>
      <c r="CF560" s="202"/>
      <c r="CG560" s="202"/>
      <c r="CH560" s="202"/>
      <c r="CI560" s="202"/>
      <c r="CJ560" s="202"/>
      <c r="CK560" s="202"/>
      <c r="CL560" s="202"/>
      <c r="CM560" s="202"/>
      <c r="CN560" s="202"/>
      <c r="CO560" s="202"/>
      <c r="CP560" s="202"/>
      <c r="CQ560" s="202"/>
      <c r="CR560" s="202"/>
      <c r="CS560" s="202"/>
      <c r="CT560" s="202"/>
      <c r="CU560" s="202"/>
      <c r="CV560" s="202"/>
      <c r="CW560" s="202"/>
      <c r="CX560" s="202"/>
      <c r="CY560" s="202"/>
      <c r="CZ560" s="202"/>
      <c r="DA560" s="202"/>
      <c r="DB560" s="202"/>
      <c r="DC560" s="202"/>
      <c r="DD560" s="202"/>
      <c r="DE560" s="202"/>
      <c r="DF560" s="202"/>
      <c r="DG560" s="202"/>
      <c r="DH560" s="202"/>
      <c r="DI560" s="202"/>
      <c r="DJ560" s="202"/>
      <c r="DK560" s="202"/>
      <c r="DL560" s="202"/>
      <c r="DM560" s="202"/>
      <c r="DN560" s="202"/>
      <c r="DO560" s="202"/>
      <c r="DP560" s="202"/>
      <c r="DQ560" s="202"/>
      <c r="DR560" s="202"/>
      <c r="DS560" s="202"/>
      <c r="DT560" s="202"/>
      <c r="DU560" s="202"/>
      <c r="DV560" s="202"/>
      <c r="DW560" s="202"/>
      <c r="DX560" s="202"/>
      <c r="DY560" s="202"/>
      <c r="DZ560" s="202"/>
      <c r="EA560" s="202"/>
      <c r="EB560" s="202"/>
      <c r="EC560" s="202"/>
      <c r="ED560" s="202"/>
      <c r="EE560" s="202"/>
      <c r="EF560" s="202"/>
      <c r="EG560" s="202"/>
      <c r="EH560" s="202"/>
      <c r="EI560" s="202"/>
      <c r="EJ560" s="202"/>
      <c r="EK560" s="202"/>
      <c r="EL560" s="202"/>
      <c r="EM560" s="202"/>
      <c r="EN560" s="202"/>
      <c r="EO560" s="202"/>
      <c r="EP560" s="202"/>
      <c r="EQ560" s="202"/>
      <c r="ER560" s="202"/>
      <c r="ES560" s="202"/>
      <c r="ET560" s="202"/>
      <c r="EU560" s="202"/>
      <c r="EV560" s="202"/>
      <c r="EW560" s="202"/>
      <c r="EX560" s="202"/>
      <c r="EY560" s="202"/>
      <c r="EZ560" s="202"/>
      <c r="FA560" s="202"/>
      <c r="FB560" s="202"/>
      <c r="FC560" s="202"/>
      <c r="FD560" s="202"/>
      <c r="FE560" s="202"/>
      <c r="FF560" s="202"/>
      <c r="FG560" s="202"/>
      <c r="FH560" s="202"/>
      <c r="FI560" s="202"/>
      <c r="FJ560" s="202"/>
      <c r="FK560" s="202"/>
      <c r="FL560" s="202"/>
      <c r="FM560" s="202"/>
      <c r="FN560" s="202"/>
      <c r="FO560" s="202"/>
      <c r="FP560" s="202"/>
      <c r="FQ560" s="202"/>
      <c r="FR560" s="202"/>
      <c r="FS560" s="202"/>
      <c r="FT560" s="202"/>
      <c r="FU560" s="202"/>
      <c r="FV560" s="202"/>
      <c r="FW560" s="202"/>
      <c r="FX560" s="202"/>
      <c r="FY560" s="202"/>
      <c r="FZ560" s="202"/>
      <c r="GA560" s="202"/>
      <c r="GB560" s="202"/>
      <c r="GC560" s="202"/>
      <c r="GD560" s="202"/>
      <c r="GE560" s="202"/>
      <c r="GF560" s="202"/>
      <c r="GG560" s="202"/>
      <c r="GH560" s="202"/>
      <c r="GI560" s="202"/>
      <c r="GJ560" s="202"/>
      <c r="GK560" s="202"/>
      <c r="GL560" s="202"/>
      <c r="GM560" s="202"/>
      <c r="GN560" s="202"/>
      <c r="GO560" s="202"/>
      <c r="GP560" s="202"/>
      <c r="GQ560" s="202"/>
      <c r="GR560" s="202"/>
      <c r="GS560" s="202"/>
      <c r="GT560" s="202"/>
      <c r="GU560" s="202"/>
      <c r="GV560" s="202"/>
      <c r="GW560" s="202"/>
      <c r="GX560" s="202"/>
      <c r="GY560" s="202"/>
      <c r="GZ560" s="202"/>
      <c r="HA560" s="202"/>
      <c r="HB560" s="202"/>
      <c r="HC560" s="202"/>
      <c r="HD560" s="202"/>
      <c r="HE560" s="202"/>
      <c r="HF560" s="202"/>
      <c r="HG560" s="202"/>
      <c r="HH560" s="202"/>
      <c r="HI560" s="202"/>
      <c r="HJ560" s="202"/>
      <c r="HK560" s="202"/>
      <c r="HL560" s="202"/>
      <c r="HM560" s="202"/>
      <c r="HN560" s="202"/>
      <c r="HO560" s="202"/>
      <c r="HP560" s="202"/>
      <c r="HQ560" s="202"/>
      <c r="HR560" s="202"/>
      <c r="HS560" s="202"/>
    </row>
    <row r="561" spans="1:227" ht="10" customHeight="1" x14ac:dyDescent="0.35">
      <c r="A561" s="263"/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3"/>
      <c r="Z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  <c r="BI561" s="202"/>
      <c r="BJ561" s="202"/>
      <c r="BK561" s="202"/>
      <c r="BL561" s="202"/>
      <c r="BM561" s="202"/>
      <c r="BN561" s="202"/>
      <c r="BO561" s="202"/>
      <c r="BP561" s="202"/>
      <c r="BQ561" s="202"/>
      <c r="BR561" s="202"/>
      <c r="BS561" s="202"/>
      <c r="BT561" s="202"/>
      <c r="BU561" s="202"/>
      <c r="BV561" s="202"/>
      <c r="BW561" s="202"/>
      <c r="BX561" s="202"/>
      <c r="BY561" s="202"/>
      <c r="BZ561" s="202"/>
      <c r="CA561" s="202"/>
      <c r="CB561" s="202"/>
      <c r="CC561" s="202"/>
      <c r="CD561" s="202"/>
      <c r="CE561" s="202"/>
      <c r="CF561" s="202"/>
      <c r="CG561" s="202"/>
      <c r="CH561" s="202"/>
      <c r="CI561" s="202"/>
      <c r="CJ561" s="202"/>
      <c r="CK561" s="202"/>
      <c r="CL561" s="202"/>
      <c r="CM561" s="202"/>
      <c r="CN561" s="202"/>
      <c r="CO561" s="202"/>
      <c r="CP561" s="202"/>
      <c r="CQ561" s="202"/>
      <c r="CR561" s="202"/>
      <c r="CS561" s="202"/>
      <c r="CT561" s="202"/>
      <c r="CU561" s="202"/>
      <c r="CV561" s="202"/>
      <c r="CW561" s="202"/>
      <c r="CX561" s="202"/>
      <c r="CY561" s="202"/>
      <c r="CZ561" s="202"/>
      <c r="DA561" s="202"/>
      <c r="DB561" s="202"/>
      <c r="DC561" s="202"/>
      <c r="DD561" s="202"/>
      <c r="DE561" s="202"/>
      <c r="DF561" s="202"/>
      <c r="DG561" s="202"/>
      <c r="DH561" s="202"/>
      <c r="DI561" s="202"/>
      <c r="DJ561" s="202"/>
      <c r="DK561" s="202"/>
      <c r="DL561" s="202"/>
      <c r="DM561" s="202"/>
      <c r="DN561" s="202"/>
      <c r="DO561" s="202"/>
      <c r="DP561" s="202"/>
      <c r="DQ561" s="202"/>
      <c r="DR561" s="202"/>
      <c r="DS561" s="202"/>
      <c r="DT561" s="202"/>
      <c r="DU561" s="202"/>
      <c r="DV561" s="202"/>
      <c r="DW561" s="202"/>
      <c r="DX561" s="202"/>
      <c r="DY561" s="202"/>
      <c r="DZ561" s="202"/>
      <c r="EA561" s="202"/>
      <c r="EB561" s="202"/>
      <c r="EC561" s="202"/>
      <c r="ED561" s="202"/>
      <c r="EE561" s="202"/>
      <c r="EF561" s="202"/>
      <c r="EG561" s="202"/>
      <c r="EH561" s="202"/>
      <c r="EI561" s="202"/>
      <c r="EJ561" s="202"/>
      <c r="EK561" s="202"/>
      <c r="EL561" s="202"/>
      <c r="EM561" s="202"/>
      <c r="EN561" s="202"/>
      <c r="EO561" s="202"/>
      <c r="EP561" s="202"/>
      <c r="EQ561" s="202"/>
      <c r="ER561" s="202"/>
      <c r="ES561" s="202"/>
      <c r="ET561" s="202"/>
      <c r="EU561" s="202"/>
      <c r="EV561" s="202"/>
      <c r="EW561" s="202"/>
      <c r="EX561" s="202"/>
      <c r="EY561" s="202"/>
      <c r="EZ561" s="202"/>
      <c r="FA561" s="202"/>
      <c r="FB561" s="202"/>
      <c r="FC561" s="202"/>
      <c r="FD561" s="202"/>
      <c r="FE561" s="202"/>
      <c r="FF561" s="202"/>
      <c r="FG561" s="202"/>
      <c r="FH561" s="202"/>
      <c r="FI561" s="202"/>
      <c r="FJ561" s="202"/>
      <c r="FK561" s="202"/>
      <c r="FL561" s="202"/>
      <c r="FM561" s="202"/>
      <c r="FN561" s="202"/>
      <c r="FO561" s="202"/>
      <c r="FP561" s="202"/>
      <c r="FQ561" s="202"/>
      <c r="FR561" s="202"/>
      <c r="FS561" s="202"/>
      <c r="FT561" s="202"/>
      <c r="FU561" s="202"/>
      <c r="FV561" s="202"/>
      <c r="FW561" s="202"/>
      <c r="FX561" s="202"/>
      <c r="FY561" s="202"/>
      <c r="FZ561" s="202"/>
      <c r="GA561" s="202"/>
      <c r="GB561" s="202"/>
      <c r="GC561" s="202"/>
      <c r="GD561" s="202"/>
      <c r="GE561" s="202"/>
      <c r="GF561" s="202"/>
      <c r="GG561" s="202"/>
      <c r="GH561" s="202"/>
      <c r="GI561" s="202"/>
      <c r="GJ561" s="202"/>
      <c r="GK561" s="202"/>
      <c r="GL561" s="202"/>
      <c r="GM561" s="202"/>
      <c r="GN561" s="202"/>
      <c r="GO561" s="202"/>
      <c r="GP561" s="202"/>
      <c r="GQ561" s="202"/>
      <c r="GR561" s="202"/>
      <c r="GS561" s="202"/>
      <c r="GT561" s="202"/>
      <c r="GU561" s="202"/>
      <c r="GV561" s="202"/>
      <c r="GW561" s="202"/>
      <c r="GX561" s="202"/>
      <c r="GY561" s="202"/>
      <c r="GZ561" s="202"/>
      <c r="HA561" s="202"/>
      <c r="HB561" s="202"/>
      <c r="HC561" s="202"/>
      <c r="HD561" s="202"/>
      <c r="HE561" s="202"/>
      <c r="HF561" s="202"/>
      <c r="HG561" s="202"/>
      <c r="HH561" s="202"/>
      <c r="HI561" s="202"/>
      <c r="HJ561" s="202"/>
      <c r="HK561" s="202"/>
      <c r="HL561" s="202"/>
      <c r="HM561" s="202"/>
      <c r="HN561" s="202"/>
      <c r="HO561" s="202"/>
      <c r="HP561" s="202"/>
      <c r="HQ561" s="202"/>
      <c r="HR561" s="202"/>
      <c r="HS561" s="202"/>
    </row>
    <row r="562" spans="1:227" ht="10" customHeight="1" x14ac:dyDescent="0.35">
      <c r="A562" s="263"/>
      <c r="B562" s="263"/>
      <c r="C562" s="263"/>
      <c r="D562" s="263"/>
      <c r="E562" s="263"/>
      <c r="F562" s="263"/>
      <c r="G562" s="263"/>
      <c r="H562" s="263"/>
      <c r="I562" s="263"/>
      <c r="J562" s="263"/>
      <c r="K562" s="263"/>
      <c r="L562" s="263"/>
      <c r="M562" s="263"/>
      <c r="N562" s="263"/>
      <c r="O562" s="263"/>
      <c r="P562" s="263"/>
      <c r="Q562" s="263"/>
      <c r="R562" s="263"/>
      <c r="S562" s="263"/>
      <c r="T562" s="263"/>
      <c r="U562" s="263"/>
      <c r="V562" s="263"/>
      <c r="W562" s="263"/>
      <c r="X562" s="263"/>
      <c r="Y562" s="263"/>
      <c r="Z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  <c r="BI562" s="202"/>
      <c r="BJ562" s="202"/>
      <c r="BK562" s="202"/>
      <c r="BL562" s="202"/>
      <c r="BM562" s="202"/>
      <c r="BN562" s="202"/>
      <c r="BO562" s="202"/>
      <c r="BP562" s="202"/>
      <c r="BQ562" s="202"/>
      <c r="BR562" s="202"/>
      <c r="BS562" s="202"/>
      <c r="BT562" s="202"/>
      <c r="BU562" s="202"/>
      <c r="BV562" s="202"/>
      <c r="BW562" s="202"/>
      <c r="BX562" s="202"/>
      <c r="BY562" s="202"/>
      <c r="BZ562" s="202"/>
      <c r="CA562" s="202"/>
      <c r="CB562" s="202"/>
      <c r="CC562" s="202"/>
      <c r="CD562" s="202"/>
      <c r="CE562" s="202"/>
      <c r="CF562" s="202"/>
      <c r="CG562" s="202"/>
      <c r="CH562" s="202"/>
      <c r="CI562" s="202"/>
      <c r="CJ562" s="202"/>
      <c r="CK562" s="202"/>
      <c r="CL562" s="202"/>
      <c r="CM562" s="202"/>
      <c r="CN562" s="202"/>
      <c r="CO562" s="202"/>
      <c r="CP562" s="202"/>
      <c r="CQ562" s="202"/>
      <c r="CR562" s="202"/>
      <c r="CS562" s="202"/>
      <c r="CT562" s="202"/>
      <c r="CU562" s="202"/>
      <c r="CV562" s="202"/>
      <c r="CW562" s="202"/>
      <c r="CX562" s="202"/>
      <c r="CY562" s="202"/>
      <c r="CZ562" s="202"/>
      <c r="DA562" s="202"/>
      <c r="DB562" s="202"/>
      <c r="DC562" s="202"/>
      <c r="DD562" s="202"/>
      <c r="DE562" s="202"/>
      <c r="DF562" s="202"/>
      <c r="DG562" s="202"/>
      <c r="DH562" s="202"/>
      <c r="DI562" s="202"/>
      <c r="DJ562" s="202"/>
      <c r="DK562" s="202"/>
      <c r="DL562" s="202"/>
      <c r="DM562" s="202"/>
      <c r="DN562" s="202"/>
      <c r="DO562" s="202"/>
      <c r="DP562" s="202"/>
      <c r="DQ562" s="202"/>
      <c r="DR562" s="202"/>
      <c r="DS562" s="202"/>
      <c r="DT562" s="202"/>
      <c r="DU562" s="202"/>
      <c r="DV562" s="202"/>
      <c r="DW562" s="202"/>
      <c r="DX562" s="202"/>
      <c r="DY562" s="202"/>
      <c r="DZ562" s="202"/>
      <c r="EA562" s="202"/>
      <c r="EB562" s="202"/>
      <c r="EC562" s="202"/>
      <c r="ED562" s="202"/>
      <c r="EE562" s="202"/>
      <c r="EF562" s="202"/>
      <c r="EG562" s="202"/>
      <c r="EH562" s="202"/>
      <c r="EI562" s="202"/>
      <c r="EJ562" s="202"/>
      <c r="EK562" s="202"/>
      <c r="EL562" s="202"/>
      <c r="EM562" s="202"/>
      <c r="EN562" s="202"/>
      <c r="EO562" s="202"/>
      <c r="EP562" s="202"/>
      <c r="EQ562" s="202"/>
      <c r="ER562" s="202"/>
      <c r="ES562" s="202"/>
      <c r="ET562" s="202"/>
      <c r="EU562" s="202"/>
      <c r="EV562" s="202"/>
      <c r="EW562" s="202"/>
      <c r="EX562" s="202"/>
      <c r="EY562" s="202"/>
      <c r="EZ562" s="202"/>
      <c r="FA562" s="202"/>
      <c r="FB562" s="202"/>
      <c r="FC562" s="202"/>
      <c r="FD562" s="202"/>
      <c r="FE562" s="202"/>
      <c r="FF562" s="202"/>
      <c r="FG562" s="202"/>
      <c r="FH562" s="202"/>
      <c r="FI562" s="202"/>
      <c r="FJ562" s="202"/>
      <c r="FK562" s="202"/>
      <c r="FL562" s="202"/>
      <c r="FM562" s="202"/>
      <c r="FN562" s="202"/>
      <c r="FO562" s="202"/>
      <c r="FP562" s="202"/>
      <c r="FQ562" s="202"/>
      <c r="FR562" s="202"/>
      <c r="FS562" s="202"/>
      <c r="FT562" s="202"/>
      <c r="FU562" s="202"/>
      <c r="FV562" s="202"/>
      <c r="FW562" s="202"/>
      <c r="FX562" s="202"/>
      <c r="FY562" s="202"/>
      <c r="FZ562" s="202"/>
      <c r="GA562" s="202"/>
      <c r="GB562" s="202"/>
      <c r="GC562" s="202"/>
      <c r="GD562" s="202"/>
      <c r="GE562" s="202"/>
      <c r="GF562" s="202"/>
      <c r="GG562" s="202"/>
      <c r="GH562" s="202"/>
      <c r="GI562" s="202"/>
      <c r="GJ562" s="202"/>
      <c r="GK562" s="202"/>
      <c r="GL562" s="202"/>
      <c r="GM562" s="202"/>
      <c r="GN562" s="202"/>
      <c r="GO562" s="202"/>
      <c r="GP562" s="202"/>
      <c r="GQ562" s="202"/>
      <c r="GR562" s="202"/>
      <c r="GS562" s="202"/>
      <c r="GT562" s="202"/>
      <c r="GU562" s="202"/>
      <c r="GV562" s="202"/>
      <c r="GW562" s="202"/>
      <c r="GX562" s="202"/>
      <c r="GY562" s="202"/>
      <c r="GZ562" s="202"/>
      <c r="HA562" s="202"/>
      <c r="HB562" s="202"/>
      <c r="HC562" s="202"/>
      <c r="HD562" s="202"/>
      <c r="HE562" s="202"/>
      <c r="HF562" s="202"/>
      <c r="HG562" s="202"/>
      <c r="HH562" s="202"/>
      <c r="HI562" s="202"/>
      <c r="HJ562" s="202"/>
      <c r="HK562" s="202"/>
      <c r="HL562" s="202"/>
      <c r="HM562" s="202"/>
      <c r="HN562" s="202"/>
      <c r="HO562" s="202"/>
      <c r="HP562" s="202"/>
      <c r="HQ562" s="202"/>
      <c r="HR562" s="202"/>
      <c r="HS562" s="202"/>
    </row>
    <row r="563" spans="1:227" ht="10" customHeight="1" x14ac:dyDescent="0.35">
      <c r="A563" s="263"/>
      <c r="B563" s="263"/>
      <c r="C563" s="263"/>
      <c r="D563" s="263"/>
      <c r="E563" s="263"/>
      <c r="F563" s="263"/>
      <c r="G563" s="263"/>
      <c r="H563" s="263"/>
      <c r="I563" s="263"/>
      <c r="J563" s="263"/>
      <c r="K563" s="263"/>
      <c r="L563" s="263"/>
      <c r="M563" s="263"/>
      <c r="N563" s="263"/>
      <c r="O563" s="263"/>
      <c r="P563" s="263"/>
      <c r="Q563" s="263"/>
      <c r="R563" s="263"/>
      <c r="S563" s="263"/>
      <c r="T563" s="263"/>
      <c r="U563" s="263"/>
      <c r="V563" s="263"/>
      <c r="W563" s="263"/>
      <c r="X563" s="263"/>
      <c r="Y563" s="263"/>
      <c r="Z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  <c r="BI563" s="202"/>
      <c r="BJ563" s="202"/>
      <c r="BK563" s="202"/>
      <c r="BL563" s="202"/>
      <c r="BM563" s="202"/>
      <c r="BN563" s="202"/>
      <c r="BO563" s="202"/>
      <c r="BP563" s="202"/>
      <c r="BQ563" s="202"/>
      <c r="BR563" s="202"/>
      <c r="BS563" s="202"/>
      <c r="BT563" s="202"/>
      <c r="BU563" s="202"/>
      <c r="BV563" s="202"/>
      <c r="BW563" s="202"/>
      <c r="BX563" s="202"/>
      <c r="BY563" s="202"/>
      <c r="BZ563" s="202"/>
      <c r="CA563" s="202"/>
      <c r="CB563" s="202"/>
      <c r="CC563" s="202"/>
      <c r="CD563" s="202"/>
      <c r="CE563" s="202"/>
      <c r="CF563" s="202"/>
      <c r="CG563" s="202"/>
      <c r="CH563" s="202"/>
      <c r="CI563" s="202"/>
      <c r="CJ563" s="202"/>
      <c r="CK563" s="202"/>
      <c r="CL563" s="202"/>
      <c r="CM563" s="202"/>
      <c r="CN563" s="202"/>
      <c r="CO563" s="202"/>
      <c r="CP563" s="202"/>
      <c r="CQ563" s="202"/>
      <c r="CR563" s="202"/>
      <c r="CS563" s="202"/>
      <c r="CT563" s="202"/>
      <c r="CU563" s="202"/>
      <c r="CV563" s="202"/>
      <c r="CW563" s="202"/>
      <c r="CX563" s="202"/>
      <c r="CY563" s="202"/>
      <c r="CZ563" s="202"/>
      <c r="DA563" s="202"/>
      <c r="DB563" s="202"/>
      <c r="DC563" s="202"/>
      <c r="DD563" s="202"/>
      <c r="DE563" s="202"/>
      <c r="DF563" s="202"/>
      <c r="DG563" s="202"/>
      <c r="DH563" s="202"/>
      <c r="DI563" s="202"/>
      <c r="DJ563" s="202"/>
      <c r="DK563" s="202"/>
      <c r="DL563" s="202"/>
      <c r="DM563" s="202"/>
      <c r="DN563" s="202"/>
      <c r="DO563" s="202"/>
      <c r="DP563" s="202"/>
      <c r="DQ563" s="202"/>
      <c r="DR563" s="202"/>
      <c r="DS563" s="202"/>
      <c r="DT563" s="202"/>
      <c r="DU563" s="202"/>
      <c r="DV563" s="202"/>
      <c r="DW563" s="202"/>
      <c r="DX563" s="202"/>
      <c r="DY563" s="202"/>
      <c r="DZ563" s="202"/>
      <c r="EA563" s="202"/>
      <c r="EB563" s="202"/>
      <c r="EC563" s="202"/>
      <c r="ED563" s="202"/>
      <c r="EE563" s="202"/>
      <c r="EF563" s="202"/>
      <c r="EG563" s="202"/>
      <c r="EH563" s="202"/>
      <c r="EI563" s="202"/>
      <c r="EJ563" s="202"/>
      <c r="EK563" s="202"/>
      <c r="EL563" s="202"/>
      <c r="EM563" s="202"/>
      <c r="EN563" s="202"/>
      <c r="EO563" s="202"/>
      <c r="EP563" s="202"/>
      <c r="EQ563" s="202"/>
      <c r="ER563" s="202"/>
      <c r="ES563" s="202"/>
      <c r="ET563" s="202"/>
      <c r="EU563" s="202"/>
      <c r="EV563" s="202"/>
      <c r="EW563" s="202"/>
      <c r="EX563" s="202"/>
      <c r="EY563" s="202"/>
      <c r="EZ563" s="202"/>
      <c r="FA563" s="202"/>
      <c r="FB563" s="202"/>
      <c r="FC563" s="202"/>
      <c r="FD563" s="202"/>
      <c r="FE563" s="202"/>
      <c r="FF563" s="202"/>
      <c r="FG563" s="202"/>
      <c r="FH563" s="202"/>
      <c r="FI563" s="202"/>
      <c r="FJ563" s="202"/>
      <c r="FK563" s="202"/>
      <c r="FL563" s="202"/>
      <c r="FM563" s="202"/>
      <c r="FN563" s="202"/>
      <c r="FO563" s="202"/>
      <c r="FP563" s="202"/>
      <c r="FQ563" s="202"/>
      <c r="FR563" s="202"/>
      <c r="FS563" s="202"/>
      <c r="FT563" s="202"/>
      <c r="FU563" s="202"/>
      <c r="FV563" s="202"/>
      <c r="FW563" s="202"/>
      <c r="FX563" s="202"/>
      <c r="FY563" s="202"/>
      <c r="FZ563" s="202"/>
      <c r="GA563" s="202"/>
      <c r="GB563" s="202"/>
      <c r="GC563" s="202"/>
      <c r="GD563" s="202"/>
      <c r="GE563" s="202"/>
      <c r="GF563" s="202"/>
      <c r="GG563" s="202"/>
      <c r="GH563" s="202"/>
      <c r="GI563" s="202"/>
      <c r="GJ563" s="202"/>
      <c r="GK563" s="202"/>
      <c r="GL563" s="202"/>
      <c r="GM563" s="202"/>
      <c r="GN563" s="202"/>
      <c r="GO563" s="202"/>
      <c r="GP563" s="202"/>
      <c r="GQ563" s="202"/>
      <c r="GR563" s="202"/>
      <c r="GS563" s="202"/>
      <c r="GT563" s="202"/>
      <c r="GU563" s="202"/>
      <c r="GV563" s="202"/>
      <c r="GW563" s="202"/>
      <c r="GX563" s="202"/>
      <c r="GY563" s="202"/>
      <c r="GZ563" s="202"/>
      <c r="HA563" s="202"/>
      <c r="HB563" s="202"/>
      <c r="HC563" s="202"/>
      <c r="HD563" s="202"/>
      <c r="HE563" s="202"/>
      <c r="HF563" s="202"/>
      <c r="HG563" s="202"/>
      <c r="HH563" s="202"/>
      <c r="HI563" s="202"/>
      <c r="HJ563" s="202"/>
      <c r="HK563" s="202"/>
      <c r="HL563" s="202"/>
      <c r="HM563" s="202"/>
      <c r="HN563" s="202"/>
      <c r="HO563" s="202"/>
      <c r="HP563" s="202"/>
      <c r="HQ563" s="202"/>
      <c r="HR563" s="202"/>
      <c r="HS563" s="202"/>
    </row>
    <row r="564" spans="1:227" ht="10" customHeight="1" x14ac:dyDescent="0.35">
      <c r="A564" s="263"/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3"/>
      <c r="Z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  <c r="BI564" s="202"/>
      <c r="BJ564" s="202"/>
      <c r="BK564" s="202"/>
      <c r="BL564" s="202"/>
      <c r="BM564" s="202"/>
      <c r="BN564" s="202"/>
      <c r="BO564" s="202"/>
      <c r="BP564" s="202"/>
      <c r="BQ564" s="202"/>
      <c r="BR564" s="202"/>
      <c r="BS564" s="202"/>
      <c r="BT564" s="202"/>
      <c r="BU564" s="202"/>
      <c r="BV564" s="202"/>
      <c r="BW564" s="202"/>
      <c r="BX564" s="202"/>
      <c r="BY564" s="202"/>
      <c r="BZ564" s="202"/>
      <c r="CA564" s="202"/>
      <c r="CB564" s="202"/>
      <c r="CC564" s="202"/>
      <c r="CD564" s="202"/>
      <c r="CE564" s="202"/>
      <c r="CF564" s="202"/>
      <c r="CG564" s="202"/>
      <c r="CH564" s="202"/>
      <c r="CI564" s="202"/>
      <c r="CJ564" s="202"/>
      <c r="CK564" s="202"/>
      <c r="CL564" s="202"/>
      <c r="CM564" s="202"/>
      <c r="CN564" s="202"/>
      <c r="CO564" s="202"/>
      <c r="CP564" s="202"/>
      <c r="CQ564" s="202"/>
      <c r="CR564" s="202"/>
      <c r="CS564" s="202"/>
      <c r="CT564" s="202"/>
      <c r="CU564" s="202"/>
      <c r="CV564" s="202"/>
      <c r="CW564" s="202"/>
      <c r="CX564" s="202"/>
      <c r="CY564" s="202"/>
      <c r="CZ564" s="202"/>
      <c r="DA564" s="202"/>
      <c r="DB564" s="202"/>
      <c r="DC564" s="202"/>
      <c r="DD564" s="202"/>
      <c r="DE564" s="202"/>
      <c r="DF564" s="202"/>
      <c r="DG564" s="202"/>
      <c r="DH564" s="202"/>
      <c r="DI564" s="202"/>
      <c r="DJ564" s="202"/>
      <c r="DK564" s="202"/>
      <c r="DL564" s="202"/>
      <c r="DM564" s="202"/>
      <c r="DN564" s="202"/>
      <c r="DO564" s="202"/>
      <c r="DP564" s="202"/>
      <c r="DQ564" s="202"/>
      <c r="DR564" s="202"/>
      <c r="DS564" s="202"/>
      <c r="DT564" s="202"/>
      <c r="DU564" s="202"/>
      <c r="DV564" s="202"/>
      <c r="DW564" s="202"/>
      <c r="DX564" s="202"/>
      <c r="DY564" s="202"/>
      <c r="DZ564" s="202"/>
      <c r="EA564" s="202"/>
      <c r="EB564" s="202"/>
      <c r="EC564" s="202"/>
      <c r="ED564" s="202"/>
      <c r="EE564" s="202"/>
      <c r="EF564" s="202"/>
      <c r="EG564" s="202"/>
      <c r="EH564" s="202"/>
      <c r="EI564" s="202"/>
      <c r="EJ564" s="202"/>
      <c r="EK564" s="202"/>
      <c r="EL564" s="202"/>
      <c r="EM564" s="202"/>
      <c r="EN564" s="202"/>
      <c r="EO564" s="202"/>
      <c r="EP564" s="202"/>
      <c r="EQ564" s="202"/>
      <c r="ER564" s="202"/>
      <c r="ES564" s="202"/>
      <c r="ET564" s="202"/>
      <c r="EU564" s="202"/>
      <c r="EV564" s="202"/>
      <c r="EW564" s="202"/>
      <c r="EX564" s="202"/>
      <c r="EY564" s="202"/>
      <c r="EZ564" s="202"/>
      <c r="FA564" s="202"/>
      <c r="FB564" s="202"/>
      <c r="FC564" s="202"/>
      <c r="FD564" s="202"/>
      <c r="FE564" s="202"/>
      <c r="FF564" s="202"/>
      <c r="FG564" s="202"/>
      <c r="FH564" s="202"/>
      <c r="FI564" s="202"/>
      <c r="FJ564" s="202"/>
      <c r="FK564" s="202"/>
      <c r="FL564" s="202"/>
      <c r="FM564" s="202"/>
      <c r="FN564" s="202"/>
      <c r="FO564" s="202"/>
      <c r="FP564" s="202"/>
      <c r="FQ564" s="202"/>
      <c r="FR564" s="202"/>
      <c r="FS564" s="202"/>
      <c r="FT564" s="202"/>
      <c r="FU564" s="202"/>
      <c r="FV564" s="202"/>
      <c r="FW564" s="202"/>
      <c r="FX564" s="202"/>
      <c r="FY564" s="202"/>
      <c r="FZ564" s="202"/>
      <c r="GA564" s="202"/>
      <c r="GB564" s="202"/>
      <c r="GC564" s="202"/>
      <c r="GD564" s="202"/>
      <c r="GE564" s="202"/>
      <c r="GF564" s="202"/>
      <c r="GG564" s="202"/>
      <c r="GH564" s="202"/>
      <c r="GI564" s="202"/>
      <c r="GJ564" s="202"/>
      <c r="GK564" s="202"/>
      <c r="GL564" s="202"/>
      <c r="GM564" s="202"/>
      <c r="GN564" s="202"/>
      <c r="GO564" s="202"/>
      <c r="GP564" s="202"/>
      <c r="GQ564" s="202"/>
      <c r="GR564" s="202"/>
      <c r="GS564" s="202"/>
      <c r="GT564" s="202"/>
      <c r="GU564" s="202"/>
      <c r="GV564" s="202"/>
      <c r="GW564" s="202"/>
      <c r="GX564" s="202"/>
      <c r="GY564" s="202"/>
      <c r="GZ564" s="202"/>
      <c r="HA564" s="202"/>
      <c r="HB564" s="202"/>
      <c r="HC564" s="202"/>
      <c r="HD564" s="202"/>
      <c r="HE564" s="202"/>
      <c r="HF564" s="202"/>
      <c r="HG564" s="202"/>
      <c r="HH564" s="202"/>
      <c r="HI564" s="202"/>
      <c r="HJ564" s="202"/>
      <c r="HK564" s="202"/>
      <c r="HL564" s="202"/>
      <c r="HM564" s="202"/>
      <c r="HN564" s="202"/>
      <c r="HO564" s="202"/>
      <c r="HP564" s="202"/>
      <c r="HQ564" s="202"/>
      <c r="HR564" s="202"/>
      <c r="HS564" s="202"/>
    </row>
    <row r="565" spans="1:227" ht="10" customHeight="1" x14ac:dyDescent="0.35">
      <c r="A565" s="263"/>
      <c r="B565" s="263"/>
      <c r="C565" s="263"/>
      <c r="D565" s="263"/>
      <c r="E565" s="263"/>
      <c r="F565" s="263"/>
      <c r="G565" s="263"/>
      <c r="H565" s="263"/>
      <c r="I565" s="263"/>
      <c r="J565" s="263"/>
      <c r="K565" s="263"/>
      <c r="L565" s="263"/>
      <c r="M565" s="263"/>
      <c r="N565" s="263"/>
      <c r="O565" s="263"/>
      <c r="P565" s="263"/>
      <c r="Q565" s="263"/>
      <c r="R565" s="263"/>
      <c r="S565" s="263"/>
      <c r="T565" s="263"/>
      <c r="U565" s="263"/>
      <c r="V565" s="263"/>
      <c r="W565" s="263"/>
      <c r="X565" s="263"/>
      <c r="Y565" s="263"/>
      <c r="Z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  <c r="BI565" s="202"/>
      <c r="BJ565" s="202"/>
      <c r="BK565" s="202"/>
      <c r="BL565" s="202"/>
      <c r="BM565" s="202"/>
      <c r="BN565" s="202"/>
      <c r="BO565" s="202"/>
      <c r="BP565" s="202"/>
      <c r="BQ565" s="202"/>
      <c r="BR565" s="202"/>
      <c r="BS565" s="202"/>
      <c r="BT565" s="202"/>
      <c r="BU565" s="202"/>
      <c r="BV565" s="202"/>
      <c r="BW565" s="202"/>
      <c r="BX565" s="202"/>
      <c r="BY565" s="202"/>
      <c r="BZ565" s="202"/>
      <c r="CA565" s="202"/>
      <c r="CB565" s="202"/>
      <c r="CC565" s="202"/>
      <c r="CD565" s="202"/>
      <c r="CE565" s="202"/>
      <c r="CF565" s="202"/>
      <c r="CG565" s="202"/>
      <c r="CH565" s="202"/>
      <c r="CI565" s="202"/>
      <c r="CJ565" s="202"/>
      <c r="CK565" s="202"/>
      <c r="CL565" s="202"/>
      <c r="CM565" s="202"/>
      <c r="CN565" s="202"/>
      <c r="CO565" s="202"/>
      <c r="CP565" s="202"/>
      <c r="CQ565" s="202"/>
      <c r="CR565" s="202"/>
      <c r="CS565" s="202"/>
      <c r="CT565" s="202"/>
      <c r="CU565" s="202"/>
      <c r="CV565" s="202"/>
      <c r="CW565" s="202"/>
      <c r="CX565" s="202"/>
      <c r="CY565" s="202"/>
      <c r="CZ565" s="202"/>
      <c r="DA565" s="202"/>
      <c r="DB565" s="202"/>
      <c r="DC565" s="202"/>
      <c r="DD565" s="202"/>
      <c r="DE565" s="202"/>
      <c r="DF565" s="202"/>
      <c r="DG565" s="202"/>
      <c r="DH565" s="202"/>
      <c r="DI565" s="202"/>
      <c r="DJ565" s="202"/>
      <c r="DK565" s="202"/>
      <c r="DL565" s="202"/>
      <c r="DM565" s="202"/>
      <c r="DN565" s="202"/>
      <c r="DO565" s="202"/>
      <c r="DP565" s="202"/>
      <c r="DQ565" s="202"/>
      <c r="DR565" s="202"/>
      <c r="DS565" s="202"/>
      <c r="DT565" s="202"/>
      <c r="DU565" s="202"/>
      <c r="DV565" s="202"/>
      <c r="DW565" s="202"/>
      <c r="DX565" s="202"/>
      <c r="DY565" s="202"/>
      <c r="DZ565" s="202"/>
      <c r="EA565" s="202"/>
      <c r="EB565" s="202"/>
      <c r="EC565" s="202"/>
      <c r="ED565" s="202"/>
      <c r="EE565" s="202"/>
      <c r="EF565" s="202"/>
      <c r="EG565" s="202"/>
      <c r="EH565" s="202"/>
      <c r="EI565" s="202"/>
      <c r="EJ565" s="202"/>
      <c r="EK565" s="202"/>
      <c r="EL565" s="202"/>
      <c r="EM565" s="202"/>
      <c r="EN565" s="202"/>
      <c r="EO565" s="202"/>
      <c r="EP565" s="202"/>
      <c r="EQ565" s="202"/>
      <c r="ER565" s="202"/>
      <c r="ES565" s="202"/>
      <c r="ET565" s="202"/>
      <c r="EU565" s="202"/>
      <c r="EV565" s="202"/>
      <c r="EW565" s="202"/>
      <c r="EX565" s="202"/>
      <c r="EY565" s="202"/>
      <c r="EZ565" s="202"/>
      <c r="FA565" s="202"/>
      <c r="FB565" s="202"/>
      <c r="FC565" s="202"/>
      <c r="FD565" s="202"/>
      <c r="FE565" s="202"/>
      <c r="FF565" s="202"/>
      <c r="FG565" s="202"/>
      <c r="FH565" s="202"/>
      <c r="FI565" s="202"/>
      <c r="FJ565" s="202"/>
      <c r="FK565" s="202"/>
      <c r="FL565" s="202"/>
      <c r="FM565" s="202"/>
      <c r="FN565" s="202"/>
      <c r="FO565" s="202"/>
      <c r="FP565" s="202"/>
      <c r="FQ565" s="202"/>
      <c r="FR565" s="202"/>
      <c r="FS565" s="202"/>
      <c r="FT565" s="202"/>
      <c r="FU565" s="202"/>
      <c r="FV565" s="202"/>
      <c r="FW565" s="202"/>
      <c r="FX565" s="202"/>
      <c r="FY565" s="202"/>
      <c r="FZ565" s="202"/>
      <c r="GA565" s="202"/>
      <c r="GB565" s="202"/>
      <c r="GC565" s="202"/>
      <c r="GD565" s="202"/>
      <c r="GE565" s="202"/>
      <c r="GF565" s="202"/>
      <c r="GG565" s="202"/>
      <c r="GH565" s="202"/>
      <c r="GI565" s="202"/>
      <c r="GJ565" s="202"/>
      <c r="GK565" s="202"/>
      <c r="GL565" s="202"/>
      <c r="GM565" s="202"/>
      <c r="GN565" s="202"/>
      <c r="GO565" s="202"/>
      <c r="GP565" s="202"/>
      <c r="GQ565" s="202"/>
      <c r="GR565" s="202"/>
      <c r="GS565" s="202"/>
      <c r="GT565" s="202"/>
      <c r="GU565" s="202"/>
      <c r="GV565" s="202"/>
      <c r="GW565" s="202"/>
      <c r="GX565" s="202"/>
      <c r="GY565" s="202"/>
      <c r="GZ565" s="202"/>
      <c r="HA565" s="202"/>
      <c r="HB565" s="202"/>
      <c r="HC565" s="202"/>
      <c r="HD565" s="202"/>
      <c r="HE565" s="202"/>
      <c r="HF565" s="202"/>
      <c r="HG565" s="202"/>
      <c r="HH565" s="202"/>
      <c r="HI565" s="202"/>
      <c r="HJ565" s="202"/>
      <c r="HK565" s="202"/>
      <c r="HL565" s="202"/>
      <c r="HM565" s="202"/>
      <c r="HN565" s="202"/>
      <c r="HO565" s="202"/>
      <c r="HP565" s="202"/>
      <c r="HQ565" s="202"/>
      <c r="HR565" s="202"/>
      <c r="HS565" s="202"/>
    </row>
    <row r="566" spans="1:227" ht="10" customHeight="1" x14ac:dyDescent="0.35">
      <c r="A566" s="263"/>
      <c r="B566" s="263"/>
      <c r="C566" s="263"/>
      <c r="D566" s="263"/>
      <c r="E566" s="263"/>
      <c r="F566" s="263"/>
      <c r="G566" s="263"/>
      <c r="H566" s="263"/>
      <c r="I566" s="263"/>
      <c r="J566" s="263"/>
      <c r="K566" s="263"/>
      <c r="L566" s="263"/>
      <c r="M566" s="263"/>
      <c r="N566" s="263"/>
      <c r="O566" s="263"/>
      <c r="P566" s="263"/>
      <c r="Q566" s="263"/>
      <c r="R566" s="263"/>
      <c r="S566" s="263"/>
      <c r="T566" s="263"/>
      <c r="U566" s="263"/>
      <c r="V566" s="263"/>
      <c r="W566" s="263"/>
      <c r="X566" s="263"/>
      <c r="Y566" s="263"/>
      <c r="Z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  <c r="BI566" s="202"/>
      <c r="BJ566" s="202"/>
      <c r="BK566" s="202"/>
      <c r="BL566" s="202"/>
      <c r="BM566" s="202"/>
      <c r="BN566" s="202"/>
      <c r="BO566" s="202"/>
      <c r="BP566" s="202"/>
      <c r="BQ566" s="202"/>
      <c r="BR566" s="202"/>
      <c r="BS566" s="202"/>
      <c r="BT566" s="202"/>
      <c r="BU566" s="202"/>
      <c r="BV566" s="202"/>
      <c r="BW566" s="202"/>
      <c r="BX566" s="202"/>
      <c r="BY566" s="202"/>
      <c r="BZ566" s="202"/>
      <c r="CA566" s="202"/>
      <c r="CB566" s="202"/>
      <c r="CC566" s="202"/>
      <c r="CD566" s="202"/>
      <c r="CE566" s="202"/>
      <c r="CF566" s="202"/>
      <c r="CG566" s="202"/>
      <c r="CH566" s="202"/>
      <c r="CI566" s="202"/>
      <c r="CJ566" s="202"/>
      <c r="CK566" s="202"/>
      <c r="CL566" s="202"/>
      <c r="CM566" s="202"/>
      <c r="CN566" s="202"/>
      <c r="CO566" s="202"/>
      <c r="CP566" s="202"/>
      <c r="CQ566" s="202"/>
      <c r="CR566" s="202"/>
      <c r="CS566" s="202"/>
      <c r="CT566" s="202"/>
      <c r="CU566" s="202"/>
      <c r="CV566" s="202"/>
      <c r="CW566" s="202"/>
      <c r="CX566" s="202"/>
      <c r="CY566" s="202"/>
      <c r="CZ566" s="202"/>
      <c r="DA566" s="202"/>
      <c r="DB566" s="202"/>
      <c r="DC566" s="202"/>
      <c r="DD566" s="202"/>
      <c r="DE566" s="202"/>
      <c r="DF566" s="202"/>
      <c r="DG566" s="202"/>
      <c r="DH566" s="202"/>
      <c r="DI566" s="202"/>
      <c r="DJ566" s="202"/>
      <c r="DK566" s="202"/>
      <c r="DL566" s="202"/>
      <c r="DM566" s="202"/>
      <c r="DN566" s="202"/>
      <c r="DO566" s="202"/>
      <c r="DP566" s="202"/>
      <c r="DQ566" s="202"/>
      <c r="DR566" s="202"/>
      <c r="DS566" s="202"/>
      <c r="DT566" s="202"/>
      <c r="DU566" s="202"/>
      <c r="DV566" s="202"/>
      <c r="DW566" s="202"/>
      <c r="DX566" s="202"/>
      <c r="DY566" s="202"/>
      <c r="DZ566" s="202"/>
      <c r="EA566" s="202"/>
      <c r="EB566" s="202"/>
      <c r="EC566" s="202"/>
      <c r="ED566" s="202"/>
      <c r="EE566" s="202"/>
      <c r="EF566" s="202"/>
      <c r="EG566" s="202"/>
      <c r="EH566" s="202"/>
      <c r="EI566" s="202"/>
      <c r="EJ566" s="202"/>
      <c r="EK566" s="202"/>
      <c r="EL566" s="202"/>
      <c r="EM566" s="202"/>
      <c r="EN566" s="202"/>
      <c r="EO566" s="202"/>
      <c r="EP566" s="202"/>
      <c r="EQ566" s="202"/>
      <c r="ER566" s="202"/>
      <c r="ES566" s="202"/>
      <c r="ET566" s="202"/>
      <c r="EU566" s="202"/>
      <c r="EV566" s="202"/>
      <c r="EW566" s="202"/>
      <c r="EX566" s="202"/>
      <c r="EY566" s="202"/>
      <c r="EZ566" s="202"/>
      <c r="FA566" s="202"/>
      <c r="FB566" s="202"/>
      <c r="FC566" s="202"/>
      <c r="FD566" s="202"/>
      <c r="FE566" s="202"/>
      <c r="FF566" s="202"/>
      <c r="FG566" s="202"/>
      <c r="FH566" s="202"/>
      <c r="FI566" s="202"/>
      <c r="FJ566" s="202"/>
      <c r="FK566" s="202"/>
      <c r="FL566" s="202"/>
      <c r="FM566" s="202"/>
      <c r="FN566" s="202"/>
      <c r="FO566" s="202"/>
      <c r="FP566" s="202"/>
      <c r="FQ566" s="202"/>
      <c r="FR566" s="202"/>
      <c r="FS566" s="202"/>
      <c r="FT566" s="202"/>
      <c r="FU566" s="202"/>
      <c r="FV566" s="202"/>
      <c r="FW566" s="202"/>
      <c r="FX566" s="202"/>
      <c r="FY566" s="202"/>
      <c r="FZ566" s="202"/>
      <c r="GA566" s="202"/>
      <c r="GB566" s="202"/>
      <c r="GC566" s="202"/>
      <c r="GD566" s="202"/>
      <c r="GE566" s="202"/>
      <c r="GF566" s="202"/>
      <c r="GG566" s="202"/>
      <c r="GH566" s="202"/>
      <c r="GI566" s="202"/>
      <c r="GJ566" s="202"/>
      <c r="GK566" s="202"/>
      <c r="GL566" s="202"/>
      <c r="GM566" s="202"/>
      <c r="GN566" s="202"/>
      <c r="GO566" s="202"/>
      <c r="GP566" s="202"/>
      <c r="GQ566" s="202"/>
      <c r="GR566" s="202"/>
      <c r="GS566" s="202"/>
      <c r="GT566" s="202"/>
      <c r="GU566" s="202"/>
      <c r="GV566" s="202"/>
      <c r="GW566" s="202"/>
      <c r="GX566" s="202"/>
      <c r="GY566" s="202"/>
      <c r="GZ566" s="202"/>
      <c r="HA566" s="202"/>
      <c r="HB566" s="202"/>
      <c r="HC566" s="202"/>
      <c r="HD566" s="202"/>
      <c r="HE566" s="202"/>
      <c r="HF566" s="202"/>
      <c r="HG566" s="202"/>
      <c r="HH566" s="202"/>
      <c r="HI566" s="202"/>
      <c r="HJ566" s="202"/>
      <c r="HK566" s="202"/>
      <c r="HL566" s="202"/>
      <c r="HM566" s="202"/>
      <c r="HN566" s="202"/>
      <c r="HO566" s="202"/>
      <c r="HP566" s="202"/>
      <c r="HQ566" s="202"/>
      <c r="HR566" s="202"/>
      <c r="HS566" s="202"/>
    </row>
    <row r="567" spans="1:227" ht="10" customHeight="1" x14ac:dyDescent="0.35">
      <c r="A567" s="263"/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3"/>
      <c r="Z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  <c r="BI567" s="202"/>
      <c r="BJ567" s="202"/>
      <c r="BK567" s="202"/>
      <c r="BL567" s="202"/>
      <c r="BM567" s="202"/>
      <c r="BN567" s="202"/>
      <c r="BO567" s="202"/>
      <c r="BP567" s="202"/>
      <c r="BQ567" s="202"/>
      <c r="BR567" s="202"/>
      <c r="BS567" s="202"/>
      <c r="BT567" s="202"/>
      <c r="BU567" s="202"/>
      <c r="BV567" s="202"/>
      <c r="BW567" s="202"/>
      <c r="BX567" s="202"/>
      <c r="BY567" s="202"/>
      <c r="BZ567" s="202"/>
      <c r="CA567" s="202"/>
      <c r="CB567" s="202"/>
      <c r="CC567" s="202"/>
      <c r="CD567" s="202"/>
      <c r="CE567" s="202"/>
      <c r="CF567" s="202"/>
      <c r="CG567" s="202"/>
      <c r="CH567" s="202"/>
      <c r="CI567" s="202"/>
      <c r="CJ567" s="202"/>
      <c r="CK567" s="202"/>
      <c r="CL567" s="202"/>
      <c r="CM567" s="202"/>
      <c r="CN567" s="202"/>
      <c r="CO567" s="202"/>
      <c r="CP567" s="202"/>
      <c r="CQ567" s="202"/>
      <c r="CR567" s="202"/>
      <c r="CS567" s="202"/>
      <c r="CT567" s="202"/>
      <c r="CU567" s="202"/>
      <c r="CV567" s="202"/>
      <c r="CW567" s="202"/>
      <c r="CX567" s="202"/>
      <c r="CY567" s="202"/>
      <c r="CZ567" s="202"/>
      <c r="DA567" s="202"/>
      <c r="DB567" s="202"/>
      <c r="DC567" s="202"/>
      <c r="DD567" s="202"/>
      <c r="DE567" s="202"/>
      <c r="DF567" s="202"/>
      <c r="DG567" s="202"/>
      <c r="DH567" s="202"/>
      <c r="DI567" s="202"/>
      <c r="DJ567" s="202"/>
      <c r="DK567" s="202"/>
      <c r="DL567" s="202"/>
      <c r="DM567" s="202"/>
      <c r="DN567" s="202"/>
      <c r="DO567" s="202"/>
      <c r="DP567" s="202"/>
      <c r="DQ567" s="202"/>
      <c r="DR567" s="202"/>
      <c r="DS567" s="202"/>
      <c r="DT567" s="202"/>
      <c r="DU567" s="202"/>
      <c r="DV567" s="202"/>
      <c r="DW567" s="202"/>
      <c r="DX567" s="202"/>
      <c r="DY567" s="202"/>
      <c r="DZ567" s="202"/>
      <c r="EA567" s="202"/>
      <c r="EB567" s="202"/>
      <c r="EC567" s="202"/>
      <c r="ED567" s="202"/>
      <c r="EE567" s="202"/>
      <c r="EF567" s="202"/>
      <c r="EG567" s="202"/>
      <c r="EH567" s="202"/>
      <c r="EI567" s="202"/>
      <c r="EJ567" s="202"/>
      <c r="EK567" s="202"/>
      <c r="EL567" s="202"/>
      <c r="EM567" s="202"/>
      <c r="EN567" s="202"/>
      <c r="EO567" s="202"/>
      <c r="EP567" s="202"/>
      <c r="EQ567" s="202"/>
      <c r="ER567" s="202"/>
      <c r="ES567" s="202"/>
      <c r="ET567" s="202"/>
      <c r="EU567" s="202"/>
      <c r="EV567" s="202"/>
      <c r="EW567" s="202"/>
      <c r="EX567" s="202"/>
      <c r="EY567" s="202"/>
      <c r="EZ567" s="202"/>
      <c r="FA567" s="202"/>
      <c r="FB567" s="202"/>
      <c r="FC567" s="202"/>
      <c r="FD567" s="202"/>
      <c r="FE567" s="202"/>
      <c r="FF567" s="202"/>
      <c r="FG567" s="202"/>
      <c r="FH567" s="202"/>
      <c r="FI567" s="202"/>
      <c r="FJ567" s="202"/>
      <c r="FK567" s="202"/>
      <c r="FL567" s="202"/>
      <c r="FM567" s="202"/>
      <c r="FN567" s="202"/>
      <c r="FO567" s="202"/>
      <c r="FP567" s="202"/>
      <c r="FQ567" s="202"/>
      <c r="FR567" s="202"/>
      <c r="FS567" s="202"/>
      <c r="FT567" s="202"/>
      <c r="FU567" s="202"/>
      <c r="FV567" s="202"/>
      <c r="FW567" s="202"/>
      <c r="FX567" s="202"/>
      <c r="FY567" s="202"/>
      <c r="FZ567" s="202"/>
      <c r="GA567" s="202"/>
      <c r="GB567" s="202"/>
      <c r="GC567" s="202"/>
      <c r="GD567" s="202"/>
      <c r="GE567" s="202"/>
      <c r="GF567" s="202"/>
      <c r="GG567" s="202"/>
      <c r="GH567" s="202"/>
      <c r="GI567" s="202"/>
      <c r="GJ567" s="202"/>
      <c r="GK567" s="202"/>
      <c r="GL567" s="202"/>
      <c r="GM567" s="202"/>
      <c r="GN567" s="202"/>
      <c r="GO567" s="202"/>
      <c r="GP567" s="202"/>
      <c r="GQ567" s="202"/>
      <c r="GR567" s="202"/>
      <c r="GS567" s="202"/>
      <c r="GT567" s="202"/>
      <c r="GU567" s="202"/>
      <c r="GV567" s="202"/>
      <c r="GW567" s="202"/>
      <c r="GX567" s="202"/>
      <c r="GY567" s="202"/>
      <c r="GZ567" s="202"/>
      <c r="HA567" s="202"/>
      <c r="HB567" s="202"/>
      <c r="HC567" s="202"/>
      <c r="HD567" s="202"/>
      <c r="HE567" s="202"/>
      <c r="HF567" s="202"/>
      <c r="HG567" s="202"/>
      <c r="HH567" s="202"/>
      <c r="HI567" s="202"/>
      <c r="HJ567" s="202"/>
      <c r="HK567" s="202"/>
      <c r="HL567" s="202"/>
      <c r="HM567" s="202"/>
      <c r="HN567" s="202"/>
      <c r="HO567" s="202"/>
      <c r="HP567" s="202"/>
      <c r="HQ567" s="202"/>
      <c r="HR567" s="202"/>
      <c r="HS567" s="202"/>
    </row>
    <row r="568" spans="1:227" ht="10" customHeight="1" x14ac:dyDescent="0.35">
      <c r="A568" s="263"/>
      <c r="B568" s="263"/>
      <c r="C568" s="263"/>
      <c r="D568" s="263"/>
      <c r="E568" s="263"/>
      <c r="F568" s="263"/>
      <c r="G568" s="263"/>
      <c r="H568" s="263"/>
      <c r="I568" s="263"/>
      <c r="J568" s="263"/>
      <c r="K568" s="263"/>
      <c r="L568" s="263"/>
      <c r="M568" s="263"/>
      <c r="N568" s="263"/>
      <c r="O568" s="263"/>
      <c r="P568" s="263"/>
      <c r="Q568" s="263"/>
      <c r="R568" s="263"/>
      <c r="S568" s="263"/>
      <c r="T568" s="263"/>
      <c r="U568" s="263"/>
      <c r="V568" s="263"/>
      <c r="W568" s="263"/>
      <c r="X568" s="263"/>
      <c r="Y568" s="263"/>
      <c r="Z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  <c r="BI568" s="202"/>
      <c r="BJ568" s="202"/>
      <c r="BK568" s="202"/>
      <c r="BL568" s="202"/>
      <c r="BM568" s="202"/>
      <c r="BN568" s="202"/>
      <c r="BO568" s="202"/>
      <c r="BP568" s="202"/>
      <c r="BQ568" s="202"/>
      <c r="BR568" s="202"/>
      <c r="BS568" s="202"/>
      <c r="BT568" s="202"/>
      <c r="BU568" s="202"/>
      <c r="BV568" s="202"/>
      <c r="BW568" s="202"/>
      <c r="BX568" s="202"/>
      <c r="BY568" s="202"/>
      <c r="BZ568" s="202"/>
      <c r="CA568" s="202"/>
      <c r="CB568" s="202"/>
      <c r="CC568" s="202"/>
      <c r="CD568" s="202"/>
      <c r="CE568" s="202"/>
      <c r="CF568" s="202"/>
      <c r="CG568" s="202"/>
      <c r="CH568" s="202"/>
      <c r="CI568" s="202"/>
      <c r="CJ568" s="202"/>
      <c r="CK568" s="202"/>
      <c r="CL568" s="202"/>
      <c r="CM568" s="202"/>
      <c r="CN568" s="202"/>
      <c r="CO568" s="202"/>
      <c r="CP568" s="202"/>
      <c r="CQ568" s="202"/>
      <c r="CR568" s="202"/>
      <c r="CS568" s="202"/>
      <c r="CT568" s="202"/>
      <c r="CU568" s="202"/>
      <c r="CV568" s="202"/>
      <c r="CW568" s="202"/>
      <c r="CX568" s="202"/>
      <c r="CY568" s="202"/>
      <c r="CZ568" s="202"/>
      <c r="DA568" s="202"/>
      <c r="DB568" s="202"/>
      <c r="DC568" s="202"/>
      <c r="DD568" s="202"/>
      <c r="DE568" s="202"/>
      <c r="DF568" s="202"/>
      <c r="DG568" s="202"/>
      <c r="DH568" s="202"/>
      <c r="DI568" s="202"/>
      <c r="DJ568" s="202"/>
      <c r="DK568" s="202"/>
      <c r="DL568" s="202"/>
      <c r="DM568" s="202"/>
      <c r="DN568" s="202"/>
      <c r="DO568" s="202"/>
      <c r="DP568" s="202"/>
      <c r="DQ568" s="202"/>
      <c r="DR568" s="202"/>
      <c r="DS568" s="202"/>
      <c r="DT568" s="202"/>
      <c r="DU568" s="202"/>
      <c r="DV568" s="202"/>
      <c r="DW568" s="202"/>
      <c r="DX568" s="202"/>
      <c r="DY568" s="202"/>
      <c r="DZ568" s="202"/>
      <c r="EA568" s="202"/>
      <c r="EB568" s="202"/>
      <c r="EC568" s="202"/>
      <c r="ED568" s="202"/>
      <c r="EE568" s="202"/>
      <c r="EF568" s="202"/>
      <c r="EG568" s="202"/>
      <c r="EH568" s="202"/>
      <c r="EI568" s="202"/>
      <c r="EJ568" s="202"/>
      <c r="EK568" s="202"/>
      <c r="EL568" s="202"/>
      <c r="EM568" s="202"/>
      <c r="EN568" s="202"/>
      <c r="EO568" s="202"/>
      <c r="EP568" s="202"/>
      <c r="EQ568" s="202"/>
      <c r="ER568" s="202"/>
      <c r="ES568" s="202"/>
      <c r="ET568" s="202"/>
      <c r="EU568" s="202"/>
      <c r="EV568" s="202"/>
      <c r="EW568" s="202"/>
      <c r="EX568" s="202"/>
      <c r="EY568" s="202"/>
      <c r="EZ568" s="202"/>
      <c r="FA568" s="202"/>
      <c r="FB568" s="202"/>
      <c r="FC568" s="202"/>
      <c r="FD568" s="202"/>
      <c r="FE568" s="202"/>
      <c r="FF568" s="202"/>
      <c r="FG568" s="202"/>
      <c r="FH568" s="202"/>
      <c r="FI568" s="202"/>
      <c r="FJ568" s="202"/>
      <c r="FK568" s="202"/>
      <c r="FL568" s="202"/>
      <c r="FM568" s="202"/>
      <c r="FN568" s="202"/>
      <c r="FO568" s="202"/>
      <c r="FP568" s="202"/>
      <c r="FQ568" s="202"/>
      <c r="FR568" s="202"/>
      <c r="FS568" s="202"/>
      <c r="FT568" s="202"/>
      <c r="FU568" s="202"/>
      <c r="FV568" s="202"/>
      <c r="FW568" s="202"/>
      <c r="FX568" s="202"/>
      <c r="FY568" s="202"/>
      <c r="FZ568" s="202"/>
      <c r="GA568" s="202"/>
      <c r="GB568" s="202"/>
      <c r="GC568" s="202"/>
      <c r="GD568" s="202"/>
      <c r="GE568" s="202"/>
      <c r="GF568" s="202"/>
      <c r="GG568" s="202"/>
      <c r="GH568" s="202"/>
      <c r="GI568" s="202"/>
      <c r="GJ568" s="202"/>
      <c r="GK568" s="202"/>
      <c r="GL568" s="202"/>
      <c r="GM568" s="202"/>
      <c r="GN568" s="202"/>
      <c r="GO568" s="202"/>
      <c r="GP568" s="202"/>
      <c r="GQ568" s="202"/>
      <c r="GR568" s="202"/>
      <c r="GS568" s="202"/>
      <c r="GT568" s="202"/>
      <c r="GU568" s="202"/>
      <c r="GV568" s="202"/>
      <c r="GW568" s="202"/>
      <c r="GX568" s="202"/>
      <c r="GY568" s="202"/>
      <c r="GZ568" s="202"/>
      <c r="HA568" s="202"/>
      <c r="HB568" s="202"/>
      <c r="HC568" s="202"/>
      <c r="HD568" s="202"/>
      <c r="HE568" s="202"/>
      <c r="HF568" s="202"/>
      <c r="HG568" s="202"/>
      <c r="HH568" s="202"/>
      <c r="HI568" s="202"/>
      <c r="HJ568" s="202"/>
      <c r="HK568" s="202"/>
      <c r="HL568" s="202"/>
      <c r="HM568" s="202"/>
      <c r="HN568" s="202"/>
      <c r="HO568" s="202"/>
      <c r="HP568" s="202"/>
      <c r="HQ568" s="202"/>
      <c r="HR568" s="202"/>
      <c r="HS568" s="202"/>
    </row>
    <row r="569" spans="1:227" ht="10" customHeight="1" x14ac:dyDescent="0.35">
      <c r="A569" s="263"/>
      <c r="B569" s="263"/>
      <c r="C569" s="263"/>
      <c r="D569" s="263"/>
      <c r="E569" s="263"/>
      <c r="F569" s="263"/>
      <c r="G569" s="263"/>
      <c r="H569" s="263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  <c r="S569" s="263"/>
      <c r="T569" s="263"/>
      <c r="U569" s="263"/>
      <c r="V569" s="263"/>
      <c r="W569" s="263"/>
      <c r="X569" s="263"/>
      <c r="Y569" s="263"/>
      <c r="Z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  <c r="BI569" s="202"/>
      <c r="BJ569" s="202"/>
      <c r="BK569" s="202"/>
      <c r="BL569" s="202"/>
      <c r="BM569" s="202"/>
      <c r="BN569" s="202"/>
      <c r="BO569" s="202"/>
      <c r="BP569" s="202"/>
      <c r="BQ569" s="202"/>
      <c r="BR569" s="202"/>
      <c r="BS569" s="202"/>
      <c r="BT569" s="202"/>
      <c r="BU569" s="202"/>
      <c r="BV569" s="202"/>
      <c r="BW569" s="202"/>
      <c r="BX569" s="202"/>
      <c r="BY569" s="202"/>
      <c r="BZ569" s="202"/>
      <c r="CA569" s="202"/>
      <c r="CB569" s="202"/>
      <c r="CC569" s="202"/>
      <c r="CD569" s="202"/>
      <c r="CE569" s="202"/>
      <c r="CF569" s="202"/>
      <c r="CG569" s="202"/>
      <c r="CH569" s="202"/>
      <c r="CI569" s="202"/>
      <c r="CJ569" s="202"/>
      <c r="CK569" s="202"/>
      <c r="CL569" s="202"/>
      <c r="CM569" s="202"/>
      <c r="CN569" s="202"/>
      <c r="CO569" s="202"/>
      <c r="CP569" s="202"/>
      <c r="CQ569" s="202"/>
      <c r="CR569" s="202"/>
      <c r="CS569" s="202"/>
      <c r="CT569" s="202"/>
      <c r="CU569" s="202"/>
      <c r="CV569" s="202"/>
      <c r="CW569" s="202"/>
      <c r="CX569" s="202"/>
      <c r="CY569" s="202"/>
      <c r="CZ569" s="202"/>
      <c r="DA569" s="202"/>
      <c r="DB569" s="202"/>
      <c r="DC569" s="202"/>
      <c r="DD569" s="202"/>
      <c r="DE569" s="202"/>
      <c r="DF569" s="202"/>
      <c r="DG569" s="202"/>
      <c r="DH569" s="202"/>
      <c r="DI569" s="202"/>
      <c r="DJ569" s="202"/>
      <c r="DK569" s="202"/>
      <c r="DL569" s="202"/>
      <c r="DM569" s="202"/>
      <c r="DN569" s="202"/>
      <c r="DO569" s="202"/>
      <c r="DP569" s="202"/>
      <c r="DQ569" s="202"/>
      <c r="DR569" s="202"/>
      <c r="DS569" s="202"/>
      <c r="DT569" s="202"/>
      <c r="DU569" s="202"/>
      <c r="DV569" s="202"/>
      <c r="DW569" s="202"/>
      <c r="DX569" s="202"/>
      <c r="DY569" s="202"/>
      <c r="DZ569" s="202"/>
      <c r="EA569" s="202"/>
      <c r="EB569" s="202"/>
      <c r="EC569" s="202"/>
      <c r="ED569" s="202"/>
      <c r="EE569" s="202"/>
      <c r="EF569" s="202"/>
      <c r="EG569" s="202"/>
      <c r="EH569" s="202"/>
      <c r="EI569" s="202"/>
      <c r="EJ569" s="202"/>
      <c r="EK569" s="202"/>
      <c r="EL569" s="202"/>
      <c r="EM569" s="202"/>
      <c r="EN569" s="202"/>
      <c r="EO569" s="202"/>
      <c r="EP569" s="202"/>
      <c r="EQ569" s="202"/>
      <c r="ER569" s="202"/>
      <c r="ES569" s="202"/>
      <c r="ET569" s="202"/>
      <c r="EU569" s="202"/>
      <c r="EV569" s="202"/>
      <c r="EW569" s="202"/>
      <c r="EX569" s="202"/>
      <c r="EY569" s="202"/>
      <c r="EZ569" s="202"/>
      <c r="FA569" s="202"/>
      <c r="FB569" s="202"/>
      <c r="FC569" s="202"/>
      <c r="FD569" s="202"/>
      <c r="FE569" s="202"/>
      <c r="FF569" s="202"/>
      <c r="FG569" s="202"/>
      <c r="FH569" s="202"/>
      <c r="FI569" s="202"/>
      <c r="FJ569" s="202"/>
      <c r="FK569" s="202"/>
      <c r="FL569" s="202"/>
      <c r="FM569" s="202"/>
      <c r="FN569" s="202"/>
      <c r="FO569" s="202"/>
      <c r="FP569" s="202"/>
      <c r="FQ569" s="202"/>
      <c r="FR569" s="202"/>
      <c r="FS569" s="202"/>
      <c r="FT569" s="202"/>
      <c r="FU569" s="202"/>
      <c r="FV569" s="202"/>
      <c r="FW569" s="202"/>
      <c r="FX569" s="202"/>
      <c r="FY569" s="202"/>
      <c r="FZ569" s="202"/>
      <c r="GA569" s="202"/>
      <c r="GB569" s="202"/>
      <c r="GC569" s="202"/>
      <c r="GD569" s="202"/>
      <c r="GE569" s="202"/>
      <c r="GF569" s="202"/>
      <c r="GG569" s="202"/>
      <c r="GH569" s="202"/>
      <c r="GI569" s="202"/>
      <c r="GJ569" s="202"/>
      <c r="GK569" s="202"/>
      <c r="GL569" s="202"/>
      <c r="GM569" s="202"/>
      <c r="GN569" s="202"/>
      <c r="GO569" s="202"/>
      <c r="GP569" s="202"/>
      <c r="GQ569" s="202"/>
      <c r="GR569" s="202"/>
      <c r="GS569" s="202"/>
      <c r="GT569" s="202"/>
      <c r="GU569" s="202"/>
      <c r="GV569" s="202"/>
      <c r="GW569" s="202"/>
      <c r="GX569" s="202"/>
      <c r="GY569" s="202"/>
      <c r="GZ569" s="202"/>
      <c r="HA569" s="202"/>
      <c r="HB569" s="202"/>
      <c r="HC569" s="202"/>
      <c r="HD569" s="202"/>
      <c r="HE569" s="202"/>
      <c r="HF569" s="202"/>
      <c r="HG569" s="202"/>
      <c r="HH569" s="202"/>
      <c r="HI569" s="202"/>
      <c r="HJ569" s="202"/>
      <c r="HK569" s="202"/>
      <c r="HL569" s="202"/>
      <c r="HM569" s="202"/>
      <c r="HN569" s="202"/>
      <c r="HO569" s="202"/>
      <c r="HP569" s="202"/>
      <c r="HQ569" s="202"/>
      <c r="HR569" s="202"/>
      <c r="HS569" s="202"/>
    </row>
    <row r="570" spans="1:227" ht="10" customHeight="1" x14ac:dyDescent="0.35">
      <c r="A570" s="263"/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3"/>
      <c r="Z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  <c r="BI570" s="202"/>
      <c r="BJ570" s="202"/>
      <c r="BK570" s="202"/>
      <c r="BL570" s="202"/>
      <c r="BM570" s="202"/>
      <c r="BN570" s="202"/>
      <c r="BO570" s="202"/>
      <c r="BP570" s="202"/>
      <c r="BQ570" s="202"/>
      <c r="BR570" s="202"/>
      <c r="BS570" s="202"/>
      <c r="BT570" s="202"/>
      <c r="BU570" s="202"/>
      <c r="BV570" s="202"/>
      <c r="BW570" s="202"/>
      <c r="BX570" s="202"/>
      <c r="BY570" s="202"/>
      <c r="BZ570" s="202"/>
      <c r="CA570" s="202"/>
      <c r="CB570" s="202"/>
      <c r="CC570" s="202"/>
      <c r="CD570" s="202"/>
      <c r="CE570" s="202"/>
      <c r="CF570" s="202"/>
      <c r="CG570" s="202"/>
      <c r="CH570" s="202"/>
      <c r="CI570" s="202"/>
      <c r="CJ570" s="202"/>
      <c r="CK570" s="202"/>
      <c r="CL570" s="202"/>
      <c r="CM570" s="202"/>
      <c r="CN570" s="202"/>
      <c r="CO570" s="202"/>
      <c r="CP570" s="202"/>
      <c r="CQ570" s="202"/>
      <c r="CR570" s="202"/>
      <c r="CS570" s="202"/>
      <c r="CT570" s="202"/>
      <c r="CU570" s="202"/>
      <c r="CV570" s="202"/>
      <c r="CW570" s="202"/>
      <c r="CX570" s="202"/>
      <c r="CY570" s="202"/>
      <c r="CZ570" s="202"/>
      <c r="DA570" s="202"/>
      <c r="DB570" s="202"/>
      <c r="DC570" s="202"/>
      <c r="DD570" s="202"/>
      <c r="DE570" s="202"/>
      <c r="DF570" s="202"/>
      <c r="DG570" s="202"/>
      <c r="DH570" s="202"/>
      <c r="DI570" s="202"/>
      <c r="DJ570" s="202"/>
      <c r="DK570" s="202"/>
      <c r="DL570" s="202"/>
      <c r="DM570" s="202"/>
      <c r="DN570" s="202"/>
      <c r="DO570" s="202"/>
      <c r="DP570" s="202"/>
      <c r="DQ570" s="202"/>
      <c r="DR570" s="202"/>
      <c r="DS570" s="202"/>
      <c r="DT570" s="202"/>
      <c r="DU570" s="202"/>
      <c r="DV570" s="202"/>
      <c r="DW570" s="202"/>
      <c r="DX570" s="202"/>
      <c r="DY570" s="202"/>
      <c r="DZ570" s="202"/>
      <c r="EA570" s="202"/>
      <c r="EB570" s="202"/>
      <c r="EC570" s="202"/>
      <c r="ED570" s="202"/>
      <c r="EE570" s="202"/>
      <c r="EF570" s="202"/>
      <c r="EG570" s="202"/>
      <c r="EH570" s="202"/>
      <c r="EI570" s="202"/>
      <c r="EJ570" s="202"/>
      <c r="EK570" s="202"/>
      <c r="EL570" s="202"/>
      <c r="EM570" s="202"/>
      <c r="EN570" s="202"/>
      <c r="EO570" s="202"/>
      <c r="EP570" s="202"/>
      <c r="EQ570" s="202"/>
      <c r="ER570" s="202"/>
      <c r="ES570" s="202"/>
      <c r="ET570" s="202"/>
      <c r="EU570" s="202"/>
      <c r="EV570" s="202"/>
      <c r="EW570" s="202"/>
      <c r="EX570" s="202"/>
      <c r="EY570" s="202"/>
      <c r="EZ570" s="202"/>
      <c r="FA570" s="202"/>
      <c r="FB570" s="202"/>
      <c r="FC570" s="202"/>
      <c r="FD570" s="202"/>
      <c r="FE570" s="202"/>
      <c r="FF570" s="202"/>
      <c r="FG570" s="202"/>
      <c r="FH570" s="202"/>
      <c r="FI570" s="202"/>
      <c r="FJ570" s="202"/>
      <c r="FK570" s="202"/>
      <c r="FL570" s="202"/>
      <c r="FM570" s="202"/>
      <c r="FN570" s="202"/>
      <c r="FO570" s="202"/>
      <c r="FP570" s="202"/>
      <c r="FQ570" s="202"/>
      <c r="FR570" s="202"/>
      <c r="FS570" s="202"/>
      <c r="FT570" s="202"/>
      <c r="FU570" s="202"/>
      <c r="FV570" s="202"/>
      <c r="FW570" s="202"/>
      <c r="FX570" s="202"/>
      <c r="FY570" s="202"/>
      <c r="FZ570" s="202"/>
      <c r="GA570" s="202"/>
      <c r="GB570" s="202"/>
      <c r="GC570" s="202"/>
      <c r="GD570" s="202"/>
      <c r="GE570" s="202"/>
      <c r="GF570" s="202"/>
      <c r="GG570" s="202"/>
      <c r="GH570" s="202"/>
      <c r="GI570" s="202"/>
      <c r="GJ570" s="202"/>
      <c r="GK570" s="202"/>
      <c r="GL570" s="202"/>
      <c r="GM570" s="202"/>
      <c r="GN570" s="202"/>
      <c r="GO570" s="202"/>
      <c r="GP570" s="202"/>
      <c r="GQ570" s="202"/>
      <c r="GR570" s="202"/>
      <c r="GS570" s="202"/>
      <c r="GT570" s="202"/>
      <c r="GU570" s="202"/>
      <c r="GV570" s="202"/>
      <c r="GW570" s="202"/>
      <c r="GX570" s="202"/>
      <c r="GY570" s="202"/>
      <c r="GZ570" s="202"/>
      <c r="HA570" s="202"/>
      <c r="HB570" s="202"/>
      <c r="HC570" s="202"/>
      <c r="HD570" s="202"/>
      <c r="HE570" s="202"/>
      <c r="HF570" s="202"/>
      <c r="HG570" s="202"/>
      <c r="HH570" s="202"/>
      <c r="HI570" s="202"/>
      <c r="HJ570" s="202"/>
      <c r="HK570" s="202"/>
      <c r="HL570" s="202"/>
      <c r="HM570" s="202"/>
      <c r="HN570" s="202"/>
      <c r="HO570" s="202"/>
      <c r="HP570" s="202"/>
      <c r="HQ570" s="202"/>
      <c r="HR570" s="202"/>
      <c r="HS570" s="202"/>
    </row>
    <row r="571" spans="1:227" ht="10" customHeight="1" x14ac:dyDescent="0.35">
      <c r="A571" s="263"/>
      <c r="B571" s="263"/>
      <c r="C571" s="263"/>
      <c r="D571" s="263"/>
      <c r="E571" s="263"/>
      <c r="F571" s="263"/>
      <c r="G571" s="263"/>
      <c r="H571" s="263"/>
      <c r="I571" s="263"/>
      <c r="J571" s="263"/>
      <c r="K571" s="263"/>
      <c r="L571" s="263"/>
      <c r="M571" s="263"/>
      <c r="N571" s="263"/>
      <c r="O571" s="263"/>
      <c r="P571" s="263"/>
      <c r="Q571" s="263"/>
      <c r="R571" s="263"/>
      <c r="S571" s="263"/>
      <c r="T571" s="263"/>
      <c r="U571" s="263"/>
      <c r="V571" s="263"/>
      <c r="W571" s="263"/>
      <c r="X571" s="263"/>
      <c r="Y571" s="263"/>
      <c r="Z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  <c r="BI571" s="202"/>
      <c r="BJ571" s="202"/>
      <c r="BK571" s="202"/>
      <c r="BL571" s="202"/>
      <c r="BM571" s="202"/>
      <c r="BN571" s="202"/>
      <c r="BO571" s="202"/>
      <c r="BP571" s="202"/>
      <c r="BQ571" s="202"/>
      <c r="BR571" s="202"/>
      <c r="BS571" s="202"/>
      <c r="BT571" s="202"/>
      <c r="BU571" s="202"/>
      <c r="BV571" s="202"/>
      <c r="BW571" s="202"/>
      <c r="BX571" s="202"/>
      <c r="BY571" s="202"/>
      <c r="BZ571" s="202"/>
      <c r="CA571" s="202"/>
      <c r="CB571" s="202"/>
      <c r="CC571" s="202"/>
      <c r="CD571" s="202"/>
      <c r="CE571" s="202"/>
      <c r="CF571" s="202"/>
      <c r="CG571" s="202"/>
      <c r="CH571" s="202"/>
      <c r="CI571" s="202"/>
      <c r="CJ571" s="202"/>
      <c r="CK571" s="202"/>
      <c r="CL571" s="202"/>
      <c r="CM571" s="202"/>
      <c r="CN571" s="202"/>
      <c r="CO571" s="202"/>
      <c r="CP571" s="202"/>
      <c r="CQ571" s="202"/>
      <c r="CR571" s="202"/>
      <c r="CS571" s="202"/>
      <c r="CT571" s="202"/>
      <c r="CU571" s="202"/>
      <c r="CV571" s="202"/>
      <c r="CW571" s="202"/>
      <c r="CX571" s="202"/>
      <c r="CY571" s="202"/>
      <c r="CZ571" s="202"/>
      <c r="DA571" s="202"/>
      <c r="DB571" s="202"/>
      <c r="DC571" s="202"/>
      <c r="DD571" s="202"/>
      <c r="DE571" s="202"/>
      <c r="DF571" s="202"/>
      <c r="DG571" s="202"/>
      <c r="DH571" s="202"/>
      <c r="DI571" s="202"/>
      <c r="DJ571" s="202"/>
      <c r="DK571" s="202"/>
      <c r="DL571" s="202"/>
      <c r="DM571" s="202"/>
      <c r="DN571" s="202"/>
      <c r="DO571" s="202"/>
      <c r="DP571" s="202"/>
      <c r="DQ571" s="202"/>
      <c r="DR571" s="202"/>
      <c r="DS571" s="202"/>
      <c r="DT571" s="202"/>
      <c r="DU571" s="202"/>
      <c r="DV571" s="202"/>
      <c r="DW571" s="202"/>
      <c r="DX571" s="202"/>
      <c r="DY571" s="202"/>
      <c r="DZ571" s="202"/>
      <c r="EA571" s="202"/>
      <c r="EB571" s="202"/>
      <c r="EC571" s="202"/>
      <c r="ED571" s="202"/>
      <c r="EE571" s="202"/>
      <c r="EF571" s="202"/>
      <c r="EG571" s="202"/>
      <c r="EH571" s="202"/>
      <c r="EI571" s="202"/>
      <c r="EJ571" s="202"/>
      <c r="EK571" s="202"/>
      <c r="EL571" s="202"/>
      <c r="EM571" s="202"/>
      <c r="EN571" s="202"/>
      <c r="EO571" s="202"/>
      <c r="EP571" s="202"/>
      <c r="EQ571" s="202"/>
      <c r="ER571" s="202"/>
      <c r="ES571" s="202"/>
      <c r="ET571" s="202"/>
      <c r="EU571" s="202"/>
      <c r="EV571" s="202"/>
      <c r="EW571" s="202"/>
      <c r="EX571" s="202"/>
      <c r="EY571" s="202"/>
      <c r="EZ571" s="202"/>
      <c r="FA571" s="202"/>
      <c r="FB571" s="202"/>
      <c r="FC571" s="202"/>
      <c r="FD571" s="202"/>
      <c r="FE571" s="202"/>
      <c r="FF571" s="202"/>
      <c r="FG571" s="202"/>
      <c r="FH571" s="202"/>
      <c r="FI571" s="202"/>
      <c r="FJ571" s="202"/>
      <c r="FK571" s="202"/>
      <c r="FL571" s="202"/>
      <c r="FM571" s="202"/>
      <c r="FN571" s="202"/>
      <c r="FO571" s="202"/>
      <c r="FP571" s="202"/>
      <c r="FQ571" s="202"/>
      <c r="FR571" s="202"/>
      <c r="FS571" s="202"/>
      <c r="FT571" s="202"/>
      <c r="FU571" s="202"/>
      <c r="FV571" s="202"/>
      <c r="FW571" s="202"/>
      <c r="FX571" s="202"/>
      <c r="FY571" s="202"/>
      <c r="FZ571" s="202"/>
      <c r="GA571" s="202"/>
      <c r="GB571" s="202"/>
      <c r="GC571" s="202"/>
      <c r="GD571" s="202"/>
      <c r="GE571" s="202"/>
      <c r="GF571" s="202"/>
      <c r="GG571" s="202"/>
      <c r="GH571" s="202"/>
      <c r="GI571" s="202"/>
      <c r="GJ571" s="202"/>
      <c r="GK571" s="202"/>
      <c r="GL571" s="202"/>
      <c r="GM571" s="202"/>
      <c r="GN571" s="202"/>
      <c r="GO571" s="202"/>
      <c r="GP571" s="202"/>
      <c r="GQ571" s="202"/>
      <c r="GR571" s="202"/>
      <c r="GS571" s="202"/>
      <c r="GT571" s="202"/>
      <c r="GU571" s="202"/>
      <c r="GV571" s="202"/>
      <c r="GW571" s="202"/>
      <c r="GX571" s="202"/>
      <c r="GY571" s="202"/>
      <c r="GZ571" s="202"/>
      <c r="HA571" s="202"/>
      <c r="HB571" s="202"/>
      <c r="HC571" s="202"/>
      <c r="HD571" s="202"/>
      <c r="HE571" s="202"/>
      <c r="HF571" s="202"/>
      <c r="HG571" s="202"/>
      <c r="HH571" s="202"/>
      <c r="HI571" s="202"/>
      <c r="HJ571" s="202"/>
      <c r="HK571" s="202"/>
      <c r="HL571" s="202"/>
      <c r="HM571" s="202"/>
      <c r="HN571" s="202"/>
      <c r="HO571" s="202"/>
      <c r="HP571" s="202"/>
      <c r="HQ571" s="202"/>
      <c r="HR571" s="202"/>
      <c r="HS571" s="202"/>
    </row>
    <row r="572" spans="1:227" ht="10" customHeight="1" x14ac:dyDescent="0.35">
      <c r="A572" s="263"/>
      <c r="B572" s="263"/>
      <c r="C572" s="263"/>
      <c r="D572" s="263"/>
      <c r="E572" s="263"/>
      <c r="F572" s="263"/>
      <c r="G572" s="263"/>
      <c r="H572" s="263"/>
      <c r="I572" s="263"/>
      <c r="J572" s="263"/>
      <c r="K572" s="263"/>
      <c r="L572" s="263"/>
      <c r="M572" s="263"/>
      <c r="N572" s="263"/>
      <c r="O572" s="263"/>
      <c r="P572" s="263"/>
      <c r="Q572" s="263"/>
      <c r="R572" s="263"/>
      <c r="S572" s="263"/>
      <c r="T572" s="263"/>
      <c r="U572" s="263"/>
      <c r="V572" s="263"/>
      <c r="W572" s="263"/>
      <c r="X572" s="263"/>
      <c r="Y572" s="263"/>
      <c r="Z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  <c r="BI572" s="202"/>
      <c r="BJ572" s="202"/>
      <c r="BK572" s="202"/>
      <c r="BL572" s="202"/>
      <c r="BM572" s="202"/>
      <c r="BN572" s="202"/>
      <c r="BO572" s="202"/>
      <c r="BP572" s="202"/>
      <c r="BQ572" s="202"/>
      <c r="BR572" s="202"/>
      <c r="BS572" s="202"/>
      <c r="BT572" s="202"/>
      <c r="BU572" s="202"/>
      <c r="BV572" s="202"/>
      <c r="BW572" s="202"/>
      <c r="BX572" s="202"/>
      <c r="BY572" s="202"/>
      <c r="BZ572" s="202"/>
      <c r="CA572" s="202"/>
      <c r="CB572" s="202"/>
      <c r="CC572" s="202"/>
      <c r="CD572" s="202"/>
      <c r="CE572" s="202"/>
      <c r="CF572" s="202"/>
      <c r="CG572" s="202"/>
      <c r="CH572" s="202"/>
      <c r="CI572" s="202"/>
      <c r="CJ572" s="202"/>
      <c r="CK572" s="202"/>
      <c r="CL572" s="202"/>
      <c r="CM572" s="202"/>
      <c r="CN572" s="202"/>
      <c r="CO572" s="202"/>
      <c r="CP572" s="202"/>
      <c r="CQ572" s="202"/>
      <c r="CR572" s="202"/>
      <c r="CS572" s="202"/>
      <c r="CT572" s="202"/>
      <c r="CU572" s="202"/>
      <c r="CV572" s="202"/>
      <c r="CW572" s="202"/>
      <c r="CX572" s="202"/>
      <c r="CY572" s="202"/>
      <c r="CZ572" s="202"/>
      <c r="DA572" s="202"/>
      <c r="DB572" s="202"/>
      <c r="DC572" s="202"/>
      <c r="DD572" s="202"/>
      <c r="DE572" s="202"/>
      <c r="DF572" s="202"/>
      <c r="DG572" s="202"/>
      <c r="DH572" s="202"/>
      <c r="DI572" s="202"/>
      <c r="DJ572" s="202"/>
      <c r="DK572" s="202"/>
      <c r="DL572" s="202"/>
      <c r="DM572" s="202"/>
      <c r="DN572" s="202"/>
      <c r="DO572" s="202"/>
      <c r="DP572" s="202"/>
      <c r="DQ572" s="202"/>
      <c r="DR572" s="202"/>
      <c r="DS572" s="202"/>
      <c r="DT572" s="202"/>
      <c r="DU572" s="202"/>
      <c r="DV572" s="202"/>
      <c r="DW572" s="202"/>
      <c r="DX572" s="202"/>
      <c r="DY572" s="202"/>
      <c r="DZ572" s="202"/>
      <c r="EA572" s="202"/>
      <c r="EB572" s="202"/>
      <c r="EC572" s="202"/>
      <c r="ED572" s="202"/>
      <c r="EE572" s="202"/>
      <c r="EF572" s="202"/>
      <c r="EG572" s="202"/>
      <c r="EH572" s="202"/>
      <c r="EI572" s="202"/>
      <c r="EJ572" s="202"/>
      <c r="EK572" s="202"/>
      <c r="EL572" s="202"/>
      <c r="EM572" s="202"/>
      <c r="EN572" s="202"/>
      <c r="EO572" s="202"/>
      <c r="EP572" s="202"/>
      <c r="EQ572" s="202"/>
      <c r="ER572" s="202"/>
      <c r="ES572" s="202"/>
      <c r="ET572" s="202"/>
      <c r="EU572" s="202"/>
      <c r="EV572" s="202"/>
      <c r="EW572" s="202"/>
      <c r="EX572" s="202"/>
      <c r="EY572" s="202"/>
      <c r="EZ572" s="202"/>
      <c r="FA572" s="202"/>
      <c r="FB572" s="202"/>
      <c r="FC572" s="202"/>
      <c r="FD572" s="202"/>
      <c r="FE572" s="202"/>
      <c r="FF572" s="202"/>
      <c r="FG572" s="202"/>
      <c r="FH572" s="202"/>
      <c r="FI572" s="202"/>
      <c r="FJ572" s="202"/>
      <c r="FK572" s="202"/>
      <c r="FL572" s="202"/>
      <c r="FM572" s="202"/>
      <c r="FN572" s="202"/>
      <c r="FO572" s="202"/>
      <c r="FP572" s="202"/>
      <c r="FQ572" s="202"/>
      <c r="FR572" s="202"/>
      <c r="FS572" s="202"/>
      <c r="FT572" s="202"/>
      <c r="FU572" s="202"/>
      <c r="FV572" s="202"/>
      <c r="FW572" s="202"/>
      <c r="FX572" s="202"/>
      <c r="FY572" s="202"/>
      <c r="FZ572" s="202"/>
      <c r="GA572" s="202"/>
      <c r="GB572" s="202"/>
      <c r="GC572" s="202"/>
      <c r="GD572" s="202"/>
      <c r="GE572" s="202"/>
      <c r="GF572" s="202"/>
      <c r="GG572" s="202"/>
      <c r="GH572" s="202"/>
      <c r="GI572" s="202"/>
      <c r="GJ572" s="202"/>
      <c r="GK572" s="202"/>
      <c r="GL572" s="202"/>
      <c r="GM572" s="202"/>
      <c r="GN572" s="202"/>
      <c r="GO572" s="202"/>
      <c r="GP572" s="202"/>
      <c r="GQ572" s="202"/>
      <c r="GR572" s="202"/>
      <c r="GS572" s="202"/>
      <c r="GT572" s="202"/>
      <c r="GU572" s="202"/>
      <c r="GV572" s="202"/>
      <c r="GW572" s="202"/>
      <c r="GX572" s="202"/>
      <c r="GY572" s="202"/>
      <c r="GZ572" s="202"/>
      <c r="HA572" s="202"/>
      <c r="HB572" s="202"/>
      <c r="HC572" s="202"/>
      <c r="HD572" s="202"/>
      <c r="HE572" s="202"/>
      <c r="HF572" s="202"/>
      <c r="HG572" s="202"/>
      <c r="HH572" s="202"/>
      <c r="HI572" s="202"/>
      <c r="HJ572" s="202"/>
      <c r="HK572" s="202"/>
      <c r="HL572" s="202"/>
      <c r="HM572" s="202"/>
      <c r="HN572" s="202"/>
      <c r="HO572" s="202"/>
      <c r="HP572" s="202"/>
      <c r="HQ572" s="202"/>
      <c r="HR572" s="202"/>
      <c r="HS572" s="202"/>
    </row>
    <row r="573" spans="1:227" ht="10" customHeight="1" x14ac:dyDescent="0.35">
      <c r="A573" s="263"/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3"/>
      <c r="Z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  <c r="BI573" s="202"/>
      <c r="BJ573" s="202"/>
      <c r="BK573" s="202"/>
      <c r="BL573" s="202"/>
      <c r="BM573" s="202"/>
      <c r="BN573" s="202"/>
      <c r="BO573" s="202"/>
      <c r="BP573" s="202"/>
      <c r="BQ573" s="202"/>
      <c r="BR573" s="202"/>
      <c r="BS573" s="202"/>
      <c r="BT573" s="202"/>
      <c r="BU573" s="202"/>
      <c r="BV573" s="202"/>
      <c r="BW573" s="202"/>
      <c r="BX573" s="202"/>
      <c r="BY573" s="202"/>
      <c r="BZ573" s="202"/>
      <c r="CA573" s="202"/>
      <c r="CB573" s="202"/>
      <c r="CC573" s="202"/>
      <c r="CD573" s="202"/>
      <c r="CE573" s="202"/>
      <c r="CF573" s="202"/>
      <c r="CG573" s="202"/>
      <c r="CH573" s="202"/>
      <c r="CI573" s="202"/>
      <c r="CJ573" s="202"/>
      <c r="CK573" s="202"/>
      <c r="CL573" s="202"/>
      <c r="CM573" s="202"/>
      <c r="CN573" s="202"/>
      <c r="CO573" s="202"/>
      <c r="CP573" s="202"/>
      <c r="CQ573" s="202"/>
      <c r="CR573" s="202"/>
      <c r="CS573" s="202"/>
      <c r="CT573" s="202"/>
      <c r="CU573" s="202"/>
      <c r="CV573" s="202"/>
      <c r="CW573" s="202"/>
      <c r="CX573" s="202"/>
      <c r="CY573" s="202"/>
      <c r="CZ573" s="202"/>
      <c r="DA573" s="202"/>
      <c r="DB573" s="202"/>
      <c r="DC573" s="202"/>
      <c r="DD573" s="202"/>
      <c r="DE573" s="202"/>
      <c r="DF573" s="202"/>
      <c r="DG573" s="202"/>
      <c r="DH573" s="202"/>
      <c r="DI573" s="202"/>
      <c r="DJ573" s="202"/>
      <c r="DK573" s="202"/>
      <c r="DL573" s="202"/>
      <c r="DM573" s="202"/>
      <c r="DN573" s="202"/>
      <c r="DO573" s="202"/>
      <c r="DP573" s="202"/>
      <c r="DQ573" s="202"/>
      <c r="DR573" s="202"/>
      <c r="DS573" s="202"/>
      <c r="DT573" s="202"/>
      <c r="DU573" s="202"/>
      <c r="DV573" s="202"/>
      <c r="DW573" s="202"/>
      <c r="DX573" s="202"/>
      <c r="DY573" s="202"/>
      <c r="DZ573" s="202"/>
      <c r="EA573" s="202"/>
      <c r="EB573" s="202"/>
      <c r="EC573" s="202"/>
      <c r="ED573" s="202"/>
      <c r="EE573" s="202"/>
      <c r="EF573" s="202"/>
      <c r="EG573" s="202"/>
      <c r="EH573" s="202"/>
      <c r="EI573" s="202"/>
      <c r="EJ573" s="202"/>
      <c r="EK573" s="202"/>
      <c r="EL573" s="202"/>
      <c r="EM573" s="202"/>
      <c r="EN573" s="202"/>
      <c r="EO573" s="202"/>
      <c r="EP573" s="202"/>
      <c r="EQ573" s="202"/>
      <c r="ER573" s="202"/>
      <c r="ES573" s="202"/>
      <c r="ET573" s="202"/>
      <c r="EU573" s="202"/>
      <c r="EV573" s="202"/>
      <c r="EW573" s="202"/>
      <c r="EX573" s="202"/>
      <c r="EY573" s="202"/>
      <c r="EZ573" s="202"/>
      <c r="FA573" s="202"/>
      <c r="FB573" s="202"/>
      <c r="FC573" s="202"/>
      <c r="FD573" s="202"/>
      <c r="FE573" s="202"/>
      <c r="FF573" s="202"/>
      <c r="FG573" s="202"/>
      <c r="FH573" s="202"/>
      <c r="FI573" s="202"/>
      <c r="FJ573" s="202"/>
      <c r="FK573" s="202"/>
      <c r="FL573" s="202"/>
      <c r="FM573" s="202"/>
      <c r="FN573" s="202"/>
      <c r="FO573" s="202"/>
      <c r="FP573" s="202"/>
      <c r="FQ573" s="202"/>
      <c r="FR573" s="202"/>
      <c r="FS573" s="202"/>
      <c r="FT573" s="202"/>
      <c r="FU573" s="202"/>
      <c r="FV573" s="202"/>
      <c r="FW573" s="202"/>
      <c r="FX573" s="202"/>
      <c r="FY573" s="202"/>
      <c r="FZ573" s="202"/>
      <c r="GA573" s="202"/>
      <c r="GB573" s="202"/>
      <c r="GC573" s="202"/>
      <c r="GD573" s="202"/>
      <c r="GE573" s="202"/>
      <c r="GF573" s="202"/>
      <c r="GG573" s="202"/>
      <c r="GH573" s="202"/>
      <c r="GI573" s="202"/>
      <c r="GJ573" s="202"/>
      <c r="GK573" s="202"/>
      <c r="GL573" s="202"/>
      <c r="GM573" s="202"/>
      <c r="GN573" s="202"/>
      <c r="GO573" s="202"/>
      <c r="GP573" s="202"/>
      <c r="GQ573" s="202"/>
      <c r="GR573" s="202"/>
      <c r="GS573" s="202"/>
      <c r="GT573" s="202"/>
      <c r="GU573" s="202"/>
      <c r="GV573" s="202"/>
      <c r="GW573" s="202"/>
      <c r="GX573" s="202"/>
      <c r="GY573" s="202"/>
      <c r="GZ573" s="202"/>
      <c r="HA573" s="202"/>
      <c r="HB573" s="202"/>
      <c r="HC573" s="202"/>
      <c r="HD573" s="202"/>
      <c r="HE573" s="202"/>
      <c r="HF573" s="202"/>
      <c r="HG573" s="202"/>
      <c r="HH573" s="202"/>
      <c r="HI573" s="202"/>
      <c r="HJ573" s="202"/>
      <c r="HK573" s="202"/>
      <c r="HL573" s="202"/>
      <c r="HM573" s="202"/>
      <c r="HN573" s="202"/>
      <c r="HO573" s="202"/>
      <c r="HP573" s="202"/>
      <c r="HQ573" s="202"/>
      <c r="HR573" s="202"/>
      <c r="HS573" s="202"/>
    </row>
    <row r="574" spans="1:227" ht="10" customHeight="1" x14ac:dyDescent="0.35">
      <c r="A574" s="263"/>
      <c r="B574" s="263"/>
      <c r="C574" s="263"/>
      <c r="D574" s="263"/>
      <c r="E574" s="263"/>
      <c r="F574" s="263"/>
      <c r="G574" s="263"/>
      <c r="H574" s="263"/>
      <c r="I574" s="263"/>
      <c r="J574" s="263"/>
      <c r="K574" s="263"/>
      <c r="L574" s="263"/>
      <c r="M574" s="263"/>
      <c r="N574" s="263"/>
      <c r="O574" s="263"/>
      <c r="P574" s="263"/>
      <c r="Q574" s="263"/>
      <c r="R574" s="263"/>
      <c r="S574" s="263"/>
      <c r="T574" s="263"/>
      <c r="U574" s="263"/>
      <c r="V574" s="263"/>
      <c r="W574" s="263"/>
      <c r="X574" s="263"/>
      <c r="Y574" s="263"/>
      <c r="Z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  <c r="BI574" s="202"/>
      <c r="BJ574" s="202"/>
      <c r="BK574" s="202"/>
      <c r="BL574" s="202"/>
      <c r="BM574" s="202"/>
      <c r="BN574" s="202"/>
      <c r="BO574" s="202"/>
      <c r="BP574" s="202"/>
      <c r="BQ574" s="202"/>
      <c r="BR574" s="202"/>
      <c r="BS574" s="202"/>
      <c r="BT574" s="202"/>
      <c r="BU574" s="202"/>
      <c r="BV574" s="202"/>
      <c r="BW574" s="202"/>
      <c r="BX574" s="202"/>
      <c r="BY574" s="202"/>
      <c r="BZ574" s="202"/>
      <c r="CA574" s="202"/>
      <c r="CB574" s="202"/>
      <c r="CC574" s="202"/>
      <c r="CD574" s="202"/>
      <c r="CE574" s="202"/>
      <c r="CF574" s="202"/>
      <c r="CG574" s="202"/>
      <c r="CH574" s="202"/>
      <c r="CI574" s="202"/>
      <c r="CJ574" s="202"/>
      <c r="CK574" s="202"/>
      <c r="CL574" s="202"/>
      <c r="CM574" s="202"/>
      <c r="CN574" s="202"/>
      <c r="CO574" s="202"/>
      <c r="CP574" s="202"/>
      <c r="CQ574" s="202"/>
      <c r="CR574" s="202"/>
      <c r="CS574" s="202"/>
      <c r="CT574" s="202"/>
      <c r="CU574" s="202"/>
      <c r="CV574" s="202"/>
      <c r="CW574" s="202"/>
      <c r="CX574" s="202"/>
      <c r="CY574" s="202"/>
      <c r="CZ574" s="202"/>
      <c r="DA574" s="202"/>
      <c r="DB574" s="202"/>
      <c r="DC574" s="202"/>
      <c r="DD574" s="202"/>
      <c r="DE574" s="202"/>
      <c r="DF574" s="202"/>
      <c r="DG574" s="202"/>
      <c r="DH574" s="202"/>
      <c r="DI574" s="202"/>
      <c r="DJ574" s="202"/>
      <c r="DK574" s="202"/>
      <c r="DL574" s="202"/>
      <c r="DM574" s="202"/>
      <c r="DN574" s="202"/>
      <c r="DO574" s="202"/>
      <c r="DP574" s="202"/>
      <c r="DQ574" s="202"/>
      <c r="DR574" s="202"/>
      <c r="DS574" s="202"/>
      <c r="DT574" s="202"/>
      <c r="DU574" s="202"/>
      <c r="DV574" s="202"/>
      <c r="DW574" s="202"/>
      <c r="DX574" s="202"/>
      <c r="DY574" s="202"/>
      <c r="DZ574" s="202"/>
      <c r="EA574" s="202"/>
      <c r="EB574" s="202"/>
      <c r="EC574" s="202"/>
      <c r="ED574" s="202"/>
      <c r="EE574" s="202"/>
      <c r="EF574" s="202"/>
      <c r="EG574" s="202"/>
      <c r="EH574" s="202"/>
      <c r="EI574" s="202"/>
      <c r="EJ574" s="202"/>
      <c r="EK574" s="202"/>
      <c r="EL574" s="202"/>
      <c r="EM574" s="202"/>
      <c r="EN574" s="202"/>
      <c r="EO574" s="202"/>
      <c r="EP574" s="202"/>
      <c r="EQ574" s="202"/>
      <c r="ER574" s="202"/>
      <c r="ES574" s="202"/>
      <c r="ET574" s="202"/>
      <c r="EU574" s="202"/>
      <c r="EV574" s="202"/>
      <c r="EW574" s="202"/>
      <c r="EX574" s="202"/>
      <c r="EY574" s="202"/>
      <c r="EZ574" s="202"/>
      <c r="FA574" s="202"/>
      <c r="FB574" s="202"/>
      <c r="FC574" s="202"/>
      <c r="FD574" s="202"/>
      <c r="FE574" s="202"/>
      <c r="FF574" s="202"/>
      <c r="FG574" s="202"/>
      <c r="FH574" s="202"/>
      <c r="FI574" s="202"/>
      <c r="FJ574" s="202"/>
      <c r="FK574" s="202"/>
      <c r="FL574" s="202"/>
      <c r="FM574" s="202"/>
      <c r="FN574" s="202"/>
      <c r="FO574" s="202"/>
      <c r="FP574" s="202"/>
      <c r="FQ574" s="202"/>
      <c r="FR574" s="202"/>
      <c r="FS574" s="202"/>
      <c r="FT574" s="202"/>
      <c r="FU574" s="202"/>
      <c r="FV574" s="202"/>
      <c r="FW574" s="202"/>
      <c r="FX574" s="202"/>
      <c r="FY574" s="202"/>
      <c r="FZ574" s="202"/>
      <c r="GA574" s="202"/>
      <c r="GB574" s="202"/>
      <c r="GC574" s="202"/>
      <c r="GD574" s="202"/>
      <c r="GE574" s="202"/>
      <c r="GF574" s="202"/>
      <c r="GG574" s="202"/>
      <c r="GH574" s="202"/>
      <c r="GI574" s="202"/>
      <c r="GJ574" s="202"/>
      <c r="GK574" s="202"/>
      <c r="GL574" s="202"/>
      <c r="GM574" s="202"/>
      <c r="GN574" s="202"/>
      <c r="GO574" s="202"/>
      <c r="GP574" s="202"/>
      <c r="GQ574" s="202"/>
      <c r="GR574" s="202"/>
      <c r="GS574" s="202"/>
      <c r="GT574" s="202"/>
      <c r="GU574" s="202"/>
      <c r="GV574" s="202"/>
      <c r="GW574" s="202"/>
      <c r="GX574" s="202"/>
      <c r="GY574" s="202"/>
      <c r="GZ574" s="202"/>
      <c r="HA574" s="202"/>
      <c r="HB574" s="202"/>
      <c r="HC574" s="202"/>
      <c r="HD574" s="202"/>
      <c r="HE574" s="202"/>
      <c r="HF574" s="202"/>
      <c r="HG574" s="202"/>
      <c r="HH574" s="202"/>
      <c r="HI574" s="202"/>
      <c r="HJ574" s="202"/>
      <c r="HK574" s="202"/>
      <c r="HL574" s="202"/>
      <c r="HM574" s="202"/>
      <c r="HN574" s="202"/>
      <c r="HO574" s="202"/>
      <c r="HP574" s="202"/>
      <c r="HQ574" s="202"/>
      <c r="HR574" s="202"/>
      <c r="HS574" s="202"/>
    </row>
    <row r="575" spans="1:227" ht="10" customHeight="1" x14ac:dyDescent="0.35">
      <c r="A575" s="263"/>
      <c r="B575" s="263"/>
      <c r="C575" s="263"/>
      <c r="D575" s="263"/>
      <c r="E575" s="263"/>
      <c r="F575" s="263"/>
      <c r="G575" s="263"/>
      <c r="H575" s="263"/>
      <c r="I575" s="263"/>
      <c r="J575" s="263"/>
      <c r="K575" s="263"/>
      <c r="L575" s="263"/>
      <c r="M575" s="263"/>
      <c r="N575" s="263"/>
      <c r="O575" s="263"/>
      <c r="P575" s="263"/>
      <c r="Q575" s="263"/>
      <c r="R575" s="263"/>
      <c r="S575" s="263"/>
      <c r="T575" s="263"/>
      <c r="U575" s="263"/>
      <c r="V575" s="263"/>
      <c r="W575" s="263"/>
      <c r="X575" s="263"/>
      <c r="Y575" s="263"/>
      <c r="Z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  <c r="BI575" s="202"/>
      <c r="BJ575" s="202"/>
      <c r="BK575" s="202"/>
      <c r="BL575" s="202"/>
      <c r="BM575" s="202"/>
      <c r="BN575" s="202"/>
      <c r="BO575" s="202"/>
      <c r="BP575" s="202"/>
      <c r="BQ575" s="202"/>
      <c r="BR575" s="202"/>
      <c r="BS575" s="202"/>
      <c r="BT575" s="202"/>
      <c r="BU575" s="202"/>
      <c r="BV575" s="202"/>
      <c r="BW575" s="202"/>
      <c r="BX575" s="202"/>
      <c r="BY575" s="202"/>
      <c r="BZ575" s="202"/>
      <c r="CA575" s="202"/>
      <c r="CB575" s="202"/>
      <c r="CC575" s="202"/>
      <c r="CD575" s="202"/>
      <c r="CE575" s="202"/>
      <c r="CF575" s="202"/>
      <c r="CG575" s="202"/>
      <c r="CH575" s="202"/>
      <c r="CI575" s="202"/>
      <c r="CJ575" s="202"/>
      <c r="CK575" s="202"/>
      <c r="CL575" s="202"/>
      <c r="CM575" s="202"/>
      <c r="CN575" s="202"/>
      <c r="CO575" s="202"/>
      <c r="CP575" s="202"/>
      <c r="CQ575" s="202"/>
      <c r="CR575" s="202"/>
      <c r="CS575" s="202"/>
      <c r="CT575" s="202"/>
      <c r="CU575" s="202"/>
      <c r="CV575" s="202"/>
      <c r="CW575" s="202"/>
      <c r="CX575" s="202"/>
      <c r="CY575" s="202"/>
      <c r="CZ575" s="202"/>
      <c r="DA575" s="202"/>
      <c r="DB575" s="202"/>
      <c r="DC575" s="202"/>
      <c r="DD575" s="202"/>
      <c r="DE575" s="202"/>
      <c r="DF575" s="202"/>
      <c r="DG575" s="202"/>
      <c r="DH575" s="202"/>
      <c r="DI575" s="202"/>
      <c r="DJ575" s="202"/>
      <c r="DK575" s="202"/>
      <c r="DL575" s="202"/>
      <c r="DM575" s="202"/>
      <c r="DN575" s="202"/>
      <c r="DO575" s="202"/>
      <c r="DP575" s="202"/>
      <c r="DQ575" s="202"/>
      <c r="DR575" s="202"/>
      <c r="DS575" s="202"/>
      <c r="DT575" s="202"/>
      <c r="DU575" s="202"/>
      <c r="DV575" s="202"/>
      <c r="DW575" s="202"/>
      <c r="DX575" s="202"/>
      <c r="DY575" s="202"/>
      <c r="DZ575" s="202"/>
      <c r="EA575" s="202"/>
      <c r="EB575" s="202"/>
      <c r="EC575" s="202"/>
      <c r="ED575" s="202"/>
      <c r="EE575" s="202"/>
      <c r="EF575" s="202"/>
      <c r="EG575" s="202"/>
      <c r="EH575" s="202"/>
      <c r="EI575" s="202"/>
      <c r="EJ575" s="202"/>
      <c r="EK575" s="202"/>
      <c r="EL575" s="202"/>
      <c r="EM575" s="202"/>
      <c r="EN575" s="202"/>
      <c r="EO575" s="202"/>
      <c r="EP575" s="202"/>
      <c r="EQ575" s="202"/>
      <c r="ER575" s="202"/>
      <c r="ES575" s="202"/>
      <c r="ET575" s="202"/>
      <c r="EU575" s="202"/>
      <c r="EV575" s="202"/>
      <c r="EW575" s="202"/>
      <c r="EX575" s="202"/>
      <c r="EY575" s="202"/>
      <c r="EZ575" s="202"/>
      <c r="FA575" s="202"/>
      <c r="FB575" s="202"/>
      <c r="FC575" s="202"/>
      <c r="FD575" s="202"/>
      <c r="FE575" s="202"/>
      <c r="FF575" s="202"/>
      <c r="FG575" s="202"/>
      <c r="FH575" s="202"/>
      <c r="FI575" s="202"/>
      <c r="FJ575" s="202"/>
      <c r="FK575" s="202"/>
      <c r="FL575" s="202"/>
      <c r="FM575" s="202"/>
      <c r="FN575" s="202"/>
      <c r="FO575" s="202"/>
      <c r="FP575" s="202"/>
      <c r="FQ575" s="202"/>
      <c r="FR575" s="202"/>
      <c r="FS575" s="202"/>
      <c r="FT575" s="202"/>
      <c r="FU575" s="202"/>
      <c r="FV575" s="202"/>
      <c r="FW575" s="202"/>
      <c r="FX575" s="202"/>
      <c r="FY575" s="202"/>
      <c r="FZ575" s="202"/>
      <c r="GA575" s="202"/>
      <c r="GB575" s="202"/>
      <c r="GC575" s="202"/>
      <c r="GD575" s="202"/>
      <c r="GE575" s="202"/>
      <c r="GF575" s="202"/>
      <c r="GG575" s="202"/>
      <c r="GH575" s="202"/>
      <c r="GI575" s="202"/>
      <c r="GJ575" s="202"/>
      <c r="GK575" s="202"/>
      <c r="GL575" s="202"/>
      <c r="GM575" s="202"/>
      <c r="GN575" s="202"/>
      <c r="GO575" s="202"/>
      <c r="GP575" s="202"/>
      <c r="GQ575" s="202"/>
      <c r="GR575" s="202"/>
      <c r="GS575" s="202"/>
      <c r="GT575" s="202"/>
      <c r="GU575" s="202"/>
      <c r="GV575" s="202"/>
      <c r="GW575" s="202"/>
      <c r="GX575" s="202"/>
      <c r="GY575" s="202"/>
      <c r="GZ575" s="202"/>
      <c r="HA575" s="202"/>
      <c r="HB575" s="202"/>
      <c r="HC575" s="202"/>
      <c r="HD575" s="202"/>
      <c r="HE575" s="202"/>
      <c r="HF575" s="202"/>
      <c r="HG575" s="202"/>
      <c r="HH575" s="202"/>
      <c r="HI575" s="202"/>
      <c r="HJ575" s="202"/>
      <c r="HK575" s="202"/>
      <c r="HL575" s="202"/>
      <c r="HM575" s="202"/>
      <c r="HN575" s="202"/>
      <c r="HO575" s="202"/>
      <c r="HP575" s="202"/>
      <c r="HQ575" s="202"/>
      <c r="HR575" s="202"/>
      <c r="HS575" s="202"/>
    </row>
    <row r="576" spans="1:227" ht="10" customHeight="1" x14ac:dyDescent="0.35">
      <c r="A576" s="263"/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3"/>
      <c r="Z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  <c r="BI576" s="202"/>
      <c r="BJ576" s="202"/>
      <c r="BK576" s="202"/>
      <c r="BL576" s="202"/>
      <c r="BM576" s="202"/>
      <c r="BN576" s="202"/>
      <c r="BO576" s="202"/>
      <c r="BP576" s="202"/>
      <c r="BQ576" s="202"/>
      <c r="BR576" s="202"/>
      <c r="BS576" s="202"/>
      <c r="BT576" s="202"/>
      <c r="BU576" s="202"/>
      <c r="BV576" s="202"/>
      <c r="BW576" s="202"/>
      <c r="BX576" s="202"/>
      <c r="BY576" s="202"/>
      <c r="BZ576" s="202"/>
      <c r="CA576" s="202"/>
      <c r="CB576" s="202"/>
      <c r="CC576" s="202"/>
      <c r="CD576" s="202"/>
      <c r="CE576" s="202"/>
      <c r="CF576" s="202"/>
      <c r="CG576" s="202"/>
      <c r="CH576" s="202"/>
      <c r="CI576" s="202"/>
      <c r="CJ576" s="202"/>
      <c r="CK576" s="202"/>
      <c r="CL576" s="202"/>
      <c r="CM576" s="202"/>
      <c r="CN576" s="202"/>
      <c r="CO576" s="202"/>
      <c r="CP576" s="202"/>
      <c r="CQ576" s="202"/>
      <c r="CR576" s="202"/>
      <c r="CS576" s="202"/>
      <c r="CT576" s="202"/>
      <c r="CU576" s="202"/>
      <c r="CV576" s="202"/>
      <c r="CW576" s="202"/>
      <c r="CX576" s="202"/>
      <c r="CY576" s="202"/>
      <c r="CZ576" s="202"/>
      <c r="DA576" s="202"/>
      <c r="DB576" s="202"/>
      <c r="DC576" s="202"/>
      <c r="DD576" s="202"/>
      <c r="DE576" s="202"/>
      <c r="DF576" s="202"/>
      <c r="DG576" s="202"/>
      <c r="DH576" s="202"/>
      <c r="DI576" s="202"/>
      <c r="DJ576" s="202"/>
      <c r="DK576" s="202"/>
      <c r="DL576" s="202"/>
      <c r="DM576" s="202"/>
      <c r="DN576" s="202"/>
      <c r="DO576" s="202"/>
      <c r="DP576" s="202"/>
      <c r="DQ576" s="202"/>
      <c r="DR576" s="202"/>
      <c r="DS576" s="202"/>
      <c r="DT576" s="202"/>
      <c r="DU576" s="202"/>
      <c r="DV576" s="202"/>
      <c r="DW576" s="202"/>
      <c r="DX576" s="202"/>
      <c r="DY576" s="202"/>
      <c r="DZ576" s="202"/>
      <c r="EA576" s="202"/>
      <c r="EB576" s="202"/>
      <c r="EC576" s="202"/>
      <c r="ED576" s="202"/>
      <c r="EE576" s="202"/>
      <c r="EF576" s="202"/>
      <c r="EG576" s="202"/>
      <c r="EH576" s="202"/>
      <c r="EI576" s="202"/>
      <c r="EJ576" s="202"/>
      <c r="EK576" s="202"/>
      <c r="EL576" s="202"/>
      <c r="EM576" s="202"/>
      <c r="EN576" s="202"/>
      <c r="EO576" s="202"/>
      <c r="EP576" s="202"/>
      <c r="EQ576" s="202"/>
      <c r="ER576" s="202"/>
      <c r="ES576" s="202"/>
      <c r="ET576" s="202"/>
      <c r="EU576" s="202"/>
      <c r="EV576" s="202"/>
      <c r="EW576" s="202"/>
      <c r="EX576" s="202"/>
      <c r="EY576" s="202"/>
      <c r="EZ576" s="202"/>
      <c r="FA576" s="202"/>
      <c r="FB576" s="202"/>
      <c r="FC576" s="202"/>
      <c r="FD576" s="202"/>
      <c r="FE576" s="202"/>
      <c r="FF576" s="202"/>
      <c r="FG576" s="202"/>
      <c r="FH576" s="202"/>
      <c r="FI576" s="202"/>
      <c r="FJ576" s="202"/>
      <c r="FK576" s="202"/>
      <c r="FL576" s="202"/>
      <c r="FM576" s="202"/>
      <c r="FN576" s="202"/>
      <c r="FO576" s="202"/>
      <c r="FP576" s="202"/>
      <c r="FQ576" s="202"/>
      <c r="FR576" s="202"/>
      <c r="FS576" s="202"/>
      <c r="FT576" s="202"/>
      <c r="FU576" s="202"/>
      <c r="FV576" s="202"/>
      <c r="FW576" s="202"/>
      <c r="FX576" s="202"/>
      <c r="FY576" s="202"/>
      <c r="FZ576" s="202"/>
      <c r="GA576" s="202"/>
      <c r="GB576" s="202"/>
      <c r="GC576" s="202"/>
      <c r="GD576" s="202"/>
      <c r="GE576" s="202"/>
      <c r="GF576" s="202"/>
      <c r="GG576" s="202"/>
      <c r="GH576" s="202"/>
      <c r="GI576" s="202"/>
      <c r="GJ576" s="202"/>
      <c r="GK576" s="202"/>
      <c r="GL576" s="202"/>
      <c r="GM576" s="202"/>
      <c r="GN576" s="202"/>
      <c r="GO576" s="202"/>
      <c r="GP576" s="202"/>
      <c r="GQ576" s="202"/>
      <c r="GR576" s="202"/>
      <c r="GS576" s="202"/>
      <c r="GT576" s="202"/>
      <c r="GU576" s="202"/>
      <c r="GV576" s="202"/>
      <c r="GW576" s="202"/>
      <c r="GX576" s="202"/>
      <c r="GY576" s="202"/>
      <c r="GZ576" s="202"/>
      <c r="HA576" s="202"/>
      <c r="HB576" s="202"/>
      <c r="HC576" s="202"/>
      <c r="HD576" s="202"/>
      <c r="HE576" s="202"/>
      <c r="HF576" s="202"/>
      <c r="HG576" s="202"/>
      <c r="HH576" s="202"/>
      <c r="HI576" s="202"/>
      <c r="HJ576" s="202"/>
      <c r="HK576" s="202"/>
      <c r="HL576" s="202"/>
      <c r="HM576" s="202"/>
      <c r="HN576" s="202"/>
      <c r="HO576" s="202"/>
      <c r="HP576" s="202"/>
      <c r="HQ576" s="202"/>
      <c r="HR576" s="202"/>
      <c r="HS576" s="202"/>
    </row>
    <row r="577" spans="1:227" ht="10" customHeight="1" x14ac:dyDescent="0.35">
      <c r="A577" s="263"/>
      <c r="B577" s="263"/>
      <c r="C577" s="263"/>
      <c r="D577" s="263"/>
      <c r="E577" s="263"/>
      <c r="F577" s="263"/>
      <c r="G577" s="263"/>
      <c r="H577" s="263"/>
      <c r="I577" s="263"/>
      <c r="J577" s="263"/>
      <c r="K577" s="263"/>
      <c r="L577" s="263"/>
      <c r="M577" s="263"/>
      <c r="N577" s="263"/>
      <c r="O577" s="263"/>
      <c r="P577" s="263"/>
      <c r="Q577" s="263"/>
      <c r="R577" s="263"/>
      <c r="S577" s="263"/>
      <c r="T577" s="263"/>
      <c r="U577" s="263"/>
      <c r="V577" s="263"/>
      <c r="W577" s="263"/>
      <c r="X577" s="263"/>
      <c r="Y577" s="263"/>
      <c r="Z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  <c r="BI577" s="202"/>
      <c r="BJ577" s="202"/>
      <c r="BK577" s="202"/>
      <c r="BL577" s="202"/>
      <c r="BM577" s="202"/>
      <c r="BN577" s="202"/>
      <c r="BO577" s="202"/>
      <c r="BP577" s="202"/>
      <c r="BQ577" s="202"/>
      <c r="BR577" s="202"/>
      <c r="BS577" s="202"/>
      <c r="BT577" s="202"/>
      <c r="BU577" s="202"/>
      <c r="BV577" s="202"/>
      <c r="BW577" s="202"/>
      <c r="BX577" s="202"/>
      <c r="BY577" s="202"/>
      <c r="BZ577" s="202"/>
      <c r="CA577" s="202"/>
      <c r="CB577" s="202"/>
      <c r="CC577" s="202"/>
      <c r="CD577" s="202"/>
      <c r="CE577" s="202"/>
      <c r="CF577" s="202"/>
      <c r="CG577" s="202"/>
      <c r="CH577" s="202"/>
      <c r="CI577" s="202"/>
      <c r="CJ577" s="202"/>
      <c r="CK577" s="202"/>
      <c r="CL577" s="202"/>
      <c r="CM577" s="202"/>
      <c r="CN577" s="202"/>
      <c r="CO577" s="202"/>
      <c r="CP577" s="202"/>
      <c r="CQ577" s="202"/>
      <c r="CR577" s="202"/>
      <c r="CS577" s="202"/>
      <c r="CT577" s="202"/>
      <c r="CU577" s="202"/>
      <c r="CV577" s="202"/>
      <c r="CW577" s="202"/>
      <c r="CX577" s="202"/>
      <c r="CY577" s="202"/>
      <c r="CZ577" s="202"/>
      <c r="DA577" s="202"/>
      <c r="DB577" s="202"/>
      <c r="DC577" s="202"/>
      <c r="DD577" s="202"/>
      <c r="DE577" s="202"/>
      <c r="DF577" s="202"/>
      <c r="DG577" s="202"/>
      <c r="DH577" s="202"/>
      <c r="DI577" s="202"/>
      <c r="DJ577" s="202"/>
      <c r="DK577" s="202"/>
      <c r="DL577" s="202"/>
      <c r="DM577" s="202"/>
      <c r="DN577" s="202"/>
      <c r="DO577" s="202"/>
      <c r="DP577" s="202"/>
      <c r="DQ577" s="202"/>
      <c r="DR577" s="202"/>
      <c r="DS577" s="202"/>
      <c r="DT577" s="202"/>
      <c r="DU577" s="202"/>
      <c r="DV577" s="202"/>
      <c r="DW577" s="202"/>
      <c r="DX577" s="202"/>
      <c r="DY577" s="202"/>
      <c r="DZ577" s="202"/>
      <c r="EA577" s="202"/>
      <c r="EB577" s="202"/>
      <c r="EC577" s="202"/>
      <c r="ED577" s="202"/>
      <c r="EE577" s="202"/>
      <c r="EF577" s="202"/>
      <c r="EG577" s="202"/>
      <c r="EH577" s="202"/>
      <c r="EI577" s="202"/>
      <c r="EJ577" s="202"/>
      <c r="EK577" s="202"/>
      <c r="EL577" s="202"/>
      <c r="EM577" s="202"/>
      <c r="EN577" s="202"/>
      <c r="EO577" s="202"/>
      <c r="EP577" s="202"/>
      <c r="EQ577" s="202"/>
      <c r="ER577" s="202"/>
      <c r="ES577" s="202"/>
      <c r="ET577" s="202"/>
      <c r="EU577" s="202"/>
      <c r="EV577" s="202"/>
      <c r="EW577" s="202"/>
      <c r="EX577" s="202"/>
      <c r="EY577" s="202"/>
      <c r="EZ577" s="202"/>
      <c r="FA577" s="202"/>
      <c r="FB577" s="202"/>
      <c r="FC577" s="202"/>
      <c r="FD577" s="202"/>
      <c r="FE577" s="202"/>
      <c r="FF577" s="202"/>
      <c r="FG577" s="202"/>
      <c r="FH577" s="202"/>
      <c r="FI577" s="202"/>
      <c r="FJ577" s="202"/>
      <c r="FK577" s="202"/>
      <c r="FL577" s="202"/>
      <c r="FM577" s="202"/>
      <c r="FN577" s="202"/>
      <c r="FO577" s="202"/>
      <c r="FP577" s="202"/>
      <c r="FQ577" s="202"/>
      <c r="FR577" s="202"/>
      <c r="FS577" s="202"/>
      <c r="FT577" s="202"/>
      <c r="FU577" s="202"/>
      <c r="FV577" s="202"/>
      <c r="FW577" s="202"/>
      <c r="FX577" s="202"/>
      <c r="FY577" s="202"/>
      <c r="FZ577" s="202"/>
      <c r="GA577" s="202"/>
      <c r="GB577" s="202"/>
      <c r="GC577" s="202"/>
      <c r="GD577" s="202"/>
      <c r="GE577" s="202"/>
      <c r="GF577" s="202"/>
      <c r="GG577" s="202"/>
      <c r="GH577" s="202"/>
      <c r="GI577" s="202"/>
      <c r="GJ577" s="202"/>
      <c r="GK577" s="202"/>
      <c r="GL577" s="202"/>
      <c r="GM577" s="202"/>
      <c r="GN577" s="202"/>
      <c r="GO577" s="202"/>
      <c r="GP577" s="202"/>
      <c r="GQ577" s="202"/>
      <c r="GR577" s="202"/>
      <c r="GS577" s="202"/>
      <c r="GT577" s="202"/>
      <c r="GU577" s="202"/>
      <c r="GV577" s="202"/>
      <c r="GW577" s="202"/>
      <c r="GX577" s="202"/>
      <c r="GY577" s="202"/>
      <c r="GZ577" s="202"/>
      <c r="HA577" s="202"/>
      <c r="HB577" s="202"/>
      <c r="HC577" s="202"/>
      <c r="HD577" s="202"/>
      <c r="HE577" s="202"/>
      <c r="HF577" s="202"/>
      <c r="HG577" s="202"/>
      <c r="HH577" s="202"/>
      <c r="HI577" s="202"/>
      <c r="HJ577" s="202"/>
      <c r="HK577" s="202"/>
      <c r="HL577" s="202"/>
      <c r="HM577" s="202"/>
      <c r="HN577" s="202"/>
      <c r="HO577" s="202"/>
      <c r="HP577" s="202"/>
      <c r="HQ577" s="202"/>
      <c r="HR577" s="202"/>
      <c r="HS577" s="202"/>
    </row>
    <row r="578" spans="1:227" ht="10" customHeight="1" x14ac:dyDescent="0.35">
      <c r="A578" s="263"/>
      <c r="B578" s="263"/>
      <c r="C578" s="263"/>
      <c r="D578" s="263"/>
      <c r="E578" s="263"/>
      <c r="F578" s="263"/>
      <c r="G578" s="263"/>
      <c r="H578" s="263"/>
      <c r="I578" s="263"/>
      <c r="J578" s="263"/>
      <c r="K578" s="263"/>
      <c r="L578" s="263"/>
      <c r="M578" s="263"/>
      <c r="N578" s="263"/>
      <c r="O578" s="263"/>
      <c r="P578" s="263"/>
      <c r="Q578" s="263"/>
      <c r="R578" s="263"/>
      <c r="S578" s="263"/>
      <c r="T578" s="263"/>
      <c r="U578" s="263"/>
      <c r="V578" s="263"/>
      <c r="W578" s="263"/>
      <c r="X578" s="263"/>
      <c r="Y578" s="263"/>
      <c r="Z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  <c r="BI578" s="202"/>
      <c r="BJ578" s="202"/>
      <c r="BK578" s="202"/>
      <c r="BL578" s="202"/>
      <c r="BM578" s="202"/>
      <c r="BN578" s="202"/>
      <c r="BO578" s="202"/>
      <c r="BP578" s="202"/>
      <c r="BQ578" s="202"/>
      <c r="BR578" s="202"/>
      <c r="BS578" s="202"/>
      <c r="BT578" s="202"/>
      <c r="BU578" s="202"/>
      <c r="BV578" s="202"/>
      <c r="BW578" s="202"/>
      <c r="BX578" s="202"/>
      <c r="BY578" s="202"/>
      <c r="BZ578" s="202"/>
      <c r="CA578" s="202"/>
      <c r="CB578" s="202"/>
      <c r="CC578" s="202"/>
      <c r="CD578" s="202"/>
      <c r="CE578" s="202"/>
      <c r="CF578" s="202"/>
      <c r="CG578" s="202"/>
      <c r="CH578" s="202"/>
      <c r="CI578" s="202"/>
      <c r="CJ578" s="202"/>
      <c r="CK578" s="202"/>
      <c r="CL578" s="202"/>
      <c r="CM578" s="202"/>
      <c r="CN578" s="202"/>
      <c r="CO578" s="202"/>
      <c r="CP578" s="202"/>
      <c r="CQ578" s="202"/>
      <c r="CR578" s="202"/>
      <c r="CS578" s="202"/>
      <c r="CT578" s="202"/>
      <c r="CU578" s="202"/>
      <c r="CV578" s="202"/>
      <c r="CW578" s="202"/>
      <c r="CX578" s="202"/>
      <c r="CY578" s="202"/>
      <c r="CZ578" s="202"/>
      <c r="DA578" s="202"/>
      <c r="DB578" s="202"/>
      <c r="DC578" s="202"/>
      <c r="DD578" s="202"/>
      <c r="DE578" s="202"/>
      <c r="DF578" s="202"/>
      <c r="DG578" s="202"/>
      <c r="DH578" s="202"/>
      <c r="DI578" s="202"/>
      <c r="DJ578" s="202"/>
      <c r="DK578" s="202"/>
      <c r="DL578" s="202"/>
      <c r="DM578" s="202"/>
      <c r="DN578" s="202"/>
      <c r="DO578" s="202"/>
      <c r="DP578" s="202"/>
      <c r="DQ578" s="202"/>
      <c r="DR578" s="202"/>
      <c r="DS578" s="202"/>
      <c r="DT578" s="202"/>
      <c r="DU578" s="202"/>
      <c r="DV578" s="202"/>
      <c r="DW578" s="202"/>
      <c r="DX578" s="202"/>
      <c r="DY578" s="202"/>
      <c r="DZ578" s="202"/>
      <c r="EA578" s="202"/>
      <c r="EB578" s="202"/>
      <c r="EC578" s="202"/>
      <c r="ED578" s="202"/>
      <c r="EE578" s="202"/>
      <c r="EF578" s="202"/>
      <c r="EG578" s="202"/>
      <c r="EH578" s="202"/>
      <c r="EI578" s="202"/>
      <c r="EJ578" s="202"/>
      <c r="EK578" s="202"/>
      <c r="EL578" s="202"/>
      <c r="EM578" s="202"/>
      <c r="EN578" s="202"/>
      <c r="EO578" s="202"/>
      <c r="EP578" s="202"/>
      <c r="EQ578" s="202"/>
      <c r="ER578" s="202"/>
      <c r="ES578" s="202"/>
      <c r="ET578" s="202"/>
      <c r="EU578" s="202"/>
      <c r="EV578" s="202"/>
      <c r="EW578" s="202"/>
      <c r="EX578" s="202"/>
      <c r="EY578" s="202"/>
      <c r="EZ578" s="202"/>
      <c r="FA578" s="202"/>
      <c r="FB578" s="202"/>
      <c r="FC578" s="202"/>
      <c r="FD578" s="202"/>
      <c r="FE578" s="202"/>
      <c r="FF578" s="202"/>
      <c r="FG578" s="202"/>
      <c r="FH578" s="202"/>
      <c r="FI578" s="202"/>
      <c r="FJ578" s="202"/>
      <c r="FK578" s="202"/>
      <c r="FL578" s="202"/>
      <c r="FM578" s="202"/>
      <c r="FN578" s="202"/>
      <c r="FO578" s="202"/>
      <c r="FP578" s="202"/>
      <c r="FQ578" s="202"/>
      <c r="FR578" s="202"/>
      <c r="FS578" s="202"/>
      <c r="FT578" s="202"/>
      <c r="FU578" s="202"/>
      <c r="FV578" s="202"/>
      <c r="FW578" s="202"/>
      <c r="FX578" s="202"/>
      <c r="FY578" s="202"/>
      <c r="FZ578" s="202"/>
      <c r="GA578" s="202"/>
      <c r="GB578" s="202"/>
      <c r="GC578" s="202"/>
      <c r="GD578" s="202"/>
      <c r="GE578" s="202"/>
      <c r="GF578" s="202"/>
      <c r="GG578" s="202"/>
      <c r="GH578" s="202"/>
      <c r="GI578" s="202"/>
      <c r="GJ578" s="202"/>
      <c r="GK578" s="202"/>
      <c r="GL578" s="202"/>
      <c r="GM578" s="202"/>
      <c r="GN578" s="202"/>
      <c r="GO578" s="202"/>
      <c r="GP578" s="202"/>
      <c r="GQ578" s="202"/>
      <c r="GR578" s="202"/>
      <c r="GS578" s="202"/>
      <c r="GT578" s="202"/>
      <c r="GU578" s="202"/>
      <c r="GV578" s="202"/>
      <c r="GW578" s="202"/>
      <c r="GX578" s="202"/>
      <c r="GY578" s="202"/>
      <c r="GZ578" s="202"/>
      <c r="HA578" s="202"/>
      <c r="HB578" s="202"/>
      <c r="HC578" s="202"/>
      <c r="HD578" s="202"/>
      <c r="HE578" s="202"/>
      <c r="HF578" s="202"/>
      <c r="HG578" s="202"/>
      <c r="HH578" s="202"/>
      <c r="HI578" s="202"/>
      <c r="HJ578" s="202"/>
      <c r="HK578" s="202"/>
      <c r="HL578" s="202"/>
      <c r="HM578" s="202"/>
      <c r="HN578" s="202"/>
      <c r="HO578" s="202"/>
      <c r="HP578" s="202"/>
      <c r="HQ578" s="202"/>
      <c r="HR578" s="202"/>
      <c r="HS578" s="202"/>
    </row>
    <row r="579" spans="1:227" ht="10" customHeight="1" x14ac:dyDescent="0.35">
      <c r="A579" s="263"/>
      <c r="B579" s="263"/>
      <c r="C579" s="263"/>
      <c r="D579" s="263"/>
      <c r="E579" s="263"/>
      <c r="F579" s="263"/>
      <c r="G579" s="263"/>
      <c r="H579" s="263"/>
      <c r="I579" s="263"/>
      <c r="J579" s="263"/>
      <c r="K579" s="263"/>
      <c r="L579" s="263"/>
      <c r="M579" s="263"/>
      <c r="N579" s="263"/>
      <c r="O579" s="263"/>
      <c r="P579" s="263"/>
      <c r="Q579" s="263"/>
      <c r="R579" s="263"/>
      <c r="S579" s="263"/>
      <c r="T579" s="263"/>
      <c r="U579" s="263"/>
      <c r="V579" s="263"/>
      <c r="W579" s="263"/>
      <c r="X579" s="263"/>
      <c r="Y579" s="263"/>
      <c r="Z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202"/>
      <c r="BN579" s="202"/>
      <c r="BO579" s="202"/>
      <c r="BP579" s="202"/>
      <c r="BQ579" s="202"/>
      <c r="BR579" s="202"/>
      <c r="BS579" s="202"/>
      <c r="BT579" s="202"/>
      <c r="BU579" s="202"/>
      <c r="BV579" s="202"/>
      <c r="BW579" s="202"/>
      <c r="BX579" s="202"/>
      <c r="BY579" s="202"/>
      <c r="BZ579" s="202"/>
      <c r="CA579" s="202"/>
      <c r="CB579" s="202"/>
      <c r="CC579" s="202"/>
      <c r="CD579" s="202"/>
      <c r="CE579" s="202"/>
      <c r="CF579" s="202"/>
      <c r="CG579" s="202"/>
      <c r="CH579" s="202"/>
      <c r="CI579" s="202"/>
      <c r="CJ579" s="202"/>
      <c r="CK579" s="202"/>
      <c r="CL579" s="202"/>
      <c r="CM579" s="202"/>
      <c r="CN579" s="202"/>
      <c r="CO579" s="202"/>
      <c r="CP579" s="202"/>
      <c r="CQ579" s="202"/>
      <c r="CR579" s="202"/>
      <c r="CS579" s="202"/>
      <c r="CT579" s="202"/>
      <c r="CU579" s="202"/>
      <c r="CV579" s="202"/>
      <c r="CW579" s="202"/>
      <c r="CX579" s="202"/>
      <c r="CY579" s="202"/>
      <c r="CZ579" s="202"/>
      <c r="DA579" s="202"/>
      <c r="DB579" s="202"/>
      <c r="DC579" s="202"/>
      <c r="DD579" s="202"/>
      <c r="DE579" s="202"/>
      <c r="DF579" s="202"/>
      <c r="DG579" s="202"/>
      <c r="DH579" s="202"/>
      <c r="DI579" s="202"/>
      <c r="DJ579" s="202"/>
      <c r="DK579" s="202"/>
      <c r="DL579" s="202"/>
      <c r="DM579" s="202"/>
      <c r="DN579" s="202"/>
      <c r="DO579" s="202"/>
      <c r="DP579" s="202"/>
      <c r="DQ579" s="202"/>
      <c r="DR579" s="202"/>
      <c r="DS579" s="202"/>
      <c r="DT579" s="202"/>
      <c r="DU579" s="202"/>
      <c r="DV579" s="202"/>
      <c r="DW579" s="202"/>
      <c r="DX579" s="202"/>
      <c r="DY579" s="202"/>
      <c r="DZ579" s="202"/>
      <c r="EA579" s="202"/>
      <c r="EB579" s="202"/>
      <c r="EC579" s="202"/>
      <c r="ED579" s="202"/>
      <c r="EE579" s="202"/>
      <c r="EF579" s="202"/>
      <c r="EG579" s="202"/>
      <c r="EH579" s="202"/>
      <c r="EI579" s="202"/>
      <c r="EJ579" s="202"/>
      <c r="EK579" s="202"/>
      <c r="EL579" s="202"/>
      <c r="EM579" s="202"/>
      <c r="EN579" s="202"/>
      <c r="EO579" s="202"/>
      <c r="EP579" s="202"/>
      <c r="EQ579" s="202"/>
      <c r="ER579" s="202"/>
      <c r="ES579" s="202"/>
      <c r="ET579" s="202"/>
      <c r="EU579" s="202"/>
      <c r="EV579" s="202"/>
      <c r="EW579" s="202"/>
      <c r="EX579" s="202"/>
      <c r="EY579" s="202"/>
      <c r="EZ579" s="202"/>
      <c r="FA579" s="202"/>
      <c r="FB579" s="202"/>
      <c r="FC579" s="202"/>
      <c r="FD579" s="202"/>
      <c r="FE579" s="202"/>
      <c r="FF579" s="202"/>
      <c r="FG579" s="202"/>
      <c r="FH579" s="202"/>
      <c r="FI579" s="202"/>
      <c r="FJ579" s="202"/>
      <c r="FK579" s="202"/>
      <c r="FL579" s="202"/>
      <c r="FM579" s="202"/>
      <c r="FN579" s="202"/>
      <c r="FO579" s="202"/>
      <c r="FP579" s="202"/>
      <c r="FQ579" s="202"/>
      <c r="FR579" s="202"/>
      <c r="FS579" s="202"/>
      <c r="FT579" s="202"/>
      <c r="FU579" s="202"/>
      <c r="FV579" s="202"/>
      <c r="FW579" s="202"/>
      <c r="FX579" s="202"/>
      <c r="FY579" s="202"/>
      <c r="FZ579" s="202"/>
      <c r="GA579" s="202"/>
      <c r="GB579" s="202"/>
      <c r="GC579" s="202"/>
      <c r="GD579" s="202"/>
      <c r="GE579" s="202"/>
      <c r="GF579" s="202"/>
      <c r="GG579" s="202"/>
      <c r="GH579" s="202"/>
      <c r="GI579" s="202"/>
      <c r="GJ579" s="202"/>
      <c r="GK579" s="202"/>
      <c r="GL579" s="202"/>
      <c r="GM579" s="202"/>
      <c r="GN579" s="202"/>
      <c r="GO579" s="202"/>
      <c r="GP579" s="202"/>
      <c r="GQ579" s="202"/>
      <c r="GR579" s="202"/>
      <c r="GS579" s="202"/>
      <c r="GT579" s="202"/>
      <c r="GU579" s="202"/>
      <c r="GV579" s="202"/>
      <c r="GW579" s="202"/>
      <c r="GX579" s="202"/>
      <c r="GY579" s="202"/>
      <c r="GZ579" s="202"/>
      <c r="HA579" s="202"/>
      <c r="HB579" s="202"/>
      <c r="HC579" s="202"/>
      <c r="HD579" s="202"/>
      <c r="HE579" s="202"/>
      <c r="HF579" s="202"/>
      <c r="HG579" s="202"/>
      <c r="HH579" s="202"/>
      <c r="HI579" s="202"/>
      <c r="HJ579" s="202"/>
      <c r="HK579" s="202"/>
      <c r="HL579" s="202"/>
      <c r="HM579" s="202"/>
      <c r="HN579" s="202"/>
      <c r="HO579" s="202"/>
      <c r="HP579" s="202"/>
      <c r="HQ579" s="202"/>
      <c r="HR579" s="202"/>
      <c r="HS579" s="202"/>
    </row>
    <row r="580" spans="1:227" ht="10" customHeight="1" x14ac:dyDescent="0.35">
      <c r="A580" s="263"/>
      <c r="B580" s="263"/>
      <c r="C580" s="263"/>
      <c r="D580" s="263"/>
      <c r="E580" s="263"/>
      <c r="F580" s="263"/>
      <c r="G580" s="263"/>
      <c r="H580" s="263"/>
      <c r="I580" s="263"/>
      <c r="J580" s="263"/>
      <c r="K580" s="263"/>
      <c r="L580" s="263"/>
      <c r="M580" s="263"/>
      <c r="N580" s="263"/>
      <c r="O580" s="263"/>
      <c r="P580" s="263"/>
      <c r="Q580" s="263"/>
      <c r="R580" s="263"/>
      <c r="S580" s="263"/>
      <c r="T580" s="263"/>
      <c r="U580" s="263"/>
      <c r="V580" s="263"/>
      <c r="W580" s="263"/>
      <c r="X580" s="263"/>
      <c r="Y580" s="263"/>
      <c r="Z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2"/>
      <c r="BN580" s="202"/>
      <c r="BO580" s="202"/>
      <c r="BP580" s="202"/>
      <c r="BQ580" s="202"/>
      <c r="BR580" s="202"/>
      <c r="BS580" s="202"/>
      <c r="BT580" s="202"/>
      <c r="BU580" s="202"/>
      <c r="BV580" s="202"/>
      <c r="BW580" s="202"/>
      <c r="BX580" s="202"/>
      <c r="BY580" s="202"/>
      <c r="BZ580" s="202"/>
      <c r="CA580" s="202"/>
      <c r="CB580" s="202"/>
      <c r="CC580" s="202"/>
      <c r="CD580" s="202"/>
      <c r="CE580" s="202"/>
      <c r="CF580" s="202"/>
      <c r="CG580" s="202"/>
      <c r="CH580" s="202"/>
      <c r="CI580" s="202"/>
      <c r="CJ580" s="202"/>
      <c r="CK580" s="202"/>
      <c r="CL580" s="202"/>
      <c r="CM580" s="202"/>
      <c r="CN580" s="202"/>
      <c r="CO580" s="202"/>
      <c r="CP580" s="202"/>
      <c r="CQ580" s="202"/>
      <c r="CR580" s="202"/>
      <c r="CS580" s="202"/>
      <c r="CT580" s="202"/>
      <c r="CU580" s="202"/>
      <c r="CV580" s="202"/>
      <c r="CW580" s="202"/>
      <c r="CX580" s="202"/>
      <c r="CY580" s="202"/>
      <c r="CZ580" s="202"/>
      <c r="DA580" s="202"/>
      <c r="DB580" s="202"/>
      <c r="DC580" s="202"/>
      <c r="DD580" s="202"/>
      <c r="DE580" s="202"/>
      <c r="DF580" s="202"/>
      <c r="DG580" s="202"/>
      <c r="DH580" s="202"/>
      <c r="DI580" s="202"/>
      <c r="DJ580" s="202"/>
      <c r="DK580" s="202"/>
      <c r="DL580" s="202"/>
      <c r="DM580" s="202"/>
      <c r="DN580" s="202"/>
      <c r="DO580" s="202"/>
      <c r="DP580" s="202"/>
      <c r="DQ580" s="202"/>
      <c r="DR580" s="202"/>
      <c r="DS580" s="202"/>
      <c r="DT580" s="202"/>
      <c r="DU580" s="202"/>
      <c r="DV580" s="202"/>
      <c r="DW580" s="202"/>
      <c r="DX580" s="202"/>
      <c r="DY580" s="202"/>
      <c r="DZ580" s="202"/>
      <c r="EA580" s="202"/>
      <c r="EB580" s="202"/>
      <c r="EC580" s="202"/>
      <c r="ED580" s="202"/>
      <c r="EE580" s="202"/>
      <c r="EF580" s="202"/>
      <c r="EG580" s="202"/>
      <c r="EH580" s="202"/>
      <c r="EI580" s="202"/>
      <c r="EJ580" s="202"/>
      <c r="EK580" s="202"/>
      <c r="EL580" s="202"/>
      <c r="EM580" s="202"/>
      <c r="EN580" s="202"/>
      <c r="EO580" s="202"/>
      <c r="EP580" s="202"/>
      <c r="EQ580" s="202"/>
      <c r="ER580" s="202"/>
      <c r="ES580" s="202"/>
      <c r="ET580" s="202"/>
      <c r="EU580" s="202"/>
      <c r="EV580" s="202"/>
      <c r="EW580" s="202"/>
      <c r="EX580" s="202"/>
      <c r="EY580" s="202"/>
      <c r="EZ580" s="202"/>
      <c r="FA580" s="202"/>
      <c r="FB580" s="202"/>
      <c r="FC580" s="202"/>
      <c r="FD580" s="202"/>
      <c r="FE580" s="202"/>
      <c r="FF580" s="202"/>
      <c r="FG580" s="202"/>
      <c r="FH580" s="202"/>
      <c r="FI580" s="202"/>
      <c r="FJ580" s="202"/>
      <c r="FK580" s="202"/>
      <c r="FL580" s="202"/>
      <c r="FM580" s="202"/>
      <c r="FN580" s="202"/>
      <c r="FO580" s="202"/>
      <c r="FP580" s="202"/>
      <c r="FQ580" s="202"/>
      <c r="FR580" s="202"/>
      <c r="FS580" s="202"/>
      <c r="FT580" s="202"/>
      <c r="FU580" s="202"/>
      <c r="FV580" s="202"/>
      <c r="FW580" s="202"/>
      <c r="FX580" s="202"/>
      <c r="FY580" s="202"/>
      <c r="FZ580" s="202"/>
      <c r="GA580" s="202"/>
      <c r="GB580" s="202"/>
      <c r="GC580" s="202"/>
      <c r="GD580" s="202"/>
      <c r="GE580" s="202"/>
      <c r="GF580" s="202"/>
      <c r="GG580" s="202"/>
      <c r="GH580" s="202"/>
      <c r="GI580" s="202"/>
      <c r="GJ580" s="202"/>
      <c r="GK580" s="202"/>
      <c r="GL580" s="202"/>
      <c r="GM580" s="202"/>
      <c r="GN580" s="202"/>
      <c r="GO580" s="202"/>
      <c r="GP580" s="202"/>
      <c r="GQ580" s="202"/>
      <c r="GR580" s="202"/>
      <c r="GS580" s="202"/>
      <c r="GT580" s="202"/>
      <c r="GU580" s="202"/>
      <c r="GV580" s="202"/>
      <c r="GW580" s="202"/>
      <c r="GX580" s="202"/>
      <c r="GY580" s="202"/>
      <c r="GZ580" s="202"/>
      <c r="HA580" s="202"/>
      <c r="HB580" s="202"/>
      <c r="HC580" s="202"/>
      <c r="HD580" s="202"/>
      <c r="HE580" s="202"/>
      <c r="HF580" s="202"/>
      <c r="HG580" s="202"/>
      <c r="HH580" s="202"/>
      <c r="HI580" s="202"/>
      <c r="HJ580" s="202"/>
      <c r="HK580" s="202"/>
      <c r="HL580" s="202"/>
      <c r="HM580" s="202"/>
      <c r="HN580" s="202"/>
      <c r="HO580" s="202"/>
      <c r="HP580" s="202"/>
      <c r="HQ580" s="202"/>
      <c r="HR580" s="202"/>
      <c r="HS580" s="202"/>
    </row>
    <row r="581" spans="1:227" ht="10" customHeight="1" x14ac:dyDescent="0.35">
      <c r="A581" s="263"/>
      <c r="B581" s="263"/>
      <c r="C581" s="263"/>
      <c r="D581" s="263"/>
      <c r="E581" s="263"/>
      <c r="F581" s="263"/>
      <c r="G581" s="263"/>
      <c r="H581" s="263"/>
      <c r="I581" s="263"/>
      <c r="J581" s="263"/>
      <c r="K581" s="263"/>
      <c r="L581" s="263"/>
      <c r="M581" s="263"/>
      <c r="N581" s="263"/>
      <c r="O581" s="263"/>
      <c r="P581" s="263"/>
      <c r="Q581" s="263"/>
      <c r="R581" s="263"/>
      <c r="S581" s="263"/>
      <c r="T581" s="263"/>
      <c r="U581" s="263"/>
      <c r="V581" s="263"/>
      <c r="W581" s="263"/>
      <c r="X581" s="263"/>
      <c r="Y581" s="263"/>
      <c r="Z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2"/>
      <c r="BN581" s="202"/>
      <c r="BO581" s="202"/>
      <c r="BP581" s="202"/>
      <c r="BQ581" s="202"/>
      <c r="BR581" s="202"/>
      <c r="BS581" s="202"/>
      <c r="BT581" s="202"/>
      <c r="BU581" s="202"/>
      <c r="BV581" s="202"/>
      <c r="BW581" s="202"/>
      <c r="BX581" s="202"/>
      <c r="BY581" s="202"/>
      <c r="BZ581" s="202"/>
      <c r="CA581" s="202"/>
      <c r="CB581" s="202"/>
      <c r="CC581" s="202"/>
      <c r="CD581" s="202"/>
      <c r="CE581" s="202"/>
      <c r="CF581" s="202"/>
      <c r="CG581" s="202"/>
      <c r="CH581" s="202"/>
      <c r="CI581" s="202"/>
      <c r="CJ581" s="202"/>
      <c r="CK581" s="202"/>
      <c r="CL581" s="202"/>
      <c r="CM581" s="202"/>
      <c r="CN581" s="202"/>
      <c r="CO581" s="202"/>
      <c r="CP581" s="202"/>
      <c r="CQ581" s="202"/>
      <c r="CR581" s="202"/>
      <c r="CS581" s="202"/>
      <c r="CT581" s="202"/>
      <c r="CU581" s="202"/>
      <c r="CV581" s="202"/>
      <c r="CW581" s="202"/>
      <c r="CX581" s="202"/>
      <c r="CY581" s="202"/>
      <c r="CZ581" s="202"/>
      <c r="DA581" s="202"/>
      <c r="DB581" s="202"/>
      <c r="DC581" s="202"/>
      <c r="DD581" s="202"/>
      <c r="DE581" s="202"/>
      <c r="DF581" s="202"/>
      <c r="DG581" s="202"/>
      <c r="DH581" s="202"/>
      <c r="DI581" s="202"/>
      <c r="DJ581" s="202"/>
      <c r="DK581" s="202"/>
      <c r="DL581" s="202"/>
      <c r="DM581" s="202"/>
      <c r="DN581" s="202"/>
      <c r="DO581" s="202"/>
      <c r="DP581" s="202"/>
      <c r="DQ581" s="202"/>
      <c r="DR581" s="202"/>
      <c r="DS581" s="202"/>
      <c r="DT581" s="202"/>
      <c r="DU581" s="202"/>
      <c r="DV581" s="202"/>
      <c r="DW581" s="202"/>
      <c r="DX581" s="202"/>
      <c r="DY581" s="202"/>
      <c r="DZ581" s="202"/>
      <c r="EA581" s="202"/>
      <c r="EB581" s="202"/>
      <c r="EC581" s="202"/>
      <c r="ED581" s="202"/>
      <c r="EE581" s="202"/>
      <c r="EF581" s="202"/>
      <c r="EG581" s="202"/>
      <c r="EH581" s="202"/>
      <c r="EI581" s="202"/>
      <c r="EJ581" s="202"/>
      <c r="EK581" s="202"/>
      <c r="EL581" s="202"/>
      <c r="EM581" s="202"/>
      <c r="EN581" s="202"/>
      <c r="EO581" s="202"/>
      <c r="EP581" s="202"/>
      <c r="EQ581" s="202"/>
      <c r="ER581" s="202"/>
      <c r="ES581" s="202"/>
      <c r="ET581" s="202"/>
      <c r="EU581" s="202"/>
      <c r="EV581" s="202"/>
      <c r="EW581" s="202"/>
      <c r="EX581" s="202"/>
      <c r="EY581" s="202"/>
      <c r="EZ581" s="202"/>
      <c r="FA581" s="202"/>
      <c r="FB581" s="202"/>
      <c r="FC581" s="202"/>
      <c r="FD581" s="202"/>
      <c r="FE581" s="202"/>
      <c r="FF581" s="202"/>
      <c r="FG581" s="202"/>
      <c r="FH581" s="202"/>
      <c r="FI581" s="202"/>
      <c r="FJ581" s="202"/>
      <c r="FK581" s="202"/>
      <c r="FL581" s="202"/>
      <c r="FM581" s="202"/>
      <c r="FN581" s="202"/>
      <c r="FO581" s="202"/>
      <c r="FP581" s="202"/>
      <c r="FQ581" s="202"/>
      <c r="FR581" s="202"/>
      <c r="FS581" s="202"/>
      <c r="FT581" s="202"/>
      <c r="FU581" s="202"/>
      <c r="FV581" s="202"/>
      <c r="FW581" s="202"/>
      <c r="FX581" s="202"/>
      <c r="FY581" s="202"/>
      <c r="FZ581" s="202"/>
      <c r="GA581" s="202"/>
      <c r="GB581" s="202"/>
      <c r="GC581" s="202"/>
      <c r="GD581" s="202"/>
      <c r="GE581" s="202"/>
      <c r="GF581" s="202"/>
      <c r="GG581" s="202"/>
      <c r="GH581" s="202"/>
      <c r="GI581" s="202"/>
      <c r="GJ581" s="202"/>
      <c r="GK581" s="202"/>
      <c r="GL581" s="202"/>
      <c r="GM581" s="202"/>
      <c r="GN581" s="202"/>
      <c r="GO581" s="202"/>
      <c r="GP581" s="202"/>
      <c r="GQ581" s="202"/>
      <c r="GR581" s="202"/>
      <c r="GS581" s="202"/>
      <c r="GT581" s="202"/>
      <c r="GU581" s="202"/>
      <c r="GV581" s="202"/>
      <c r="GW581" s="202"/>
      <c r="GX581" s="202"/>
      <c r="GY581" s="202"/>
      <c r="GZ581" s="202"/>
      <c r="HA581" s="202"/>
      <c r="HB581" s="202"/>
      <c r="HC581" s="202"/>
      <c r="HD581" s="202"/>
      <c r="HE581" s="202"/>
      <c r="HF581" s="202"/>
      <c r="HG581" s="202"/>
      <c r="HH581" s="202"/>
      <c r="HI581" s="202"/>
      <c r="HJ581" s="202"/>
      <c r="HK581" s="202"/>
      <c r="HL581" s="202"/>
      <c r="HM581" s="202"/>
      <c r="HN581" s="202"/>
      <c r="HO581" s="202"/>
      <c r="HP581" s="202"/>
      <c r="HQ581" s="202"/>
      <c r="HR581" s="202"/>
      <c r="HS581" s="202"/>
    </row>
    <row r="582" spans="1:227" ht="10" customHeight="1" x14ac:dyDescent="0.35">
      <c r="A582" s="263"/>
      <c r="B582" s="263"/>
      <c r="C582" s="263"/>
      <c r="D582" s="263"/>
      <c r="E582" s="263"/>
      <c r="F582" s="263"/>
      <c r="G582" s="263"/>
      <c r="H582" s="263"/>
      <c r="I582" s="263"/>
      <c r="J582" s="263"/>
      <c r="K582" s="263"/>
      <c r="L582" s="263"/>
      <c r="M582" s="263"/>
      <c r="N582" s="263"/>
      <c r="O582" s="263"/>
      <c r="P582" s="263"/>
      <c r="Q582" s="263"/>
      <c r="R582" s="263"/>
      <c r="S582" s="263"/>
      <c r="T582" s="263"/>
      <c r="U582" s="263"/>
      <c r="V582" s="263"/>
      <c r="W582" s="263"/>
      <c r="X582" s="263"/>
      <c r="Y582" s="263"/>
      <c r="Z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  <c r="BI582" s="202"/>
      <c r="BJ582" s="202"/>
      <c r="BK582" s="202"/>
      <c r="BL582" s="202"/>
      <c r="BM582" s="202"/>
      <c r="BN582" s="202"/>
      <c r="BO582" s="202"/>
      <c r="BP582" s="202"/>
      <c r="BQ582" s="202"/>
      <c r="BR582" s="202"/>
      <c r="BS582" s="202"/>
      <c r="BT582" s="202"/>
      <c r="BU582" s="202"/>
      <c r="BV582" s="202"/>
      <c r="BW582" s="202"/>
      <c r="BX582" s="202"/>
      <c r="BY582" s="202"/>
      <c r="BZ582" s="202"/>
      <c r="CA582" s="202"/>
      <c r="CB582" s="202"/>
      <c r="CC582" s="202"/>
      <c r="CD582" s="202"/>
      <c r="CE582" s="202"/>
      <c r="CF582" s="202"/>
      <c r="CG582" s="202"/>
      <c r="CH582" s="202"/>
      <c r="CI582" s="202"/>
      <c r="CJ582" s="202"/>
      <c r="CK582" s="202"/>
      <c r="CL582" s="202"/>
      <c r="CM582" s="202"/>
      <c r="CN582" s="202"/>
      <c r="CO582" s="202"/>
      <c r="CP582" s="202"/>
      <c r="CQ582" s="202"/>
      <c r="CR582" s="202"/>
      <c r="CS582" s="202"/>
      <c r="CT582" s="202"/>
      <c r="CU582" s="202"/>
      <c r="CV582" s="202"/>
      <c r="CW582" s="202"/>
      <c r="CX582" s="202"/>
      <c r="CY582" s="202"/>
      <c r="CZ582" s="202"/>
      <c r="DA582" s="202"/>
      <c r="DB582" s="202"/>
      <c r="DC582" s="202"/>
      <c r="DD582" s="202"/>
      <c r="DE582" s="202"/>
      <c r="DF582" s="202"/>
      <c r="DG582" s="202"/>
      <c r="DH582" s="202"/>
      <c r="DI582" s="202"/>
      <c r="DJ582" s="202"/>
      <c r="DK582" s="202"/>
      <c r="DL582" s="202"/>
      <c r="DM582" s="202"/>
      <c r="DN582" s="202"/>
      <c r="DO582" s="202"/>
      <c r="DP582" s="202"/>
      <c r="DQ582" s="202"/>
      <c r="DR582" s="202"/>
      <c r="DS582" s="202"/>
      <c r="DT582" s="202"/>
      <c r="DU582" s="202"/>
      <c r="DV582" s="202"/>
      <c r="DW582" s="202"/>
      <c r="DX582" s="202"/>
      <c r="DY582" s="202"/>
      <c r="DZ582" s="202"/>
      <c r="EA582" s="202"/>
      <c r="EB582" s="202"/>
      <c r="EC582" s="202"/>
      <c r="ED582" s="202"/>
      <c r="EE582" s="202"/>
      <c r="EF582" s="202"/>
      <c r="EG582" s="202"/>
      <c r="EH582" s="202"/>
      <c r="EI582" s="202"/>
      <c r="EJ582" s="202"/>
      <c r="EK582" s="202"/>
      <c r="EL582" s="202"/>
      <c r="EM582" s="202"/>
      <c r="EN582" s="202"/>
      <c r="EO582" s="202"/>
      <c r="EP582" s="202"/>
      <c r="EQ582" s="202"/>
      <c r="ER582" s="202"/>
      <c r="ES582" s="202"/>
      <c r="ET582" s="202"/>
      <c r="EU582" s="202"/>
      <c r="EV582" s="202"/>
      <c r="EW582" s="202"/>
      <c r="EX582" s="202"/>
      <c r="EY582" s="202"/>
      <c r="EZ582" s="202"/>
      <c r="FA582" s="202"/>
      <c r="FB582" s="202"/>
      <c r="FC582" s="202"/>
      <c r="FD582" s="202"/>
      <c r="FE582" s="202"/>
      <c r="FF582" s="202"/>
      <c r="FG582" s="202"/>
      <c r="FH582" s="202"/>
      <c r="FI582" s="202"/>
      <c r="FJ582" s="202"/>
      <c r="FK582" s="202"/>
      <c r="FL582" s="202"/>
      <c r="FM582" s="202"/>
      <c r="FN582" s="202"/>
      <c r="FO582" s="202"/>
      <c r="FP582" s="202"/>
      <c r="FQ582" s="202"/>
      <c r="FR582" s="202"/>
      <c r="FS582" s="202"/>
      <c r="FT582" s="202"/>
      <c r="FU582" s="202"/>
      <c r="FV582" s="202"/>
      <c r="FW582" s="202"/>
      <c r="FX582" s="202"/>
      <c r="FY582" s="202"/>
      <c r="FZ582" s="202"/>
      <c r="GA582" s="202"/>
      <c r="GB582" s="202"/>
      <c r="GC582" s="202"/>
      <c r="GD582" s="202"/>
      <c r="GE582" s="202"/>
      <c r="GF582" s="202"/>
      <c r="GG582" s="202"/>
      <c r="GH582" s="202"/>
      <c r="GI582" s="202"/>
      <c r="GJ582" s="202"/>
      <c r="GK582" s="202"/>
      <c r="GL582" s="202"/>
      <c r="GM582" s="202"/>
      <c r="GN582" s="202"/>
      <c r="GO582" s="202"/>
      <c r="GP582" s="202"/>
      <c r="GQ582" s="202"/>
      <c r="GR582" s="202"/>
      <c r="GS582" s="202"/>
      <c r="GT582" s="202"/>
      <c r="GU582" s="202"/>
      <c r="GV582" s="202"/>
      <c r="GW582" s="202"/>
      <c r="GX582" s="202"/>
      <c r="GY582" s="202"/>
      <c r="GZ582" s="202"/>
      <c r="HA582" s="202"/>
      <c r="HB582" s="202"/>
      <c r="HC582" s="202"/>
      <c r="HD582" s="202"/>
      <c r="HE582" s="202"/>
      <c r="HF582" s="202"/>
      <c r="HG582" s="202"/>
      <c r="HH582" s="202"/>
      <c r="HI582" s="202"/>
      <c r="HJ582" s="202"/>
      <c r="HK582" s="202"/>
      <c r="HL582" s="202"/>
      <c r="HM582" s="202"/>
      <c r="HN582" s="202"/>
      <c r="HO582" s="202"/>
      <c r="HP582" s="202"/>
      <c r="HQ582" s="202"/>
      <c r="HR582" s="202"/>
      <c r="HS582" s="202"/>
    </row>
    <row r="583" spans="1:227" ht="10" customHeight="1" x14ac:dyDescent="0.35">
      <c r="A583" s="263"/>
      <c r="B583" s="263"/>
      <c r="C583" s="263"/>
      <c r="D583" s="263"/>
      <c r="E583" s="263"/>
      <c r="F583" s="263"/>
      <c r="G583" s="263"/>
      <c r="H583" s="263"/>
      <c r="I583" s="263"/>
      <c r="J583" s="263"/>
      <c r="K583" s="263"/>
      <c r="L583" s="263"/>
      <c r="M583" s="263"/>
      <c r="N583" s="263"/>
      <c r="O583" s="263"/>
      <c r="P583" s="263"/>
      <c r="Q583" s="263"/>
      <c r="R583" s="263"/>
      <c r="S583" s="263"/>
      <c r="T583" s="263"/>
      <c r="U583" s="263"/>
      <c r="V583" s="263"/>
      <c r="W583" s="263"/>
      <c r="X583" s="263"/>
      <c r="Y583" s="263"/>
      <c r="Z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  <c r="BI583" s="202"/>
      <c r="BJ583" s="202"/>
      <c r="BK583" s="202"/>
      <c r="BL583" s="202"/>
      <c r="BM583" s="202"/>
      <c r="BN583" s="202"/>
      <c r="BO583" s="202"/>
      <c r="BP583" s="202"/>
      <c r="BQ583" s="202"/>
      <c r="BR583" s="202"/>
      <c r="BS583" s="202"/>
      <c r="BT583" s="202"/>
      <c r="BU583" s="202"/>
      <c r="BV583" s="202"/>
      <c r="BW583" s="202"/>
      <c r="BX583" s="202"/>
      <c r="BY583" s="202"/>
      <c r="BZ583" s="202"/>
      <c r="CA583" s="202"/>
      <c r="CB583" s="202"/>
      <c r="CC583" s="202"/>
      <c r="CD583" s="202"/>
      <c r="CE583" s="202"/>
      <c r="CF583" s="202"/>
      <c r="CG583" s="202"/>
      <c r="CH583" s="202"/>
      <c r="CI583" s="202"/>
      <c r="CJ583" s="202"/>
      <c r="CK583" s="202"/>
      <c r="CL583" s="202"/>
      <c r="CM583" s="202"/>
      <c r="CN583" s="202"/>
      <c r="CO583" s="202"/>
      <c r="CP583" s="202"/>
      <c r="CQ583" s="202"/>
      <c r="CR583" s="202"/>
      <c r="CS583" s="202"/>
      <c r="CT583" s="202"/>
      <c r="CU583" s="202"/>
      <c r="CV583" s="202"/>
      <c r="CW583" s="202"/>
      <c r="CX583" s="202"/>
      <c r="CY583" s="202"/>
      <c r="CZ583" s="202"/>
      <c r="DA583" s="202"/>
      <c r="DB583" s="202"/>
      <c r="DC583" s="202"/>
      <c r="DD583" s="202"/>
      <c r="DE583" s="202"/>
      <c r="DF583" s="202"/>
      <c r="DG583" s="202"/>
      <c r="DH583" s="202"/>
      <c r="DI583" s="202"/>
      <c r="DJ583" s="202"/>
      <c r="DK583" s="202"/>
      <c r="DL583" s="202"/>
      <c r="DM583" s="202"/>
      <c r="DN583" s="202"/>
      <c r="DO583" s="202"/>
      <c r="DP583" s="202"/>
      <c r="DQ583" s="202"/>
      <c r="DR583" s="202"/>
      <c r="DS583" s="202"/>
      <c r="DT583" s="202"/>
      <c r="DU583" s="202"/>
      <c r="DV583" s="202"/>
      <c r="DW583" s="202"/>
      <c r="DX583" s="202"/>
      <c r="DY583" s="202"/>
      <c r="DZ583" s="202"/>
      <c r="EA583" s="202"/>
      <c r="EB583" s="202"/>
      <c r="EC583" s="202"/>
      <c r="ED583" s="202"/>
      <c r="EE583" s="202"/>
      <c r="EF583" s="202"/>
      <c r="EG583" s="202"/>
      <c r="EH583" s="202"/>
      <c r="EI583" s="202"/>
      <c r="EJ583" s="202"/>
      <c r="EK583" s="202"/>
      <c r="EL583" s="202"/>
      <c r="EM583" s="202"/>
      <c r="EN583" s="202"/>
      <c r="EO583" s="202"/>
      <c r="EP583" s="202"/>
      <c r="EQ583" s="202"/>
      <c r="ER583" s="202"/>
      <c r="ES583" s="202"/>
      <c r="ET583" s="202"/>
      <c r="EU583" s="202"/>
      <c r="EV583" s="202"/>
      <c r="EW583" s="202"/>
      <c r="EX583" s="202"/>
      <c r="EY583" s="202"/>
      <c r="EZ583" s="202"/>
      <c r="FA583" s="202"/>
      <c r="FB583" s="202"/>
      <c r="FC583" s="202"/>
      <c r="FD583" s="202"/>
      <c r="FE583" s="202"/>
      <c r="FF583" s="202"/>
      <c r="FG583" s="202"/>
      <c r="FH583" s="202"/>
      <c r="FI583" s="202"/>
      <c r="FJ583" s="202"/>
      <c r="FK583" s="202"/>
      <c r="FL583" s="202"/>
      <c r="FM583" s="202"/>
      <c r="FN583" s="202"/>
      <c r="FO583" s="202"/>
      <c r="FP583" s="202"/>
      <c r="FQ583" s="202"/>
      <c r="FR583" s="202"/>
      <c r="FS583" s="202"/>
      <c r="FT583" s="202"/>
      <c r="FU583" s="202"/>
      <c r="FV583" s="202"/>
      <c r="FW583" s="202"/>
      <c r="FX583" s="202"/>
      <c r="FY583" s="202"/>
      <c r="FZ583" s="202"/>
      <c r="GA583" s="202"/>
      <c r="GB583" s="202"/>
      <c r="GC583" s="202"/>
      <c r="GD583" s="202"/>
      <c r="GE583" s="202"/>
      <c r="GF583" s="202"/>
      <c r="GG583" s="202"/>
      <c r="GH583" s="202"/>
      <c r="GI583" s="202"/>
      <c r="GJ583" s="202"/>
      <c r="GK583" s="202"/>
      <c r="GL583" s="202"/>
      <c r="GM583" s="202"/>
      <c r="GN583" s="202"/>
      <c r="GO583" s="202"/>
      <c r="GP583" s="202"/>
      <c r="GQ583" s="202"/>
      <c r="GR583" s="202"/>
      <c r="GS583" s="202"/>
      <c r="GT583" s="202"/>
      <c r="GU583" s="202"/>
      <c r="GV583" s="202"/>
      <c r="GW583" s="202"/>
      <c r="GX583" s="202"/>
      <c r="GY583" s="202"/>
      <c r="GZ583" s="202"/>
      <c r="HA583" s="202"/>
      <c r="HB583" s="202"/>
      <c r="HC583" s="202"/>
      <c r="HD583" s="202"/>
      <c r="HE583" s="202"/>
      <c r="HF583" s="202"/>
      <c r="HG583" s="202"/>
      <c r="HH583" s="202"/>
      <c r="HI583" s="202"/>
      <c r="HJ583" s="202"/>
      <c r="HK583" s="202"/>
      <c r="HL583" s="202"/>
      <c r="HM583" s="202"/>
      <c r="HN583" s="202"/>
      <c r="HO583" s="202"/>
      <c r="HP583" s="202"/>
      <c r="HQ583" s="202"/>
      <c r="HR583" s="202"/>
      <c r="HS583" s="202"/>
    </row>
    <row r="584" spans="1:227" ht="10" customHeight="1" x14ac:dyDescent="0.35">
      <c r="A584" s="263"/>
      <c r="B584" s="263"/>
      <c r="C584" s="263"/>
      <c r="D584" s="263"/>
      <c r="E584" s="263"/>
      <c r="F584" s="263"/>
      <c r="G584" s="263"/>
      <c r="H584" s="263"/>
      <c r="I584" s="263"/>
      <c r="J584" s="263"/>
      <c r="K584" s="263"/>
      <c r="L584" s="263"/>
      <c r="M584" s="263"/>
      <c r="N584" s="263"/>
      <c r="O584" s="263"/>
      <c r="P584" s="263"/>
      <c r="Q584" s="263"/>
      <c r="R584" s="263"/>
      <c r="S584" s="263"/>
      <c r="T584" s="263"/>
      <c r="U584" s="263"/>
      <c r="V584" s="263"/>
      <c r="W584" s="263"/>
      <c r="X584" s="263"/>
      <c r="Y584" s="263"/>
      <c r="Z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2"/>
      <c r="BN584" s="202"/>
      <c r="BO584" s="202"/>
      <c r="BP584" s="202"/>
      <c r="BQ584" s="202"/>
      <c r="BR584" s="202"/>
      <c r="BS584" s="202"/>
      <c r="BT584" s="202"/>
      <c r="BU584" s="202"/>
      <c r="BV584" s="202"/>
      <c r="BW584" s="202"/>
      <c r="BX584" s="202"/>
      <c r="BY584" s="202"/>
      <c r="BZ584" s="202"/>
      <c r="CA584" s="202"/>
      <c r="CB584" s="202"/>
      <c r="CC584" s="202"/>
      <c r="CD584" s="202"/>
      <c r="CE584" s="202"/>
      <c r="CF584" s="202"/>
      <c r="CG584" s="202"/>
      <c r="CH584" s="202"/>
      <c r="CI584" s="202"/>
      <c r="CJ584" s="202"/>
      <c r="CK584" s="202"/>
      <c r="CL584" s="202"/>
      <c r="CM584" s="202"/>
      <c r="CN584" s="202"/>
      <c r="CO584" s="202"/>
      <c r="CP584" s="202"/>
      <c r="CQ584" s="202"/>
      <c r="CR584" s="202"/>
      <c r="CS584" s="202"/>
      <c r="CT584" s="202"/>
      <c r="CU584" s="202"/>
      <c r="CV584" s="202"/>
      <c r="CW584" s="202"/>
      <c r="CX584" s="202"/>
      <c r="CY584" s="202"/>
      <c r="CZ584" s="202"/>
      <c r="DA584" s="202"/>
      <c r="DB584" s="202"/>
      <c r="DC584" s="202"/>
      <c r="DD584" s="202"/>
      <c r="DE584" s="202"/>
      <c r="DF584" s="202"/>
      <c r="DG584" s="202"/>
      <c r="DH584" s="202"/>
      <c r="DI584" s="202"/>
      <c r="DJ584" s="202"/>
      <c r="DK584" s="202"/>
      <c r="DL584" s="202"/>
      <c r="DM584" s="202"/>
      <c r="DN584" s="202"/>
      <c r="DO584" s="202"/>
      <c r="DP584" s="202"/>
      <c r="DQ584" s="202"/>
      <c r="DR584" s="202"/>
      <c r="DS584" s="202"/>
      <c r="DT584" s="202"/>
      <c r="DU584" s="202"/>
      <c r="DV584" s="202"/>
      <c r="DW584" s="202"/>
      <c r="DX584" s="202"/>
      <c r="DY584" s="202"/>
      <c r="DZ584" s="202"/>
      <c r="EA584" s="202"/>
      <c r="EB584" s="202"/>
      <c r="EC584" s="202"/>
      <c r="ED584" s="202"/>
      <c r="EE584" s="202"/>
      <c r="EF584" s="202"/>
      <c r="EG584" s="202"/>
      <c r="EH584" s="202"/>
      <c r="EI584" s="202"/>
      <c r="EJ584" s="202"/>
      <c r="EK584" s="202"/>
      <c r="EL584" s="202"/>
      <c r="EM584" s="202"/>
      <c r="EN584" s="202"/>
      <c r="EO584" s="202"/>
      <c r="EP584" s="202"/>
      <c r="EQ584" s="202"/>
      <c r="ER584" s="202"/>
      <c r="ES584" s="202"/>
      <c r="ET584" s="202"/>
      <c r="EU584" s="202"/>
      <c r="EV584" s="202"/>
      <c r="EW584" s="202"/>
      <c r="EX584" s="202"/>
      <c r="EY584" s="202"/>
      <c r="EZ584" s="202"/>
      <c r="FA584" s="202"/>
      <c r="FB584" s="202"/>
      <c r="FC584" s="202"/>
      <c r="FD584" s="202"/>
      <c r="FE584" s="202"/>
      <c r="FF584" s="202"/>
      <c r="FG584" s="202"/>
      <c r="FH584" s="202"/>
      <c r="FI584" s="202"/>
      <c r="FJ584" s="202"/>
      <c r="FK584" s="202"/>
      <c r="FL584" s="202"/>
      <c r="FM584" s="202"/>
      <c r="FN584" s="202"/>
      <c r="FO584" s="202"/>
      <c r="FP584" s="202"/>
      <c r="FQ584" s="202"/>
      <c r="FR584" s="202"/>
      <c r="FS584" s="202"/>
      <c r="FT584" s="202"/>
      <c r="FU584" s="202"/>
      <c r="FV584" s="202"/>
      <c r="FW584" s="202"/>
      <c r="FX584" s="202"/>
      <c r="FY584" s="202"/>
      <c r="FZ584" s="202"/>
      <c r="GA584" s="202"/>
      <c r="GB584" s="202"/>
      <c r="GC584" s="202"/>
      <c r="GD584" s="202"/>
      <c r="GE584" s="202"/>
      <c r="GF584" s="202"/>
      <c r="GG584" s="202"/>
      <c r="GH584" s="202"/>
      <c r="GI584" s="202"/>
      <c r="GJ584" s="202"/>
      <c r="GK584" s="202"/>
      <c r="GL584" s="202"/>
      <c r="GM584" s="202"/>
      <c r="GN584" s="202"/>
      <c r="GO584" s="202"/>
      <c r="GP584" s="202"/>
      <c r="GQ584" s="202"/>
      <c r="GR584" s="202"/>
      <c r="GS584" s="202"/>
      <c r="GT584" s="202"/>
      <c r="GU584" s="202"/>
      <c r="GV584" s="202"/>
      <c r="GW584" s="202"/>
      <c r="GX584" s="202"/>
      <c r="GY584" s="202"/>
      <c r="GZ584" s="202"/>
      <c r="HA584" s="202"/>
      <c r="HB584" s="202"/>
      <c r="HC584" s="202"/>
      <c r="HD584" s="202"/>
      <c r="HE584" s="202"/>
      <c r="HF584" s="202"/>
      <c r="HG584" s="202"/>
      <c r="HH584" s="202"/>
      <c r="HI584" s="202"/>
      <c r="HJ584" s="202"/>
      <c r="HK584" s="202"/>
      <c r="HL584" s="202"/>
      <c r="HM584" s="202"/>
      <c r="HN584" s="202"/>
      <c r="HO584" s="202"/>
      <c r="HP584" s="202"/>
      <c r="HQ584" s="202"/>
      <c r="HR584" s="202"/>
      <c r="HS584" s="202"/>
    </row>
    <row r="585" spans="1:227" ht="10" customHeight="1" x14ac:dyDescent="0.35">
      <c r="A585" s="202"/>
      <c r="B585" s="202"/>
      <c r="C585" s="202"/>
      <c r="D585" s="202"/>
      <c r="E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  <c r="BI585" s="202"/>
      <c r="BJ585" s="202"/>
      <c r="BK585" s="202"/>
      <c r="BL585" s="202"/>
      <c r="BM585" s="202"/>
      <c r="BN585" s="202"/>
      <c r="BO585" s="202"/>
      <c r="BP585" s="202"/>
      <c r="BQ585" s="202"/>
      <c r="BR585" s="202"/>
      <c r="BS585" s="202"/>
      <c r="BT585" s="202"/>
      <c r="BU585" s="202"/>
      <c r="BV585" s="202"/>
      <c r="BW585" s="202"/>
      <c r="BX585" s="202"/>
      <c r="BY585" s="202"/>
      <c r="BZ585" s="202"/>
      <c r="CA585" s="202"/>
      <c r="CB585" s="202"/>
      <c r="CC585" s="202"/>
      <c r="CD585" s="202"/>
      <c r="CE585" s="202"/>
      <c r="CF585" s="202"/>
      <c r="CG585" s="202"/>
      <c r="CH585" s="202"/>
      <c r="CI585" s="202"/>
      <c r="CJ585" s="202"/>
      <c r="CK585" s="202"/>
      <c r="CL585" s="202"/>
      <c r="CM585" s="202"/>
      <c r="CN585" s="202"/>
      <c r="CO585" s="202"/>
      <c r="CP585" s="202"/>
      <c r="CQ585" s="202"/>
      <c r="CR585" s="202"/>
      <c r="CS585" s="202"/>
      <c r="CT585" s="202"/>
      <c r="CU585" s="202"/>
      <c r="CV585" s="202"/>
      <c r="CW585" s="202"/>
      <c r="CX585" s="202"/>
      <c r="CY585" s="202"/>
      <c r="CZ585" s="202"/>
      <c r="DA585" s="202"/>
      <c r="DB585" s="202"/>
      <c r="DC585" s="202"/>
      <c r="DD585" s="202"/>
      <c r="DE585" s="202"/>
      <c r="DF585" s="202"/>
      <c r="DG585" s="202"/>
      <c r="DH585" s="202"/>
      <c r="DI585" s="202"/>
      <c r="DJ585" s="202"/>
      <c r="DK585" s="202"/>
      <c r="DL585" s="202"/>
      <c r="DM585" s="202"/>
      <c r="DN585" s="202"/>
      <c r="DO585" s="202"/>
      <c r="DP585" s="202"/>
      <c r="DQ585" s="202"/>
      <c r="DR585" s="202"/>
      <c r="DS585" s="202"/>
      <c r="DT585" s="202"/>
      <c r="DU585" s="202"/>
      <c r="DV585" s="202"/>
      <c r="DW585" s="202"/>
      <c r="DX585" s="202"/>
      <c r="DY585" s="202"/>
      <c r="DZ585" s="202"/>
      <c r="EA585" s="202"/>
      <c r="EB585" s="202"/>
      <c r="EC585" s="202"/>
      <c r="ED585" s="202"/>
      <c r="EE585" s="202"/>
      <c r="EF585" s="202"/>
      <c r="EG585" s="202"/>
      <c r="EH585" s="202"/>
      <c r="EI585" s="202"/>
      <c r="EJ585" s="202"/>
      <c r="EK585" s="202"/>
      <c r="EL585" s="202"/>
      <c r="EM585" s="202"/>
      <c r="EN585" s="202"/>
      <c r="EO585" s="202"/>
      <c r="EP585" s="202"/>
      <c r="EQ585" s="202"/>
      <c r="ER585" s="202"/>
      <c r="ES585" s="202"/>
      <c r="ET585" s="202"/>
      <c r="EU585" s="202"/>
      <c r="EV585" s="202"/>
      <c r="EW585" s="202"/>
      <c r="EX585" s="202"/>
      <c r="EY585" s="202"/>
      <c r="EZ585" s="202"/>
      <c r="FA585" s="202"/>
      <c r="FB585" s="202"/>
      <c r="FC585" s="202"/>
      <c r="FD585" s="202"/>
      <c r="FE585" s="202"/>
      <c r="FF585" s="202"/>
      <c r="FG585" s="202"/>
      <c r="FH585" s="202"/>
      <c r="FI585" s="202"/>
      <c r="FJ585" s="202"/>
      <c r="FK585" s="202"/>
      <c r="FL585" s="202"/>
      <c r="FM585" s="202"/>
      <c r="FN585" s="202"/>
      <c r="FO585" s="202"/>
      <c r="FP585" s="202"/>
      <c r="FQ585" s="202"/>
      <c r="FR585" s="202"/>
      <c r="FS585" s="202"/>
      <c r="FT585" s="202"/>
      <c r="FU585" s="202"/>
      <c r="FV585" s="202"/>
      <c r="FW585" s="202"/>
      <c r="FX585" s="202"/>
      <c r="FY585" s="202"/>
      <c r="FZ585" s="202"/>
      <c r="GA585" s="202"/>
      <c r="GB585" s="202"/>
      <c r="GC585" s="202"/>
      <c r="GD585" s="202"/>
      <c r="GE585" s="202"/>
      <c r="GF585" s="202"/>
      <c r="GG585" s="202"/>
      <c r="GH585" s="202"/>
      <c r="GI585" s="202"/>
      <c r="GJ585" s="202"/>
      <c r="GK585" s="202"/>
      <c r="GL585" s="202"/>
      <c r="GM585" s="202"/>
      <c r="GN585" s="202"/>
      <c r="GO585" s="202"/>
      <c r="GP585" s="202"/>
      <c r="GQ585" s="202"/>
      <c r="GR585" s="202"/>
      <c r="GS585" s="202"/>
      <c r="GT585" s="202"/>
      <c r="GU585" s="202"/>
      <c r="GV585" s="202"/>
      <c r="GW585" s="202"/>
      <c r="GX585" s="202"/>
      <c r="GY585" s="202"/>
      <c r="GZ585" s="202"/>
      <c r="HA585" s="202"/>
      <c r="HB585" s="202"/>
      <c r="HC585" s="202"/>
      <c r="HD585" s="202"/>
      <c r="HE585" s="202"/>
      <c r="HF585" s="202"/>
      <c r="HG585" s="202"/>
      <c r="HH585" s="202"/>
      <c r="HI585" s="202"/>
      <c r="HJ585" s="202"/>
      <c r="HK585" s="202"/>
      <c r="HL585" s="202"/>
      <c r="HM585" s="202"/>
      <c r="HN585" s="202"/>
      <c r="HO585" s="202"/>
      <c r="HP585" s="202"/>
      <c r="HQ585" s="202"/>
      <c r="HR585" s="202"/>
      <c r="HS585" s="202"/>
    </row>
    <row r="586" spans="1:227" ht="10" customHeight="1" x14ac:dyDescent="0.35">
      <c r="A586" s="202"/>
      <c r="B586" s="202"/>
      <c r="C586" s="202"/>
      <c r="D586" s="202"/>
      <c r="E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  <c r="BI586" s="202"/>
      <c r="BJ586" s="202"/>
      <c r="BK586" s="202"/>
      <c r="BL586" s="202"/>
      <c r="BM586" s="202"/>
      <c r="BN586" s="202"/>
      <c r="BO586" s="202"/>
      <c r="BP586" s="202"/>
      <c r="BQ586" s="202"/>
      <c r="BR586" s="202"/>
      <c r="BS586" s="202"/>
      <c r="BT586" s="202"/>
      <c r="BU586" s="202"/>
      <c r="BV586" s="202"/>
      <c r="BW586" s="202"/>
      <c r="BX586" s="202"/>
      <c r="BY586" s="202"/>
      <c r="BZ586" s="202"/>
      <c r="CA586" s="202"/>
      <c r="CB586" s="202"/>
      <c r="CC586" s="202"/>
      <c r="CD586" s="202"/>
      <c r="CE586" s="202"/>
      <c r="CF586" s="202"/>
      <c r="CG586" s="202"/>
      <c r="CH586" s="202"/>
      <c r="CI586" s="202"/>
      <c r="CJ586" s="202"/>
      <c r="CK586" s="202"/>
      <c r="CL586" s="202"/>
      <c r="CM586" s="202"/>
      <c r="CN586" s="202"/>
      <c r="CO586" s="202"/>
      <c r="CP586" s="202"/>
      <c r="CQ586" s="202"/>
      <c r="CR586" s="202"/>
      <c r="CS586" s="202"/>
      <c r="CT586" s="202"/>
      <c r="CU586" s="202"/>
      <c r="CV586" s="202"/>
      <c r="CW586" s="202"/>
      <c r="CX586" s="202"/>
      <c r="CY586" s="202"/>
      <c r="CZ586" s="202"/>
      <c r="DA586" s="202"/>
      <c r="DB586" s="202"/>
      <c r="DC586" s="202"/>
      <c r="DD586" s="202"/>
      <c r="DE586" s="202"/>
      <c r="DF586" s="202"/>
      <c r="DG586" s="202"/>
      <c r="DH586" s="202"/>
      <c r="DI586" s="202"/>
      <c r="DJ586" s="202"/>
      <c r="DK586" s="202"/>
      <c r="DL586" s="202"/>
      <c r="DM586" s="202"/>
      <c r="DN586" s="202"/>
      <c r="DO586" s="202"/>
      <c r="DP586" s="202"/>
      <c r="DQ586" s="202"/>
      <c r="DR586" s="202"/>
      <c r="DS586" s="202"/>
      <c r="DT586" s="202"/>
      <c r="DU586" s="202"/>
      <c r="DV586" s="202"/>
      <c r="DW586" s="202"/>
      <c r="DX586" s="202"/>
      <c r="DY586" s="202"/>
      <c r="DZ586" s="202"/>
      <c r="EA586" s="202"/>
      <c r="EB586" s="202"/>
      <c r="EC586" s="202"/>
      <c r="ED586" s="202"/>
      <c r="EE586" s="202"/>
      <c r="EF586" s="202"/>
      <c r="EG586" s="202"/>
      <c r="EH586" s="202"/>
      <c r="EI586" s="202"/>
      <c r="EJ586" s="202"/>
      <c r="EK586" s="202"/>
      <c r="EL586" s="202"/>
      <c r="EM586" s="202"/>
      <c r="EN586" s="202"/>
      <c r="EO586" s="202"/>
      <c r="EP586" s="202"/>
      <c r="EQ586" s="202"/>
      <c r="ER586" s="202"/>
      <c r="ES586" s="202"/>
      <c r="ET586" s="202"/>
      <c r="EU586" s="202"/>
      <c r="EV586" s="202"/>
      <c r="EW586" s="202"/>
      <c r="EX586" s="202"/>
      <c r="EY586" s="202"/>
      <c r="EZ586" s="202"/>
      <c r="FA586" s="202"/>
      <c r="FB586" s="202"/>
      <c r="FC586" s="202"/>
      <c r="FD586" s="202"/>
      <c r="FE586" s="202"/>
      <c r="FF586" s="202"/>
      <c r="FG586" s="202"/>
      <c r="FH586" s="202"/>
      <c r="FI586" s="202"/>
      <c r="FJ586" s="202"/>
      <c r="FK586" s="202"/>
      <c r="FL586" s="202"/>
      <c r="FM586" s="202"/>
      <c r="FN586" s="202"/>
      <c r="FO586" s="202"/>
      <c r="FP586" s="202"/>
      <c r="FQ586" s="202"/>
      <c r="FR586" s="202"/>
      <c r="FS586" s="202"/>
      <c r="FT586" s="202"/>
      <c r="FU586" s="202"/>
      <c r="FV586" s="202"/>
      <c r="FW586" s="202"/>
      <c r="FX586" s="202"/>
      <c r="FY586" s="202"/>
      <c r="FZ586" s="202"/>
      <c r="GA586" s="202"/>
      <c r="GB586" s="202"/>
      <c r="GC586" s="202"/>
      <c r="GD586" s="202"/>
      <c r="GE586" s="202"/>
      <c r="GF586" s="202"/>
      <c r="GG586" s="202"/>
      <c r="GH586" s="202"/>
      <c r="GI586" s="202"/>
      <c r="GJ586" s="202"/>
      <c r="GK586" s="202"/>
      <c r="GL586" s="202"/>
      <c r="GM586" s="202"/>
      <c r="GN586" s="202"/>
      <c r="GO586" s="202"/>
      <c r="GP586" s="202"/>
      <c r="GQ586" s="202"/>
      <c r="GR586" s="202"/>
      <c r="GS586" s="202"/>
      <c r="GT586" s="202"/>
      <c r="GU586" s="202"/>
      <c r="GV586" s="202"/>
      <c r="GW586" s="202"/>
      <c r="GX586" s="202"/>
      <c r="GY586" s="202"/>
      <c r="GZ586" s="202"/>
      <c r="HA586" s="202"/>
      <c r="HB586" s="202"/>
      <c r="HC586" s="202"/>
      <c r="HD586" s="202"/>
      <c r="HE586" s="202"/>
      <c r="HF586" s="202"/>
      <c r="HG586" s="202"/>
      <c r="HH586" s="202"/>
      <c r="HI586" s="202"/>
      <c r="HJ586" s="202"/>
      <c r="HK586" s="202"/>
      <c r="HL586" s="202"/>
      <c r="HM586" s="202"/>
      <c r="HN586" s="202"/>
      <c r="HO586" s="202"/>
      <c r="HP586" s="202"/>
      <c r="HQ586" s="202"/>
      <c r="HR586" s="202"/>
      <c r="HS586" s="202"/>
    </row>
    <row r="587" spans="1:227" ht="10" customHeight="1" x14ac:dyDescent="0.35">
      <c r="A587" s="202"/>
      <c r="B587" s="202"/>
      <c r="C587" s="202"/>
      <c r="D587" s="202"/>
      <c r="E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Y587" s="202"/>
      <c r="AZ587" s="202"/>
      <c r="BA587" s="202"/>
      <c r="BB587" s="202"/>
      <c r="BC587" s="202"/>
      <c r="BD587" s="202"/>
      <c r="BE587" s="202"/>
      <c r="BF587" s="202"/>
      <c r="BG587" s="202"/>
      <c r="BH587" s="202"/>
      <c r="BI587" s="202"/>
      <c r="BJ587" s="202"/>
      <c r="BK587" s="202"/>
      <c r="BL587" s="202"/>
      <c r="BM587" s="202"/>
      <c r="BN587" s="202"/>
      <c r="BO587" s="202"/>
      <c r="BP587" s="202"/>
      <c r="BQ587" s="202"/>
      <c r="BR587" s="202"/>
      <c r="BS587" s="202"/>
      <c r="BT587" s="202"/>
      <c r="BU587" s="202"/>
      <c r="BV587" s="202"/>
      <c r="BW587" s="202"/>
      <c r="BX587" s="202"/>
      <c r="BY587" s="202"/>
      <c r="BZ587" s="202"/>
      <c r="CA587" s="202"/>
      <c r="CB587" s="202"/>
      <c r="CC587" s="202"/>
      <c r="CD587" s="202"/>
      <c r="CE587" s="202"/>
      <c r="CF587" s="202"/>
      <c r="CG587" s="202"/>
      <c r="CH587" s="202"/>
      <c r="CI587" s="202"/>
      <c r="CJ587" s="202"/>
      <c r="CK587" s="202"/>
      <c r="CL587" s="202"/>
      <c r="CM587" s="202"/>
      <c r="CN587" s="202"/>
      <c r="CO587" s="202"/>
      <c r="CP587" s="202"/>
      <c r="CQ587" s="202"/>
      <c r="CR587" s="202"/>
      <c r="CS587" s="202"/>
      <c r="CT587" s="202"/>
      <c r="CU587" s="202"/>
      <c r="CV587" s="202"/>
      <c r="CW587" s="202"/>
      <c r="CX587" s="202"/>
      <c r="CY587" s="202"/>
      <c r="CZ587" s="202"/>
      <c r="DA587" s="202"/>
      <c r="DB587" s="202"/>
      <c r="DC587" s="202"/>
      <c r="DD587" s="202"/>
      <c r="DE587" s="202"/>
      <c r="DF587" s="202"/>
      <c r="DG587" s="202"/>
      <c r="DH587" s="202"/>
      <c r="DI587" s="202"/>
      <c r="DJ587" s="202"/>
      <c r="DK587" s="202"/>
      <c r="DL587" s="202"/>
      <c r="DM587" s="202"/>
      <c r="DN587" s="202"/>
      <c r="DO587" s="202"/>
      <c r="DP587" s="202"/>
      <c r="DQ587" s="202"/>
      <c r="DR587" s="202"/>
      <c r="DS587" s="202"/>
      <c r="DT587" s="202"/>
      <c r="DU587" s="202"/>
      <c r="DV587" s="202"/>
      <c r="DW587" s="202"/>
      <c r="DX587" s="202"/>
      <c r="DY587" s="202"/>
      <c r="DZ587" s="202"/>
      <c r="EA587" s="202"/>
      <c r="EB587" s="202"/>
      <c r="EC587" s="202"/>
      <c r="ED587" s="202"/>
      <c r="EE587" s="202"/>
      <c r="EF587" s="202"/>
      <c r="EG587" s="202"/>
      <c r="EH587" s="202"/>
      <c r="EI587" s="202"/>
      <c r="EJ587" s="202"/>
      <c r="EK587" s="202"/>
      <c r="EL587" s="202"/>
      <c r="EM587" s="202"/>
      <c r="EN587" s="202"/>
      <c r="EO587" s="202"/>
      <c r="EP587" s="202"/>
      <c r="EQ587" s="202"/>
      <c r="ER587" s="202"/>
      <c r="ES587" s="202"/>
      <c r="ET587" s="202"/>
      <c r="EU587" s="202"/>
      <c r="EV587" s="202"/>
      <c r="EW587" s="202"/>
      <c r="EX587" s="202"/>
      <c r="EY587" s="202"/>
      <c r="EZ587" s="202"/>
      <c r="FA587" s="202"/>
      <c r="FB587" s="202"/>
      <c r="FC587" s="202"/>
      <c r="FD587" s="202"/>
      <c r="FE587" s="202"/>
      <c r="FF587" s="202"/>
      <c r="FG587" s="202"/>
      <c r="FH587" s="202"/>
      <c r="FI587" s="202"/>
      <c r="FJ587" s="202"/>
      <c r="FK587" s="202"/>
      <c r="FL587" s="202"/>
      <c r="FM587" s="202"/>
      <c r="FN587" s="202"/>
      <c r="FO587" s="202"/>
      <c r="FP587" s="202"/>
      <c r="FQ587" s="202"/>
      <c r="FR587" s="202"/>
      <c r="FS587" s="202"/>
      <c r="FT587" s="202"/>
      <c r="FU587" s="202"/>
      <c r="FV587" s="202"/>
      <c r="FW587" s="202"/>
      <c r="FX587" s="202"/>
      <c r="FY587" s="202"/>
      <c r="FZ587" s="202"/>
      <c r="GA587" s="202"/>
      <c r="GB587" s="202"/>
      <c r="GC587" s="202"/>
      <c r="GD587" s="202"/>
      <c r="GE587" s="202"/>
      <c r="GF587" s="202"/>
      <c r="GG587" s="202"/>
      <c r="GH587" s="202"/>
      <c r="GI587" s="202"/>
      <c r="GJ587" s="202"/>
      <c r="GK587" s="202"/>
      <c r="GL587" s="202"/>
      <c r="GM587" s="202"/>
      <c r="GN587" s="202"/>
      <c r="GO587" s="202"/>
      <c r="GP587" s="202"/>
      <c r="GQ587" s="202"/>
      <c r="GR587" s="202"/>
      <c r="GS587" s="202"/>
      <c r="GT587" s="202"/>
      <c r="GU587" s="202"/>
      <c r="GV587" s="202"/>
      <c r="GW587" s="202"/>
      <c r="GX587" s="202"/>
      <c r="GY587" s="202"/>
      <c r="GZ587" s="202"/>
      <c r="HA587" s="202"/>
      <c r="HB587" s="202"/>
      <c r="HC587" s="202"/>
      <c r="HD587" s="202"/>
      <c r="HE587" s="202"/>
      <c r="HF587" s="202"/>
      <c r="HG587" s="202"/>
      <c r="HH587" s="202"/>
      <c r="HI587" s="202"/>
      <c r="HJ587" s="202"/>
      <c r="HK587" s="202"/>
      <c r="HL587" s="202"/>
      <c r="HM587" s="202"/>
      <c r="HN587" s="202"/>
      <c r="HO587" s="202"/>
      <c r="HP587" s="202"/>
      <c r="HQ587" s="202"/>
      <c r="HR587" s="202"/>
      <c r="HS587" s="202"/>
    </row>
    <row r="588" spans="1:227" ht="10" customHeight="1" x14ac:dyDescent="0.35">
      <c r="A588" s="202"/>
      <c r="B588" s="202"/>
      <c r="C588" s="202"/>
      <c r="D588" s="202"/>
      <c r="E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  <c r="BI588" s="202"/>
      <c r="BJ588" s="202"/>
      <c r="BK588" s="202"/>
      <c r="BL588" s="202"/>
      <c r="BM588" s="202"/>
      <c r="BN588" s="202"/>
      <c r="BO588" s="202"/>
      <c r="BP588" s="202"/>
      <c r="BQ588" s="202"/>
      <c r="BR588" s="202"/>
      <c r="BS588" s="202"/>
      <c r="BT588" s="202"/>
      <c r="BU588" s="202"/>
      <c r="BV588" s="202"/>
      <c r="BW588" s="202"/>
      <c r="BX588" s="202"/>
      <c r="BY588" s="202"/>
      <c r="BZ588" s="202"/>
      <c r="CA588" s="202"/>
      <c r="CB588" s="202"/>
      <c r="CC588" s="202"/>
      <c r="CD588" s="202"/>
      <c r="CE588" s="202"/>
      <c r="CF588" s="202"/>
      <c r="CG588" s="202"/>
      <c r="CH588" s="202"/>
      <c r="CI588" s="202"/>
      <c r="CJ588" s="202"/>
      <c r="CK588" s="202"/>
      <c r="CL588" s="202"/>
      <c r="CM588" s="202"/>
      <c r="CN588" s="202"/>
      <c r="CO588" s="202"/>
      <c r="CP588" s="202"/>
      <c r="CQ588" s="202"/>
      <c r="CR588" s="202"/>
      <c r="CS588" s="202"/>
      <c r="CT588" s="202"/>
      <c r="CU588" s="202"/>
      <c r="CV588" s="202"/>
      <c r="CW588" s="202"/>
      <c r="CX588" s="202"/>
      <c r="CY588" s="202"/>
      <c r="CZ588" s="202"/>
      <c r="DA588" s="202"/>
      <c r="DB588" s="202"/>
      <c r="DC588" s="202"/>
      <c r="DD588" s="202"/>
      <c r="DE588" s="202"/>
      <c r="DF588" s="202"/>
      <c r="DG588" s="202"/>
      <c r="DH588" s="202"/>
      <c r="DI588" s="202"/>
      <c r="DJ588" s="202"/>
      <c r="DK588" s="202"/>
      <c r="DL588" s="202"/>
      <c r="DM588" s="202"/>
      <c r="DN588" s="202"/>
      <c r="DO588" s="202"/>
      <c r="DP588" s="202"/>
      <c r="DQ588" s="202"/>
      <c r="DR588" s="202"/>
      <c r="DS588" s="202"/>
      <c r="DT588" s="202"/>
      <c r="DU588" s="202"/>
      <c r="DV588" s="202"/>
      <c r="DW588" s="202"/>
      <c r="DX588" s="202"/>
      <c r="DY588" s="202"/>
      <c r="DZ588" s="202"/>
      <c r="EA588" s="202"/>
      <c r="EB588" s="202"/>
      <c r="EC588" s="202"/>
      <c r="ED588" s="202"/>
      <c r="EE588" s="202"/>
      <c r="EF588" s="202"/>
      <c r="EG588" s="202"/>
      <c r="EH588" s="202"/>
      <c r="EI588" s="202"/>
      <c r="EJ588" s="202"/>
      <c r="EK588" s="202"/>
      <c r="EL588" s="202"/>
      <c r="EM588" s="202"/>
      <c r="EN588" s="202"/>
      <c r="EO588" s="202"/>
      <c r="EP588" s="202"/>
      <c r="EQ588" s="202"/>
      <c r="ER588" s="202"/>
      <c r="ES588" s="202"/>
      <c r="ET588" s="202"/>
      <c r="EU588" s="202"/>
      <c r="EV588" s="202"/>
      <c r="EW588" s="202"/>
      <c r="EX588" s="202"/>
      <c r="EY588" s="202"/>
      <c r="EZ588" s="202"/>
      <c r="FA588" s="202"/>
      <c r="FB588" s="202"/>
      <c r="FC588" s="202"/>
      <c r="FD588" s="202"/>
      <c r="FE588" s="202"/>
      <c r="FF588" s="202"/>
      <c r="FG588" s="202"/>
      <c r="FH588" s="202"/>
      <c r="FI588" s="202"/>
      <c r="FJ588" s="202"/>
      <c r="FK588" s="202"/>
      <c r="FL588" s="202"/>
      <c r="FM588" s="202"/>
      <c r="FN588" s="202"/>
      <c r="FO588" s="202"/>
      <c r="FP588" s="202"/>
      <c r="FQ588" s="202"/>
      <c r="FR588" s="202"/>
      <c r="FS588" s="202"/>
      <c r="FT588" s="202"/>
      <c r="FU588" s="202"/>
      <c r="FV588" s="202"/>
      <c r="FW588" s="202"/>
      <c r="FX588" s="202"/>
      <c r="FY588" s="202"/>
      <c r="FZ588" s="202"/>
      <c r="GA588" s="202"/>
      <c r="GB588" s="202"/>
      <c r="GC588" s="202"/>
      <c r="GD588" s="202"/>
      <c r="GE588" s="202"/>
      <c r="GF588" s="202"/>
      <c r="GG588" s="202"/>
      <c r="GH588" s="202"/>
      <c r="GI588" s="202"/>
      <c r="GJ588" s="202"/>
      <c r="GK588" s="202"/>
      <c r="GL588" s="202"/>
      <c r="GM588" s="202"/>
      <c r="GN588" s="202"/>
      <c r="GO588" s="202"/>
      <c r="GP588" s="202"/>
      <c r="GQ588" s="202"/>
      <c r="GR588" s="202"/>
      <c r="GS588" s="202"/>
      <c r="GT588" s="202"/>
      <c r="GU588" s="202"/>
      <c r="GV588" s="202"/>
      <c r="GW588" s="202"/>
      <c r="GX588" s="202"/>
      <c r="GY588" s="202"/>
      <c r="GZ588" s="202"/>
      <c r="HA588" s="202"/>
      <c r="HB588" s="202"/>
      <c r="HC588" s="202"/>
      <c r="HD588" s="202"/>
      <c r="HE588" s="202"/>
      <c r="HF588" s="202"/>
      <c r="HG588" s="202"/>
      <c r="HH588" s="202"/>
      <c r="HI588" s="202"/>
      <c r="HJ588" s="202"/>
      <c r="HK588" s="202"/>
      <c r="HL588" s="202"/>
      <c r="HM588" s="202"/>
      <c r="HN588" s="202"/>
      <c r="HO588" s="202"/>
      <c r="HP588" s="202"/>
      <c r="HQ588" s="202"/>
      <c r="HR588" s="202"/>
      <c r="HS588" s="202"/>
    </row>
    <row r="589" spans="1:227" ht="10" customHeight="1" x14ac:dyDescent="0.35">
      <c r="A589" s="202"/>
      <c r="Z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  <c r="BI589" s="202"/>
      <c r="BJ589" s="202"/>
      <c r="BK589" s="202"/>
      <c r="BL589" s="202"/>
      <c r="BM589" s="202"/>
      <c r="BN589" s="202"/>
      <c r="BO589" s="202"/>
      <c r="BP589" s="202"/>
      <c r="BQ589" s="202"/>
      <c r="BR589" s="202"/>
      <c r="BS589" s="202"/>
      <c r="BT589" s="202"/>
      <c r="BU589" s="202"/>
      <c r="BV589" s="202"/>
      <c r="BW589" s="202"/>
      <c r="BX589" s="202"/>
      <c r="BY589" s="202"/>
      <c r="BZ589" s="202"/>
      <c r="CA589" s="202"/>
      <c r="CB589" s="202"/>
      <c r="CC589" s="202"/>
      <c r="CD589" s="202"/>
      <c r="CE589" s="202"/>
      <c r="CF589" s="202"/>
      <c r="CG589" s="202"/>
      <c r="CH589" s="202"/>
      <c r="CI589" s="202"/>
      <c r="CJ589" s="202"/>
      <c r="CK589" s="202"/>
      <c r="CL589" s="202"/>
      <c r="CM589" s="202"/>
      <c r="CN589" s="202"/>
      <c r="CO589" s="202"/>
      <c r="CP589" s="202"/>
      <c r="CQ589" s="202"/>
      <c r="CR589" s="202"/>
      <c r="CS589" s="202"/>
      <c r="CT589" s="202"/>
      <c r="CU589" s="202"/>
      <c r="CV589" s="202"/>
      <c r="CW589" s="202"/>
      <c r="CX589" s="202"/>
      <c r="CY589" s="202"/>
      <c r="CZ589" s="202"/>
      <c r="DA589" s="202"/>
      <c r="DB589" s="202"/>
      <c r="DC589" s="202"/>
      <c r="DD589" s="202"/>
      <c r="DE589" s="202"/>
      <c r="DF589" s="202"/>
      <c r="DG589" s="202"/>
      <c r="DH589" s="202"/>
      <c r="DI589" s="202"/>
      <c r="DJ589" s="202"/>
      <c r="DK589" s="202"/>
      <c r="DL589" s="202"/>
      <c r="DM589" s="202"/>
      <c r="DN589" s="202"/>
      <c r="DO589" s="202"/>
      <c r="DP589" s="202"/>
      <c r="DQ589" s="202"/>
      <c r="DR589" s="202"/>
      <c r="DS589" s="202"/>
      <c r="DT589" s="202"/>
      <c r="DU589" s="202"/>
      <c r="DV589" s="202"/>
      <c r="DW589" s="202"/>
      <c r="DX589" s="202"/>
      <c r="DY589" s="202"/>
      <c r="DZ589" s="202"/>
      <c r="EA589" s="202"/>
      <c r="EB589" s="202"/>
      <c r="EC589" s="202"/>
      <c r="ED589" s="202"/>
      <c r="EE589" s="202"/>
      <c r="EF589" s="202"/>
      <c r="EG589" s="202"/>
      <c r="EH589" s="202"/>
      <c r="EI589" s="202"/>
      <c r="EJ589" s="202"/>
      <c r="EK589" s="202"/>
      <c r="EL589" s="202"/>
      <c r="EM589" s="202"/>
      <c r="EN589" s="202"/>
      <c r="EO589" s="202"/>
      <c r="EP589" s="202"/>
      <c r="EQ589" s="202"/>
      <c r="ER589" s="202"/>
      <c r="ES589" s="202"/>
      <c r="ET589" s="202"/>
      <c r="EU589" s="202"/>
      <c r="EV589" s="202"/>
      <c r="EW589" s="202"/>
      <c r="EX589" s="202"/>
      <c r="EY589" s="202"/>
      <c r="EZ589" s="202"/>
      <c r="FA589" s="202"/>
      <c r="FB589" s="202"/>
      <c r="FC589" s="202"/>
      <c r="FD589" s="202"/>
      <c r="FE589" s="202"/>
      <c r="FF589" s="202"/>
      <c r="FG589" s="202"/>
      <c r="FH589" s="202"/>
      <c r="FI589" s="202"/>
      <c r="FJ589" s="202"/>
      <c r="FK589" s="202"/>
      <c r="FL589" s="202"/>
      <c r="FM589" s="202"/>
      <c r="FN589" s="202"/>
      <c r="FO589" s="202"/>
      <c r="FP589" s="202"/>
      <c r="FQ589" s="202"/>
      <c r="FR589" s="202"/>
      <c r="FS589" s="202"/>
      <c r="FT589" s="202"/>
      <c r="FU589" s="202"/>
      <c r="FV589" s="202"/>
      <c r="FW589" s="202"/>
      <c r="FX589" s="202"/>
      <c r="FY589" s="202"/>
      <c r="FZ589" s="202"/>
      <c r="GA589" s="202"/>
      <c r="GB589" s="202"/>
      <c r="GC589" s="202"/>
      <c r="GD589" s="202"/>
      <c r="GE589" s="202"/>
      <c r="GF589" s="202"/>
      <c r="GG589" s="202"/>
      <c r="GH589" s="202"/>
      <c r="GI589" s="202"/>
      <c r="GJ589" s="202"/>
      <c r="GK589" s="202"/>
      <c r="GL589" s="202"/>
      <c r="GM589" s="202"/>
      <c r="GN589" s="202"/>
      <c r="GO589" s="202"/>
      <c r="GP589" s="202"/>
      <c r="GQ589" s="202"/>
      <c r="GR589" s="202"/>
      <c r="GS589" s="202"/>
      <c r="GT589" s="202"/>
      <c r="GU589" s="202"/>
      <c r="GV589" s="202"/>
      <c r="GW589" s="202"/>
      <c r="GX589" s="202"/>
      <c r="GY589" s="202"/>
      <c r="GZ589" s="202"/>
      <c r="HA589" s="202"/>
      <c r="HB589" s="202"/>
      <c r="HC589" s="202"/>
      <c r="HD589" s="202"/>
      <c r="HE589" s="202"/>
      <c r="HF589" s="202"/>
      <c r="HG589" s="202"/>
      <c r="HH589" s="202"/>
      <c r="HI589" s="202"/>
      <c r="HJ589" s="202"/>
      <c r="HK589" s="202"/>
      <c r="HL589" s="202"/>
      <c r="HM589" s="202"/>
      <c r="HN589" s="202"/>
      <c r="HO589" s="202"/>
      <c r="HP589" s="202"/>
      <c r="HQ589" s="202"/>
      <c r="HR589" s="202"/>
      <c r="HS589" s="202"/>
    </row>
    <row r="590" spans="1:227" ht="10" customHeight="1" x14ac:dyDescent="0.35">
      <c r="A590" s="202"/>
      <c r="Z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  <c r="BI590" s="202"/>
      <c r="BJ590" s="202"/>
      <c r="BK590" s="202"/>
      <c r="BL590" s="202"/>
      <c r="BM590" s="202"/>
      <c r="BN590" s="202"/>
      <c r="BO590" s="202"/>
      <c r="BP590" s="202"/>
      <c r="BQ590" s="202"/>
      <c r="BR590" s="202"/>
      <c r="BS590" s="202"/>
      <c r="BT590" s="202"/>
      <c r="BU590" s="202"/>
      <c r="BV590" s="202"/>
      <c r="BW590" s="202"/>
      <c r="BX590" s="202"/>
      <c r="BY590" s="202"/>
      <c r="BZ590" s="202"/>
      <c r="CA590" s="202"/>
      <c r="CB590" s="202"/>
      <c r="CC590" s="202"/>
      <c r="CD590" s="202"/>
      <c r="CE590" s="202"/>
      <c r="CF590" s="202"/>
      <c r="CG590" s="202"/>
      <c r="CH590" s="202"/>
      <c r="CI590" s="202"/>
      <c r="CJ590" s="202"/>
      <c r="CK590" s="202"/>
      <c r="CL590" s="202"/>
      <c r="CM590" s="202"/>
      <c r="CN590" s="202"/>
      <c r="CO590" s="202"/>
      <c r="CP590" s="202"/>
      <c r="CQ590" s="202"/>
      <c r="CR590" s="202"/>
      <c r="CS590" s="202"/>
      <c r="CT590" s="202"/>
      <c r="CU590" s="202"/>
      <c r="CV590" s="202"/>
      <c r="CW590" s="202"/>
      <c r="CX590" s="202"/>
      <c r="CY590" s="202"/>
      <c r="CZ590" s="202"/>
      <c r="DA590" s="202"/>
      <c r="DB590" s="202"/>
      <c r="DC590" s="202"/>
      <c r="DD590" s="202"/>
      <c r="DE590" s="202"/>
      <c r="DF590" s="202"/>
      <c r="DG590" s="202"/>
      <c r="DH590" s="202"/>
      <c r="DI590" s="202"/>
      <c r="DJ590" s="202"/>
      <c r="DK590" s="202"/>
      <c r="DL590" s="202"/>
      <c r="DM590" s="202"/>
      <c r="DN590" s="202"/>
      <c r="DO590" s="202"/>
      <c r="DP590" s="202"/>
      <c r="DQ590" s="202"/>
      <c r="DR590" s="202"/>
      <c r="DS590" s="202"/>
      <c r="DT590" s="202"/>
      <c r="DU590" s="202"/>
      <c r="DV590" s="202"/>
      <c r="DW590" s="202"/>
      <c r="DX590" s="202"/>
      <c r="DY590" s="202"/>
      <c r="DZ590" s="202"/>
      <c r="EA590" s="202"/>
      <c r="EB590" s="202"/>
      <c r="EC590" s="202"/>
      <c r="ED590" s="202"/>
      <c r="EE590" s="202"/>
      <c r="EF590" s="202"/>
      <c r="EG590" s="202"/>
      <c r="EH590" s="202"/>
      <c r="EI590" s="202"/>
      <c r="EJ590" s="202"/>
      <c r="EK590" s="202"/>
      <c r="EL590" s="202"/>
      <c r="EM590" s="202"/>
      <c r="EN590" s="202"/>
      <c r="EO590" s="202"/>
      <c r="EP590" s="202"/>
      <c r="EQ590" s="202"/>
      <c r="ER590" s="202"/>
      <c r="ES590" s="202"/>
      <c r="ET590" s="202"/>
      <c r="EU590" s="202"/>
      <c r="EV590" s="202"/>
      <c r="EW590" s="202"/>
      <c r="EX590" s="202"/>
      <c r="EY590" s="202"/>
      <c r="EZ590" s="202"/>
      <c r="FA590" s="202"/>
      <c r="FB590" s="202"/>
      <c r="FC590" s="202"/>
      <c r="FD590" s="202"/>
      <c r="FE590" s="202"/>
      <c r="FF590" s="202"/>
      <c r="FG590" s="202"/>
      <c r="FH590" s="202"/>
      <c r="FI590" s="202"/>
      <c r="FJ590" s="202"/>
      <c r="FK590" s="202"/>
      <c r="FL590" s="202"/>
      <c r="FM590" s="202"/>
      <c r="FN590" s="202"/>
      <c r="FO590" s="202"/>
      <c r="FP590" s="202"/>
      <c r="FQ590" s="202"/>
      <c r="FR590" s="202"/>
      <c r="FS590" s="202"/>
      <c r="FT590" s="202"/>
      <c r="FU590" s="202"/>
      <c r="FV590" s="202"/>
      <c r="FW590" s="202"/>
      <c r="FX590" s="202"/>
      <c r="FY590" s="202"/>
      <c r="FZ590" s="202"/>
      <c r="GA590" s="202"/>
      <c r="GB590" s="202"/>
      <c r="GC590" s="202"/>
      <c r="GD590" s="202"/>
      <c r="GE590" s="202"/>
      <c r="GF590" s="202"/>
      <c r="GG590" s="202"/>
      <c r="GH590" s="202"/>
      <c r="GI590" s="202"/>
      <c r="GJ590" s="202"/>
      <c r="GK590" s="202"/>
      <c r="GL590" s="202"/>
      <c r="GM590" s="202"/>
      <c r="GN590" s="202"/>
      <c r="GO590" s="202"/>
      <c r="GP590" s="202"/>
      <c r="GQ590" s="202"/>
      <c r="GR590" s="202"/>
      <c r="GS590" s="202"/>
      <c r="GT590" s="202"/>
      <c r="GU590" s="202"/>
      <c r="GV590" s="202"/>
      <c r="GW590" s="202"/>
      <c r="GX590" s="202"/>
      <c r="GY590" s="202"/>
      <c r="GZ590" s="202"/>
      <c r="HA590" s="202"/>
      <c r="HB590" s="202"/>
      <c r="HC590" s="202"/>
      <c r="HD590" s="202"/>
      <c r="HE590" s="202"/>
      <c r="HF590" s="202"/>
      <c r="HG590" s="202"/>
      <c r="HH590" s="202"/>
      <c r="HI590" s="202"/>
      <c r="HJ590" s="202"/>
      <c r="HK590" s="202"/>
      <c r="HL590" s="202"/>
      <c r="HM590" s="202"/>
      <c r="HN590" s="202"/>
      <c r="HO590" s="202"/>
      <c r="HP590" s="202"/>
      <c r="HQ590" s="202"/>
      <c r="HR590" s="202"/>
      <c r="HS590" s="202"/>
    </row>
    <row r="591" spans="1:227" ht="10" customHeight="1" x14ac:dyDescent="0.35">
      <c r="A591" s="202"/>
      <c r="Z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  <c r="BI591" s="202"/>
      <c r="BJ591" s="202"/>
      <c r="BK591" s="202"/>
      <c r="BL591" s="202"/>
      <c r="BM591" s="202"/>
      <c r="BN591" s="202"/>
      <c r="BO591" s="202"/>
      <c r="BP591" s="202"/>
      <c r="BQ591" s="202"/>
      <c r="BR591" s="202"/>
      <c r="BS591" s="202"/>
      <c r="BT591" s="202"/>
      <c r="BU591" s="202"/>
      <c r="BV591" s="202"/>
      <c r="BW591" s="202"/>
      <c r="BX591" s="202"/>
      <c r="BY591" s="202"/>
      <c r="BZ591" s="202"/>
      <c r="CA591" s="202"/>
      <c r="CB591" s="202"/>
      <c r="CC591" s="202"/>
      <c r="CD591" s="202"/>
      <c r="CE591" s="202"/>
      <c r="CF591" s="202"/>
      <c r="CG591" s="202"/>
      <c r="CH591" s="202"/>
      <c r="CI591" s="202"/>
      <c r="CJ591" s="202"/>
      <c r="CK591" s="202"/>
      <c r="CL591" s="202"/>
      <c r="CM591" s="202"/>
      <c r="CN591" s="202"/>
      <c r="CO591" s="202"/>
      <c r="CP591" s="202"/>
      <c r="CQ591" s="202"/>
      <c r="CR591" s="202"/>
      <c r="CS591" s="202"/>
      <c r="CT591" s="202"/>
      <c r="CU591" s="202"/>
      <c r="CV591" s="202"/>
      <c r="CW591" s="202"/>
      <c r="CX591" s="202"/>
      <c r="CY591" s="202"/>
      <c r="CZ591" s="202"/>
      <c r="DA591" s="202"/>
      <c r="DB591" s="202"/>
      <c r="DC591" s="202"/>
      <c r="DD591" s="202"/>
      <c r="DE591" s="202"/>
      <c r="DF591" s="202"/>
      <c r="DG591" s="202"/>
      <c r="DH591" s="202"/>
      <c r="DI591" s="202"/>
      <c r="DJ591" s="202"/>
      <c r="DK591" s="202"/>
      <c r="DL591" s="202"/>
      <c r="DM591" s="202"/>
      <c r="DN591" s="202"/>
      <c r="DO591" s="202"/>
      <c r="DP591" s="202"/>
      <c r="DQ591" s="202"/>
      <c r="DR591" s="202"/>
      <c r="DS591" s="202"/>
      <c r="DT591" s="202"/>
      <c r="DU591" s="202"/>
      <c r="DV591" s="202"/>
      <c r="DW591" s="202"/>
      <c r="DX591" s="202"/>
      <c r="DY591" s="202"/>
      <c r="DZ591" s="202"/>
      <c r="EA591" s="202"/>
      <c r="EB591" s="202"/>
      <c r="EC591" s="202"/>
      <c r="ED591" s="202"/>
      <c r="EE591" s="202"/>
      <c r="EF591" s="202"/>
      <c r="EG591" s="202"/>
      <c r="EH591" s="202"/>
      <c r="EI591" s="202"/>
      <c r="EJ591" s="202"/>
      <c r="EK591" s="202"/>
      <c r="EL591" s="202"/>
      <c r="EM591" s="202"/>
      <c r="EN591" s="202"/>
      <c r="EO591" s="202"/>
      <c r="EP591" s="202"/>
      <c r="EQ591" s="202"/>
      <c r="ER591" s="202"/>
      <c r="ES591" s="202"/>
      <c r="ET591" s="202"/>
      <c r="EU591" s="202"/>
      <c r="EV591" s="202"/>
      <c r="EW591" s="202"/>
      <c r="EX591" s="202"/>
      <c r="EY591" s="202"/>
      <c r="EZ591" s="202"/>
      <c r="FA591" s="202"/>
      <c r="FB591" s="202"/>
      <c r="FC591" s="202"/>
      <c r="FD591" s="202"/>
      <c r="FE591" s="202"/>
      <c r="FF591" s="202"/>
      <c r="FG591" s="202"/>
      <c r="FH591" s="202"/>
      <c r="FI591" s="202"/>
      <c r="FJ591" s="202"/>
      <c r="FK591" s="202"/>
      <c r="FL591" s="202"/>
      <c r="FM591" s="202"/>
      <c r="FN591" s="202"/>
      <c r="FO591" s="202"/>
      <c r="FP591" s="202"/>
      <c r="FQ591" s="202"/>
      <c r="FR591" s="202"/>
      <c r="FS591" s="202"/>
      <c r="FT591" s="202"/>
      <c r="FU591" s="202"/>
      <c r="FV591" s="202"/>
      <c r="FW591" s="202"/>
      <c r="FX591" s="202"/>
      <c r="FY591" s="202"/>
      <c r="FZ591" s="202"/>
      <c r="GA591" s="202"/>
      <c r="GB591" s="202"/>
      <c r="GC591" s="202"/>
      <c r="GD591" s="202"/>
      <c r="GE591" s="202"/>
      <c r="GF591" s="202"/>
      <c r="GG591" s="202"/>
      <c r="GH591" s="202"/>
      <c r="GI591" s="202"/>
      <c r="GJ591" s="202"/>
      <c r="GK591" s="202"/>
      <c r="GL591" s="202"/>
      <c r="GM591" s="202"/>
      <c r="GN591" s="202"/>
      <c r="GO591" s="202"/>
      <c r="GP591" s="202"/>
      <c r="GQ591" s="202"/>
      <c r="GR591" s="202"/>
      <c r="GS591" s="202"/>
      <c r="GT591" s="202"/>
      <c r="GU591" s="202"/>
      <c r="GV591" s="202"/>
      <c r="GW591" s="202"/>
      <c r="GX591" s="202"/>
      <c r="GY591" s="202"/>
      <c r="GZ591" s="202"/>
      <c r="HA591" s="202"/>
      <c r="HB591" s="202"/>
      <c r="HC591" s="202"/>
      <c r="HD591" s="202"/>
      <c r="HE591" s="202"/>
      <c r="HF591" s="202"/>
      <c r="HG591" s="202"/>
      <c r="HH591" s="202"/>
      <c r="HI591" s="202"/>
      <c r="HJ591" s="202"/>
      <c r="HK591" s="202"/>
      <c r="HL591" s="202"/>
      <c r="HM591" s="202"/>
      <c r="HN591" s="202"/>
      <c r="HO591" s="202"/>
      <c r="HP591" s="202"/>
      <c r="HQ591" s="202"/>
      <c r="HR591" s="202"/>
      <c r="HS591" s="202"/>
    </row>
    <row r="592" spans="1:227" ht="10" customHeight="1" x14ac:dyDescent="0.35">
      <c r="A592" s="202"/>
      <c r="Z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2"/>
      <c r="BL592" s="202"/>
      <c r="BM592" s="202"/>
      <c r="BN592" s="202"/>
      <c r="BO592" s="202"/>
      <c r="BP592" s="202"/>
      <c r="BQ592" s="202"/>
      <c r="BR592" s="202"/>
      <c r="BS592" s="202"/>
      <c r="BT592" s="202"/>
      <c r="BU592" s="202"/>
      <c r="BV592" s="202"/>
      <c r="BW592" s="202"/>
      <c r="BX592" s="202"/>
      <c r="BY592" s="202"/>
      <c r="BZ592" s="202"/>
      <c r="CA592" s="202"/>
      <c r="CB592" s="202"/>
      <c r="CC592" s="202"/>
      <c r="CD592" s="202"/>
      <c r="CE592" s="202"/>
      <c r="CF592" s="202"/>
      <c r="CG592" s="202"/>
      <c r="CH592" s="202"/>
      <c r="CI592" s="202"/>
      <c r="CJ592" s="202"/>
      <c r="CK592" s="202"/>
      <c r="CL592" s="202"/>
      <c r="CM592" s="202"/>
      <c r="CN592" s="202"/>
      <c r="CO592" s="202"/>
      <c r="CP592" s="202"/>
      <c r="CQ592" s="202"/>
      <c r="CR592" s="202"/>
      <c r="CS592" s="202"/>
      <c r="CT592" s="202"/>
      <c r="CU592" s="202"/>
      <c r="CV592" s="202"/>
      <c r="CW592" s="202"/>
      <c r="CX592" s="202"/>
      <c r="CY592" s="202"/>
      <c r="CZ592" s="202"/>
      <c r="DA592" s="202"/>
      <c r="DB592" s="202"/>
      <c r="DC592" s="202"/>
      <c r="DD592" s="202"/>
      <c r="DE592" s="202"/>
      <c r="DF592" s="202"/>
      <c r="DG592" s="202"/>
      <c r="DH592" s="202"/>
      <c r="DI592" s="202"/>
      <c r="DJ592" s="202"/>
      <c r="DK592" s="202"/>
      <c r="DL592" s="202"/>
      <c r="DM592" s="202"/>
      <c r="DN592" s="202"/>
      <c r="DO592" s="202"/>
      <c r="DP592" s="202"/>
      <c r="DQ592" s="202"/>
      <c r="DR592" s="202"/>
      <c r="DS592" s="202"/>
      <c r="DT592" s="202"/>
      <c r="DU592" s="202"/>
      <c r="DV592" s="202"/>
      <c r="DW592" s="202"/>
      <c r="DX592" s="202"/>
      <c r="DY592" s="202"/>
      <c r="DZ592" s="202"/>
      <c r="EA592" s="202"/>
      <c r="EB592" s="202"/>
      <c r="EC592" s="202"/>
      <c r="ED592" s="202"/>
      <c r="EE592" s="202"/>
      <c r="EF592" s="202"/>
      <c r="EG592" s="202"/>
      <c r="EH592" s="202"/>
      <c r="EI592" s="202"/>
      <c r="EJ592" s="202"/>
      <c r="EK592" s="202"/>
      <c r="EL592" s="202"/>
      <c r="EM592" s="202"/>
      <c r="EN592" s="202"/>
      <c r="EO592" s="202"/>
      <c r="EP592" s="202"/>
      <c r="EQ592" s="202"/>
      <c r="ER592" s="202"/>
      <c r="ES592" s="202"/>
      <c r="ET592" s="202"/>
      <c r="EU592" s="202"/>
      <c r="EV592" s="202"/>
      <c r="EW592" s="202"/>
      <c r="EX592" s="202"/>
      <c r="EY592" s="202"/>
      <c r="EZ592" s="202"/>
      <c r="FA592" s="202"/>
      <c r="FB592" s="202"/>
      <c r="FC592" s="202"/>
      <c r="FD592" s="202"/>
      <c r="FE592" s="202"/>
      <c r="FF592" s="202"/>
      <c r="FG592" s="202"/>
      <c r="FH592" s="202"/>
      <c r="FI592" s="202"/>
      <c r="FJ592" s="202"/>
      <c r="FK592" s="202"/>
      <c r="FL592" s="202"/>
      <c r="FM592" s="202"/>
      <c r="FN592" s="202"/>
      <c r="FO592" s="202"/>
      <c r="FP592" s="202"/>
      <c r="FQ592" s="202"/>
      <c r="FR592" s="202"/>
      <c r="FS592" s="202"/>
      <c r="FT592" s="202"/>
      <c r="FU592" s="202"/>
      <c r="FV592" s="202"/>
      <c r="FW592" s="202"/>
      <c r="FX592" s="202"/>
      <c r="FY592" s="202"/>
      <c r="FZ592" s="202"/>
      <c r="GA592" s="202"/>
      <c r="GB592" s="202"/>
      <c r="GC592" s="202"/>
      <c r="GD592" s="202"/>
      <c r="GE592" s="202"/>
      <c r="GF592" s="202"/>
      <c r="GG592" s="202"/>
      <c r="GH592" s="202"/>
      <c r="GI592" s="202"/>
      <c r="GJ592" s="202"/>
      <c r="GK592" s="202"/>
      <c r="GL592" s="202"/>
      <c r="GM592" s="202"/>
      <c r="GN592" s="202"/>
      <c r="GO592" s="202"/>
      <c r="GP592" s="202"/>
      <c r="GQ592" s="202"/>
      <c r="GR592" s="202"/>
      <c r="GS592" s="202"/>
      <c r="GT592" s="202"/>
      <c r="GU592" s="202"/>
      <c r="GV592" s="202"/>
      <c r="GW592" s="202"/>
      <c r="GX592" s="202"/>
      <c r="GY592" s="202"/>
      <c r="GZ592" s="202"/>
      <c r="HA592" s="202"/>
      <c r="HB592" s="202"/>
      <c r="HC592" s="202"/>
      <c r="HD592" s="202"/>
      <c r="HE592" s="202"/>
      <c r="HF592" s="202"/>
      <c r="HG592" s="202"/>
      <c r="HH592" s="202"/>
      <c r="HI592" s="202"/>
      <c r="HJ592" s="202"/>
      <c r="HK592" s="202"/>
      <c r="HL592" s="202"/>
      <c r="HM592" s="202"/>
      <c r="HN592" s="202"/>
      <c r="HO592" s="202"/>
      <c r="HP592" s="202"/>
      <c r="HQ592" s="202"/>
      <c r="HR592" s="202"/>
      <c r="HS592" s="202"/>
    </row>
    <row r="593" spans="1:227" ht="10" customHeight="1" x14ac:dyDescent="0.35">
      <c r="A593" s="202"/>
      <c r="Z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  <c r="BI593" s="202"/>
      <c r="BJ593" s="202"/>
      <c r="BK593" s="202"/>
      <c r="BL593" s="202"/>
      <c r="BM593" s="202"/>
      <c r="BN593" s="202"/>
      <c r="BO593" s="202"/>
      <c r="BP593" s="202"/>
      <c r="BQ593" s="202"/>
      <c r="BR593" s="202"/>
      <c r="BS593" s="202"/>
      <c r="BT593" s="202"/>
      <c r="BU593" s="202"/>
      <c r="BV593" s="202"/>
      <c r="BW593" s="202"/>
      <c r="BX593" s="202"/>
      <c r="BY593" s="202"/>
      <c r="BZ593" s="202"/>
      <c r="CA593" s="202"/>
      <c r="CB593" s="202"/>
      <c r="CC593" s="202"/>
      <c r="CD593" s="202"/>
      <c r="CE593" s="202"/>
      <c r="CF593" s="202"/>
      <c r="CG593" s="202"/>
      <c r="CH593" s="202"/>
      <c r="CI593" s="202"/>
      <c r="CJ593" s="202"/>
      <c r="CK593" s="202"/>
      <c r="CL593" s="202"/>
      <c r="CM593" s="202"/>
      <c r="CN593" s="202"/>
      <c r="CO593" s="202"/>
      <c r="CP593" s="202"/>
      <c r="CQ593" s="202"/>
      <c r="CR593" s="202"/>
      <c r="CS593" s="202"/>
      <c r="CT593" s="202"/>
      <c r="CU593" s="202"/>
      <c r="CV593" s="202"/>
      <c r="CW593" s="202"/>
      <c r="CX593" s="202"/>
      <c r="CY593" s="202"/>
      <c r="CZ593" s="202"/>
      <c r="DA593" s="202"/>
      <c r="DB593" s="202"/>
      <c r="DC593" s="202"/>
      <c r="DD593" s="202"/>
      <c r="DE593" s="202"/>
      <c r="DF593" s="202"/>
      <c r="DG593" s="202"/>
      <c r="DH593" s="202"/>
      <c r="DI593" s="202"/>
      <c r="DJ593" s="202"/>
      <c r="DK593" s="202"/>
      <c r="DL593" s="202"/>
      <c r="DM593" s="202"/>
      <c r="DN593" s="202"/>
      <c r="DO593" s="202"/>
      <c r="DP593" s="202"/>
      <c r="DQ593" s="202"/>
      <c r="DR593" s="202"/>
      <c r="DS593" s="202"/>
      <c r="DT593" s="202"/>
      <c r="DU593" s="202"/>
      <c r="DV593" s="202"/>
      <c r="DW593" s="202"/>
      <c r="DX593" s="202"/>
      <c r="DY593" s="202"/>
      <c r="DZ593" s="202"/>
      <c r="EA593" s="202"/>
      <c r="EB593" s="202"/>
      <c r="EC593" s="202"/>
      <c r="ED593" s="202"/>
      <c r="EE593" s="202"/>
      <c r="EF593" s="202"/>
      <c r="EG593" s="202"/>
      <c r="EH593" s="202"/>
      <c r="EI593" s="202"/>
      <c r="EJ593" s="202"/>
      <c r="EK593" s="202"/>
      <c r="EL593" s="202"/>
      <c r="EM593" s="202"/>
      <c r="EN593" s="202"/>
      <c r="EO593" s="202"/>
      <c r="EP593" s="202"/>
      <c r="EQ593" s="202"/>
      <c r="ER593" s="202"/>
      <c r="ES593" s="202"/>
      <c r="ET593" s="202"/>
      <c r="EU593" s="202"/>
      <c r="EV593" s="202"/>
      <c r="EW593" s="202"/>
      <c r="EX593" s="202"/>
      <c r="EY593" s="202"/>
      <c r="EZ593" s="202"/>
      <c r="FA593" s="202"/>
      <c r="FB593" s="202"/>
      <c r="FC593" s="202"/>
      <c r="FD593" s="202"/>
      <c r="FE593" s="202"/>
      <c r="FF593" s="202"/>
      <c r="FG593" s="202"/>
      <c r="FH593" s="202"/>
      <c r="FI593" s="202"/>
      <c r="FJ593" s="202"/>
      <c r="FK593" s="202"/>
      <c r="FL593" s="202"/>
      <c r="FM593" s="202"/>
      <c r="FN593" s="202"/>
      <c r="FO593" s="202"/>
      <c r="FP593" s="202"/>
      <c r="FQ593" s="202"/>
      <c r="FR593" s="202"/>
      <c r="FS593" s="202"/>
      <c r="FT593" s="202"/>
      <c r="FU593" s="202"/>
      <c r="FV593" s="202"/>
      <c r="FW593" s="202"/>
      <c r="FX593" s="202"/>
      <c r="FY593" s="202"/>
      <c r="FZ593" s="202"/>
      <c r="GA593" s="202"/>
      <c r="GB593" s="202"/>
      <c r="GC593" s="202"/>
      <c r="GD593" s="202"/>
      <c r="GE593" s="202"/>
      <c r="GF593" s="202"/>
      <c r="GG593" s="202"/>
      <c r="GH593" s="202"/>
      <c r="GI593" s="202"/>
      <c r="GJ593" s="202"/>
      <c r="GK593" s="202"/>
      <c r="GL593" s="202"/>
      <c r="GM593" s="202"/>
      <c r="GN593" s="202"/>
      <c r="GO593" s="202"/>
      <c r="GP593" s="202"/>
      <c r="GQ593" s="202"/>
      <c r="GR593" s="202"/>
      <c r="GS593" s="202"/>
      <c r="GT593" s="202"/>
      <c r="GU593" s="202"/>
      <c r="GV593" s="202"/>
      <c r="GW593" s="202"/>
      <c r="GX593" s="202"/>
      <c r="GY593" s="202"/>
      <c r="GZ593" s="202"/>
      <c r="HA593" s="202"/>
      <c r="HB593" s="202"/>
      <c r="HC593" s="202"/>
      <c r="HD593" s="202"/>
      <c r="HE593" s="202"/>
      <c r="HF593" s="202"/>
      <c r="HG593" s="202"/>
      <c r="HH593" s="202"/>
      <c r="HI593" s="202"/>
      <c r="HJ593" s="202"/>
      <c r="HK593" s="202"/>
      <c r="HL593" s="202"/>
      <c r="HM593" s="202"/>
      <c r="HN593" s="202"/>
      <c r="HO593" s="202"/>
      <c r="HP593" s="202"/>
      <c r="HQ593" s="202"/>
      <c r="HR593" s="202"/>
      <c r="HS593" s="202"/>
    </row>
    <row r="594" spans="1:227" ht="10" customHeight="1" x14ac:dyDescent="0.35">
      <c r="A594" s="202"/>
      <c r="Z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  <c r="BI594" s="202"/>
      <c r="BJ594" s="202"/>
      <c r="BK594" s="202"/>
      <c r="BL594" s="202"/>
      <c r="BM594" s="202"/>
      <c r="BN594" s="202"/>
      <c r="BO594" s="202"/>
      <c r="BP594" s="202"/>
      <c r="BQ594" s="202"/>
      <c r="BR594" s="202"/>
      <c r="BS594" s="202"/>
      <c r="BT594" s="202"/>
      <c r="BU594" s="202"/>
      <c r="BV594" s="202"/>
      <c r="BW594" s="202"/>
      <c r="BX594" s="202"/>
      <c r="BY594" s="202"/>
      <c r="BZ594" s="202"/>
      <c r="CA594" s="202"/>
      <c r="CB594" s="202"/>
      <c r="CC594" s="202"/>
      <c r="CD594" s="202"/>
      <c r="CE594" s="202"/>
      <c r="CF594" s="202"/>
      <c r="CG594" s="202"/>
      <c r="CH594" s="202"/>
      <c r="CI594" s="202"/>
      <c r="CJ594" s="202"/>
      <c r="CK594" s="202"/>
      <c r="CL594" s="202"/>
      <c r="CM594" s="202"/>
      <c r="CN594" s="202"/>
      <c r="CO594" s="202"/>
      <c r="CP594" s="202"/>
      <c r="CQ594" s="202"/>
      <c r="CR594" s="202"/>
      <c r="CS594" s="202"/>
      <c r="CT594" s="202"/>
      <c r="CU594" s="202"/>
      <c r="CV594" s="202"/>
      <c r="CW594" s="202"/>
      <c r="CX594" s="202"/>
      <c r="CY594" s="202"/>
      <c r="CZ594" s="202"/>
      <c r="DA594" s="202"/>
      <c r="DB594" s="202"/>
      <c r="DC594" s="202"/>
      <c r="DD594" s="202"/>
      <c r="DE594" s="202"/>
      <c r="DF594" s="202"/>
      <c r="DG594" s="202"/>
      <c r="DH594" s="202"/>
      <c r="DI594" s="202"/>
      <c r="DJ594" s="202"/>
      <c r="DK594" s="202"/>
      <c r="DL594" s="202"/>
      <c r="DM594" s="202"/>
      <c r="DN594" s="202"/>
      <c r="DO594" s="202"/>
      <c r="DP594" s="202"/>
      <c r="DQ594" s="202"/>
      <c r="DR594" s="202"/>
      <c r="DS594" s="202"/>
      <c r="DT594" s="202"/>
      <c r="DU594" s="202"/>
      <c r="DV594" s="202"/>
      <c r="DW594" s="202"/>
      <c r="DX594" s="202"/>
      <c r="DY594" s="202"/>
      <c r="DZ594" s="202"/>
      <c r="EA594" s="202"/>
      <c r="EB594" s="202"/>
      <c r="EC594" s="202"/>
      <c r="ED594" s="202"/>
      <c r="EE594" s="202"/>
      <c r="EF594" s="202"/>
      <c r="EG594" s="202"/>
      <c r="EH594" s="202"/>
      <c r="EI594" s="202"/>
      <c r="EJ594" s="202"/>
      <c r="EK594" s="202"/>
      <c r="EL594" s="202"/>
      <c r="EM594" s="202"/>
      <c r="EN594" s="202"/>
      <c r="EO594" s="202"/>
      <c r="EP594" s="202"/>
      <c r="EQ594" s="202"/>
      <c r="ER594" s="202"/>
      <c r="ES594" s="202"/>
      <c r="ET594" s="202"/>
      <c r="EU594" s="202"/>
      <c r="EV594" s="202"/>
      <c r="EW594" s="202"/>
      <c r="EX594" s="202"/>
      <c r="EY594" s="202"/>
      <c r="EZ594" s="202"/>
      <c r="FA594" s="202"/>
      <c r="FB594" s="202"/>
      <c r="FC594" s="202"/>
      <c r="FD594" s="202"/>
      <c r="FE594" s="202"/>
      <c r="FF594" s="202"/>
      <c r="FG594" s="202"/>
      <c r="FH594" s="202"/>
      <c r="FI594" s="202"/>
      <c r="FJ594" s="202"/>
      <c r="FK594" s="202"/>
      <c r="FL594" s="202"/>
      <c r="FM594" s="202"/>
      <c r="FN594" s="202"/>
      <c r="FO594" s="202"/>
      <c r="FP594" s="202"/>
      <c r="FQ594" s="202"/>
      <c r="FR594" s="202"/>
      <c r="FS594" s="202"/>
      <c r="FT594" s="202"/>
      <c r="FU594" s="202"/>
      <c r="FV594" s="202"/>
      <c r="FW594" s="202"/>
      <c r="FX594" s="202"/>
      <c r="FY594" s="202"/>
      <c r="FZ594" s="202"/>
      <c r="GA594" s="202"/>
      <c r="GB594" s="202"/>
      <c r="GC594" s="202"/>
      <c r="GD594" s="202"/>
      <c r="GE594" s="202"/>
      <c r="GF594" s="202"/>
      <c r="GG594" s="202"/>
      <c r="GH594" s="202"/>
      <c r="GI594" s="202"/>
      <c r="GJ594" s="202"/>
      <c r="GK594" s="202"/>
      <c r="GL594" s="202"/>
      <c r="GM594" s="202"/>
      <c r="GN594" s="202"/>
      <c r="GO594" s="202"/>
      <c r="GP594" s="202"/>
      <c r="GQ594" s="202"/>
      <c r="GR594" s="202"/>
      <c r="GS594" s="202"/>
      <c r="GT594" s="202"/>
      <c r="GU594" s="202"/>
      <c r="GV594" s="202"/>
      <c r="GW594" s="202"/>
      <c r="GX594" s="202"/>
      <c r="GY594" s="202"/>
      <c r="GZ594" s="202"/>
      <c r="HA594" s="202"/>
      <c r="HB594" s="202"/>
      <c r="HC594" s="202"/>
      <c r="HD594" s="202"/>
      <c r="HE594" s="202"/>
      <c r="HF594" s="202"/>
      <c r="HG594" s="202"/>
      <c r="HH594" s="202"/>
      <c r="HI594" s="202"/>
      <c r="HJ594" s="202"/>
      <c r="HK594" s="202"/>
      <c r="HL594" s="202"/>
      <c r="HM594" s="202"/>
      <c r="HN594" s="202"/>
      <c r="HO594" s="202"/>
      <c r="HP594" s="202"/>
      <c r="HQ594" s="202"/>
      <c r="HR594" s="202"/>
      <c r="HS594" s="202"/>
    </row>
    <row r="595" spans="1:227" ht="10" customHeight="1" x14ac:dyDescent="0.35">
      <c r="A595" s="202"/>
      <c r="Z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  <c r="BI595" s="202"/>
      <c r="BJ595" s="202"/>
      <c r="BK595" s="202"/>
      <c r="BL595" s="202"/>
      <c r="BM595" s="202"/>
      <c r="BN595" s="202"/>
      <c r="BO595" s="202"/>
      <c r="BP595" s="202"/>
      <c r="BQ595" s="202"/>
      <c r="BR595" s="202"/>
      <c r="BS595" s="202"/>
      <c r="BT595" s="202"/>
      <c r="BU595" s="202"/>
      <c r="BV595" s="202"/>
      <c r="BW595" s="202"/>
      <c r="BX595" s="202"/>
      <c r="BY595" s="202"/>
      <c r="BZ595" s="202"/>
      <c r="CA595" s="202"/>
      <c r="CB595" s="202"/>
      <c r="CC595" s="202"/>
      <c r="CD595" s="202"/>
      <c r="CE595" s="202"/>
      <c r="CF595" s="202"/>
      <c r="CG595" s="202"/>
      <c r="CH595" s="202"/>
      <c r="CI595" s="202"/>
      <c r="CJ595" s="202"/>
      <c r="CK595" s="202"/>
      <c r="CL595" s="202"/>
      <c r="CM595" s="202"/>
      <c r="CN595" s="202"/>
      <c r="CO595" s="202"/>
      <c r="CP595" s="202"/>
      <c r="CQ595" s="202"/>
      <c r="CR595" s="202"/>
      <c r="CS595" s="202"/>
      <c r="CT595" s="202"/>
      <c r="CU595" s="202"/>
      <c r="CV595" s="202"/>
      <c r="CW595" s="202"/>
      <c r="CX595" s="202"/>
      <c r="CY595" s="202"/>
      <c r="CZ595" s="202"/>
      <c r="DA595" s="202"/>
      <c r="DB595" s="202"/>
      <c r="DC595" s="202"/>
      <c r="DD595" s="202"/>
      <c r="DE595" s="202"/>
      <c r="DF595" s="202"/>
      <c r="DG595" s="202"/>
      <c r="DH595" s="202"/>
      <c r="DI595" s="202"/>
      <c r="DJ595" s="202"/>
      <c r="DK595" s="202"/>
      <c r="DL595" s="202"/>
      <c r="DM595" s="202"/>
      <c r="DN595" s="202"/>
      <c r="DO595" s="202"/>
      <c r="DP595" s="202"/>
      <c r="DQ595" s="202"/>
      <c r="DR595" s="202"/>
      <c r="DS595" s="202"/>
      <c r="DT595" s="202"/>
      <c r="DU595" s="202"/>
      <c r="DV595" s="202"/>
      <c r="DW595" s="202"/>
      <c r="DX595" s="202"/>
      <c r="DY595" s="202"/>
      <c r="DZ595" s="202"/>
      <c r="EA595" s="202"/>
      <c r="EB595" s="202"/>
      <c r="EC595" s="202"/>
      <c r="ED595" s="202"/>
      <c r="EE595" s="202"/>
      <c r="EF595" s="202"/>
      <c r="EG595" s="202"/>
      <c r="EH595" s="202"/>
      <c r="EI595" s="202"/>
      <c r="EJ595" s="202"/>
      <c r="EK595" s="202"/>
      <c r="EL595" s="202"/>
      <c r="EM595" s="202"/>
      <c r="EN595" s="202"/>
      <c r="EO595" s="202"/>
      <c r="EP595" s="202"/>
      <c r="EQ595" s="202"/>
      <c r="ER595" s="202"/>
      <c r="ES595" s="202"/>
      <c r="ET595" s="202"/>
      <c r="EU595" s="202"/>
      <c r="EV595" s="202"/>
      <c r="EW595" s="202"/>
      <c r="EX595" s="202"/>
      <c r="EY595" s="202"/>
      <c r="EZ595" s="202"/>
      <c r="FA595" s="202"/>
      <c r="FB595" s="202"/>
      <c r="FC595" s="202"/>
      <c r="FD595" s="202"/>
      <c r="FE595" s="202"/>
      <c r="FF595" s="202"/>
      <c r="FG595" s="202"/>
      <c r="FH595" s="202"/>
      <c r="FI595" s="202"/>
      <c r="FJ595" s="202"/>
      <c r="FK595" s="202"/>
      <c r="FL595" s="202"/>
      <c r="FM595" s="202"/>
      <c r="FN595" s="202"/>
      <c r="FO595" s="202"/>
      <c r="FP595" s="202"/>
      <c r="FQ595" s="202"/>
      <c r="FR595" s="202"/>
      <c r="FS595" s="202"/>
      <c r="FT595" s="202"/>
      <c r="FU595" s="202"/>
      <c r="FV595" s="202"/>
      <c r="FW595" s="202"/>
      <c r="FX595" s="202"/>
      <c r="FY595" s="202"/>
      <c r="FZ595" s="202"/>
      <c r="GA595" s="202"/>
      <c r="GB595" s="202"/>
      <c r="GC595" s="202"/>
      <c r="GD595" s="202"/>
      <c r="GE595" s="202"/>
      <c r="GF595" s="202"/>
      <c r="GG595" s="202"/>
      <c r="GH595" s="202"/>
      <c r="GI595" s="202"/>
      <c r="GJ595" s="202"/>
      <c r="GK595" s="202"/>
      <c r="GL595" s="202"/>
      <c r="GM595" s="202"/>
      <c r="GN595" s="202"/>
      <c r="GO595" s="202"/>
      <c r="GP595" s="202"/>
      <c r="GQ595" s="202"/>
      <c r="GR595" s="202"/>
      <c r="GS595" s="202"/>
      <c r="GT595" s="202"/>
      <c r="GU595" s="202"/>
      <c r="GV595" s="202"/>
      <c r="GW595" s="202"/>
      <c r="GX595" s="202"/>
      <c r="GY595" s="202"/>
      <c r="GZ595" s="202"/>
      <c r="HA595" s="202"/>
      <c r="HB595" s="202"/>
      <c r="HC595" s="202"/>
      <c r="HD595" s="202"/>
      <c r="HE595" s="202"/>
      <c r="HF595" s="202"/>
      <c r="HG595" s="202"/>
      <c r="HH595" s="202"/>
      <c r="HI595" s="202"/>
      <c r="HJ595" s="202"/>
      <c r="HK595" s="202"/>
      <c r="HL595" s="202"/>
      <c r="HM595" s="202"/>
      <c r="HN595" s="202"/>
      <c r="HO595" s="202"/>
      <c r="HP595" s="202"/>
      <c r="HQ595" s="202"/>
      <c r="HR595" s="202"/>
      <c r="HS595" s="202"/>
    </row>
    <row r="596" spans="1:227" ht="10" customHeight="1" x14ac:dyDescent="0.35">
      <c r="A596" s="202"/>
      <c r="Z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2"/>
      <c r="BM596" s="202"/>
      <c r="BN596" s="202"/>
      <c r="BO596" s="202"/>
      <c r="BP596" s="202"/>
      <c r="BQ596" s="202"/>
      <c r="BR596" s="202"/>
      <c r="BS596" s="202"/>
      <c r="BT596" s="202"/>
      <c r="BU596" s="202"/>
      <c r="BV596" s="202"/>
      <c r="BW596" s="202"/>
      <c r="BX596" s="202"/>
      <c r="BY596" s="202"/>
      <c r="BZ596" s="202"/>
      <c r="CA596" s="202"/>
      <c r="CB596" s="202"/>
      <c r="CC596" s="202"/>
      <c r="CD596" s="202"/>
      <c r="CE596" s="202"/>
      <c r="CF596" s="202"/>
      <c r="CG596" s="202"/>
      <c r="CH596" s="202"/>
      <c r="CI596" s="202"/>
      <c r="CJ596" s="202"/>
      <c r="CK596" s="202"/>
      <c r="CL596" s="202"/>
      <c r="CM596" s="202"/>
      <c r="CN596" s="202"/>
      <c r="CO596" s="202"/>
      <c r="CP596" s="202"/>
      <c r="CQ596" s="202"/>
      <c r="CR596" s="202"/>
      <c r="CS596" s="202"/>
      <c r="CT596" s="202"/>
      <c r="CU596" s="202"/>
      <c r="CV596" s="202"/>
      <c r="CW596" s="202"/>
      <c r="CX596" s="202"/>
      <c r="CY596" s="202"/>
      <c r="CZ596" s="202"/>
      <c r="DA596" s="202"/>
      <c r="DB596" s="202"/>
      <c r="DC596" s="202"/>
      <c r="DD596" s="202"/>
      <c r="DE596" s="202"/>
      <c r="DF596" s="202"/>
      <c r="DG596" s="202"/>
      <c r="DH596" s="202"/>
      <c r="DI596" s="202"/>
      <c r="DJ596" s="202"/>
      <c r="DK596" s="202"/>
      <c r="DL596" s="202"/>
      <c r="DM596" s="202"/>
      <c r="DN596" s="202"/>
      <c r="DO596" s="202"/>
      <c r="DP596" s="202"/>
      <c r="DQ596" s="202"/>
      <c r="DR596" s="202"/>
      <c r="DS596" s="202"/>
      <c r="DT596" s="202"/>
      <c r="DU596" s="202"/>
      <c r="DV596" s="202"/>
      <c r="DW596" s="202"/>
      <c r="DX596" s="202"/>
      <c r="DY596" s="202"/>
      <c r="DZ596" s="202"/>
      <c r="EA596" s="202"/>
      <c r="EB596" s="202"/>
      <c r="EC596" s="202"/>
      <c r="ED596" s="202"/>
      <c r="EE596" s="202"/>
      <c r="EF596" s="202"/>
      <c r="EG596" s="202"/>
      <c r="EH596" s="202"/>
      <c r="EI596" s="202"/>
      <c r="EJ596" s="202"/>
      <c r="EK596" s="202"/>
      <c r="EL596" s="202"/>
      <c r="EM596" s="202"/>
      <c r="EN596" s="202"/>
      <c r="EO596" s="202"/>
      <c r="EP596" s="202"/>
      <c r="EQ596" s="202"/>
      <c r="ER596" s="202"/>
      <c r="ES596" s="202"/>
      <c r="ET596" s="202"/>
      <c r="EU596" s="202"/>
      <c r="EV596" s="202"/>
      <c r="EW596" s="202"/>
      <c r="EX596" s="202"/>
      <c r="EY596" s="202"/>
      <c r="EZ596" s="202"/>
      <c r="FA596" s="202"/>
      <c r="FB596" s="202"/>
      <c r="FC596" s="202"/>
      <c r="FD596" s="202"/>
      <c r="FE596" s="202"/>
      <c r="FF596" s="202"/>
      <c r="FG596" s="202"/>
      <c r="FH596" s="202"/>
      <c r="FI596" s="202"/>
      <c r="FJ596" s="202"/>
      <c r="FK596" s="202"/>
      <c r="FL596" s="202"/>
      <c r="FM596" s="202"/>
      <c r="FN596" s="202"/>
      <c r="FO596" s="202"/>
      <c r="FP596" s="202"/>
      <c r="FQ596" s="202"/>
      <c r="FR596" s="202"/>
      <c r="FS596" s="202"/>
      <c r="FT596" s="202"/>
      <c r="FU596" s="202"/>
      <c r="FV596" s="202"/>
      <c r="FW596" s="202"/>
      <c r="FX596" s="202"/>
      <c r="FY596" s="202"/>
      <c r="FZ596" s="202"/>
      <c r="GA596" s="202"/>
      <c r="GB596" s="202"/>
      <c r="GC596" s="202"/>
      <c r="GD596" s="202"/>
      <c r="GE596" s="202"/>
      <c r="GF596" s="202"/>
      <c r="GG596" s="202"/>
      <c r="GH596" s="202"/>
      <c r="GI596" s="202"/>
      <c r="GJ596" s="202"/>
      <c r="GK596" s="202"/>
      <c r="GL596" s="202"/>
      <c r="GM596" s="202"/>
      <c r="GN596" s="202"/>
      <c r="GO596" s="202"/>
      <c r="GP596" s="202"/>
      <c r="GQ596" s="202"/>
      <c r="GR596" s="202"/>
      <c r="GS596" s="202"/>
      <c r="GT596" s="202"/>
      <c r="GU596" s="202"/>
      <c r="GV596" s="202"/>
      <c r="GW596" s="202"/>
      <c r="GX596" s="202"/>
      <c r="GY596" s="202"/>
      <c r="GZ596" s="202"/>
      <c r="HA596" s="202"/>
      <c r="HB596" s="202"/>
      <c r="HC596" s="202"/>
      <c r="HD596" s="202"/>
      <c r="HE596" s="202"/>
      <c r="HF596" s="202"/>
      <c r="HG596" s="202"/>
      <c r="HH596" s="202"/>
      <c r="HI596" s="202"/>
      <c r="HJ596" s="202"/>
      <c r="HK596" s="202"/>
      <c r="HL596" s="202"/>
      <c r="HM596" s="202"/>
      <c r="HN596" s="202"/>
      <c r="HO596" s="202"/>
      <c r="HP596" s="202"/>
      <c r="HQ596" s="202"/>
      <c r="HR596" s="202"/>
      <c r="HS596" s="202"/>
    </row>
    <row r="597" spans="1:227" ht="10" customHeight="1" x14ac:dyDescent="0.35">
      <c r="A597" s="202"/>
      <c r="Z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  <c r="BI597" s="202"/>
      <c r="BJ597" s="202"/>
      <c r="BK597" s="202"/>
      <c r="BL597" s="202"/>
      <c r="BM597" s="202"/>
      <c r="BN597" s="202"/>
      <c r="BO597" s="202"/>
      <c r="BP597" s="202"/>
      <c r="BQ597" s="202"/>
      <c r="BR597" s="202"/>
      <c r="BS597" s="202"/>
      <c r="BT597" s="202"/>
      <c r="BU597" s="202"/>
      <c r="BV597" s="202"/>
      <c r="BW597" s="202"/>
      <c r="BX597" s="202"/>
      <c r="BY597" s="202"/>
      <c r="BZ597" s="202"/>
      <c r="CA597" s="202"/>
      <c r="CB597" s="202"/>
      <c r="CC597" s="202"/>
      <c r="CD597" s="202"/>
      <c r="CE597" s="202"/>
      <c r="CF597" s="202"/>
      <c r="CG597" s="202"/>
      <c r="CH597" s="202"/>
      <c r="CI597" s="202"/>
      <c r="CJ597" s="202"/>
      <c r="CK597" s="202"/>
      <c r="CL597" s="202"/>
      <c r="CM597" s="202"/>
      <c r="CN597" s="202"/>
      <c r="CO597" s="202"/>
      <c r="CP597" s="202"/>
      <c r="CQ597" s="202"/>
      <c r="CR597" s="202"/>
      <c r="CS597" s="202"/>
      <c r="CT597" s="202"/>
      <c r="CU597" s="202"/>
      <c r="CV597" s="202"/>
      <c r="CW597" s="202"/>
      <c r="CX597" s="202"/>
      <c r="CY597" s="202"/>
      <c r="CZ597" s="202"/>
      <c r="DA597" s="202"/>
      <c r="DB597" s="202"/>
      <c r="DC597" s="202"/>
      <c r="DD597" s="202"/>
      <c r="DE597" s="202"/>
      <c r="DF597" s="202"/>
      <c r="DG597" s="202"/>
      <c r="DH597" s="202"/>
      <c r="DI597" s="202"/>
      <c r="DJ597" s="202"/>
      <c r="DK597" s="202"/>
      <c r="DL597" s="202"/>
      <c r="DM597" s="202"/>
      <c r="DN597" s="202"/>
      <c r="DO597" s="202"/>
      <c r="DP597" s="202"/>
      <c r="DQ597" s="202"/>
      <c r="DR597" s="202"/>
      <c r="DS597" s="202"/>
      <c r="DT597" s="202"/>
      <c r="DU597" s="202"/>
      <c r="DV597" s="202"/>
      <c r="DW597" s="202"/>
      <c r="DX597" s="202"/>
      <c r="DY597" s="202"/>
      <c r="DZ597" s="202"/>
      <c r="EA597" s="202"/>
      <c r="EB597" s="202"/>
      <c r="EC597" s="202"/>
      <c r="ED597" s="202"/>
      <c r="EE597" s="202"/>
      <c r="EF597" s="202"/>
      <c r="EG597" s="202"/>
      <c r="EH597" s="202"/>
      <c r="EI597" s="202"/>
      <c r="EJ597" s="202"/>
      <c r="EK597" s="202"/>
      <c r="EL597" s="202"/>
      <c r="EM597" s="202"/>
      <c r="EN597" s="202"/>
      <c r="EO597" s="202"/>
      <c r="EP597" s="202"/>
      <c r="EQ597" s="202"/>
      <c r="ER597" s="202"/>
      <c r="ES597" s="202"/>
      <c r="ET597" s="202"/>
      <c r="EU597" s="202"/>
      <c r="EV597" s="202"/>
      <c r="EW597" s="202"/>
      <c r="EX597" s="202"/>
      <c r="EY597" s="202"/>
      <c r="EZ597" s="202"/>
      <c r="FA597" s="202"/>
      <c r="FB597" s="202"/>
      <c r="FC597" s="202"/>
      <c r="FD597" s="202"/>
      <c r="FE597" s="202"/>
      <c r="FF597" s="202"/>
      <c r="FG597" s="202"/>
      <c r="FH597" s="202"/>
      <c r="FI597" s="202"/>
      <c r="FJ597" s="202"/>
      <c r="FK597" s="202"/>
      <c r="FL597" s="202"/>
      <c r="FM597" s="202"/>
      <c r="FN597" s="202"/>
      <c r="FO597" s="202"/>
      <c r="FP597" s="202"/>
      <c r="FQ597" s="202"/>
      <c r="FR597" s="202"/>
      <c r="FS597" s="202"/>
      <c r="FT597" s="202"/>
      <c r="FU597" s="202"/>
      <c r="FV597" s="202"/>
      <c r="FW597" s="202"/>
      <c r="FX597" s="202"/>
      <c r="FY597" s="202"/>
      <c r="FZ597" s="202"/>
      <c r="GA597" s="202"/>
      <c r="GB597" s="202"/>
      <c r="GC597" s="202"/>
      <c r="GD597" s="202"/>
      <c r="GE597" s="202"/>
      <c r="GF597" s="202"/>
      <c r="GG597" s="202"/>
      <c r="GH597" s="202"/>
      <c r="GI597" s="202"/>
      <c r="GJ597" s="202"/>
      <c r="GK597" s="202"/>
      <c r="GL597" s="202"/>
      <c r="GM597" s="202"/>
      <c r="GN597" s="202"/>
      <c r="GO597" s="202"/>
      <c r="GP597" s="202"/>
      <c r="GQ597" s="202"/>
      <c r="GR597" s="202"/>
      <c r="GS597" s="202"/>
      <c r="GT597" s="202"/>
      <c r="GU597" s="202"/>
      <c r="GV597" s="202"/>
      <c r="GW597" s="202"/>
      <c r="GX597" s="202"/>
      <c r="GY597" s="202"/>
      <c r="GZ597" s="202"/>
      <c r="HA597" s="202"/>
      <c r="HB597" s="202"/>
      <c r="HC597" s="202"/>
      <c r="HD597" s="202"/>
      <c r="HE597" s="202"/>
      <c r="HF597" s="202"/>
      <c r="HG597" s="202"/>
      <c r="HH597" s="202"/>
      <c r="HI597" s="202"/>
      <c r="HJ597" s="202"/>
      <c r="HK597" s="202"/>
      <c r="HL597" s="202"/>
      <c r="HM597" s="202"/>
      <c r="HN597" s="202"/>
      <c r="HO597" s="202"/>
      <c r="HP597" s="202"/>
      <c r="HQ597" s="202"/>
      <c r="HR597" s="202"/>
      <c r="HS597" s="202"/>
    </row>
    <row r="598" spans="1:227" ht="10" customHeight="1" x14ac:dyDescent="0.35">
      <c r="A598" s="202"/>
      <c r="Z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  <c r="BI598" s="202"/>
      <c r="BJ598" s="202"/>
      <c r="BK598" s="202"/>
      <c r="BL598" s="202"/>
      <c r="BM598" s="202"/>
      <c r="BN598" s="202"/>
      <c r="BO598" s="202"/>
      <c r="BP598" s="202"/>
      <c r="BQ598" s="202"/>
      <c r="BR598" s="202"/>
      <c r="BS598" s="202"/>
      <c r="BT598" s="202"/>
      <c r="BU598" s="202"/>
      <c r="BV598" s="202"/>
      <c r="BW598" s="202"/>
      <c r="BX598" s="202"/>
      <c r="BY598" s="202"/>
      <c r="BZ598" s="202"/>
      <c r="CA598" s="202"/>
      <c r="CB598" s="202"/>
      <c r="CC598" s="202"/>
      <c r="CD598" s="202"/>
      <c r="CE598" s="202"/>
      <c r="CF598" s="202"/>
      <c r="CG598" s="202"/>
      <c r="CH598" s="202"/>
      <c r="CI598" s="202"/>
      <c r="CJ598" s="202"/>
      <c r="CK598" s="202"/>
      <c r="CL598" s="202"/>
      <c r="CM598" s="202"/>
      <c r="CN598" s="202"/>
      <c r="CO598" s="202"/>
      <c r="CP598" s="202"/>
      <c r="CQ598" s="202"/>
      <c r="CR598" s="202"/>
      <c r="CS598" s="202"/>
      <c r="CT598" s="202"/>
      <c r="CU598" s="202"/>
      <c r="CV598" s="202"/>
      <c r="CW598" s="202"/>
      <c r="CX598" s="202"/>
      <c r="CY598" s="202"/>
      <c r="CZ598" s="202"/>
      <c r="DA598" s="202"/>
      <c r="DB598" s="202"/>
      <c r="DC598" s="202"/>
      <c r="DD598" s="202"/>
      <c r="DE598" s="202"/>
      <c r="DF598" s="202"/>
      <c r="DG598" s="202"/>
      <c r="DH598" s="202"/>
      <c r="DI598" s="202"/>
      <c r="DJ598" s="202"/>
      <c r="DK598" s="202"/>
      <c r="DL598" s="202"/>
      <c r="DM598" s="202"/>
      <c r="DN598" s="202"/>
      <c r="DO598" s="202"/>
      <c r="DP598" s="202"/>
      <c r="DQ598" s="202"/>
      <c r="DR598" s="202"/>
      <c r="DS598" s="202"/>
      <c r="DT598" s="202"/>
      <c r="DU598" s="202"/>
      <c r="DV598" s="202"/>
      <c r="DW598" s="202"/>
      <c r="DX598" s="202"/>
      <c r="DY598" s="202"/>
      <c r="DZ598" s="202"/>
      <c r="EA598" s="202"/>
      <c r="EB598" s="202"/>
      <c r="EC598" s="202"/>
      <c r="ED598" s="202"/>
      <c r="EE598" s="202"/>
      <c r="EF598" s="202"/>
      <c r="EG598" s="202"/>
      <c r="EH598" s="202"/>
      <c r="EI598" s="202"/>
      <c r="EJ598" s="202"/>
      <c r="EK598" s="202"/>
      <c r="EL598" s="202"/>
      <c r="EM598" s="202"/>
      <c r="EN598" s="202"/>
      <c r="EO598" s="202"/>
      <c r="EP598" s="202"/>
      <c r="EQ598" s="202"/>
      <c r="ER598" s="202"/>
      <c r="ES598" s="202"/>
      <c r="ET598" s="202"/>
      <c r="EU598" s="202"/>
      <c r="EV598" s="202"/>
      <c r="EW598" s="202"/>
      <c r="EX598" s="202"/>
      <c r="EY598" s="202"/>
      <c r="EZ598" s="202"/>
      <c r="FA598" s="202"/>
      <c r="FB598" s="202"/>
      <c r="FC598" s="202"/>
      <c r="FD598" s="202"/>
      <c r="FE598" s="202"/>
      <c r="FF598" s="202"/>
      <c r="FG598" s="202"/>
      <c r="FH598" s="202"/>
      <c r="FI598" s="202"/>
      <c r="FJ598" s="202"/>
      <c r="FK598" s="202"/>
      <c r="FL598" s="202"/>
      <c r="FM598" s="202"/>
      <c r="FN598" s="202"/>
      <c r="FO598" s="202"/>
      <c r="FP598" s="202"/>
      <c r="FQ598" s="202"/>
      <c r="FR598" s="202"/>
      <c r="FS598" s="202"/>
      <c r="FT598" s="202"/>
      <c r="FU598" s="202"/>
      <c r="FV598" s="202"/>
      <c r="FW598" s="202"/>
      <c r="FX598" s="202"/>
      <c r="FY598" s="202"/>
      <c r="FZ598" s="202"/>
      <c r="GA598" s="202"/>
      <c r="GB598" s="202"/>
      <c r="GC598" s="202"/>
      <c r="GD598" s="202"/>
      <c r="GE598" s="202"/>
      <c r="GF598" s="202"/>
      <c r="GG598" s="202"/>
      <c r="GH598" s="202"/>
      <c r="GI598" s="202"/>
      <c r="GJ598" s="202"/>
      <c r="GK598" s="202"/>
      <c r="GL598" s="202"/>
      <c r="GM598" s="202"/>
      <c r="GN598" s="202"/>
      <c r="GO598" s="202"/>
      <c r="GP598" s="202"/>
      <c r="GQ598" s="202"/>
      <c r="GR598" s="202"/>
      <c r="GS598" s="202"/>
      <c r="GT598" s="202"/>
      <c r="GU598" s="202"/>
      <c r="GV598" s="202"/>
      <c r="GW598" s="202"/>
      <c r="GX598" s="202"/>
      <c r="GY598" s="202"/>
      <c r="GZ598" s="202"/>
      <c r="HA598" s="202"/>
      <c r="HB598" s="202"/>
      <c r="HC598" s="202"/>
      <c r="HD598" s="202"/>
      <c r="HE598" s="202"/>
      <c r="HF598" s="202"/>
      <c r="HG598" s="202"/>
      <c r="HH598" s="202"/>
      <c r="HI598" s="202"/>
      <c r="HJ598" s="202"/>
      <c r="HK598" s="202"/>
      <c r="HL598" s="202"/>
      <c r="HM598" s="202"/>
      <c r="HN598" s="202"/>
      <c r="HO598" s="202"/>
      <c r="HP598" s="202"/>
      <c r="HQ598" s="202"/>
      <c r="HR598" s="202"/>
      <c r="HS598" s="202"/>
    </row>
    <row r="599" spans="1:227" ht="10" customHeight="1" x14ac:dyDescent="0.35">
      <c r="A599" s="202"/>
      <c r="Z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  <c r="BI599" s="202"/>
      <c r="BJ599" s="202"/>
      <c r="BK599" s="202"/>
      <c r="BL599" s="202"/>
      <c r="BM599" s="202"/>
      <c r="BN599" s="202"/>
      <c r="BO599" s="202"/>
      <c r="BP599" s="202"/>
      <c r="BQ599" s="202"/>
      <c r="BR599" s="202"/>
      <c r="BS599" s="202"/>
      <c r="BT599" s="202"/>
      <c r="BU599" s="202"/>
      <c r="BV599" s="202"/>
      <c r="BW599" s="202"/>
      <c r="BX599" s="202"/>
      <c r="BY599" s="202"/>
      <c r="BZ599" s="202"/>
      <c r="CA599" s="202"/>
      <c r="CB599" s="202"/>
      <c r="CC599" s="202"/>
      <c r="CD599" s="202"/>
      <c r="CE599" s="202"/>
      <c r="CF599" s="202"/>
      <c r="CG599" s="202"/>
      <c r="CH599" s="202"/>
      <c r="CI599" s="202"/>
      <c r="CJ599" s="202"/>
      <c r="CK599" s="202"/>
      <c r="CL599" s="202"/>
      <c r="CM599" s="202"/>
      <c r="CN599" s="202"/>
      <c r="CO599" s="202"/>
      <c r="CP599" s="202"/>
      <c r="CQ599" s="202"/>
      <c r="CR599" s="202"/>
      <c r="CS599" s="202"/>
      <c r="CT599" s="202"/>
      <c r="CU599" s="202"/>
      <c r="CV599" s="202"/>
      <c r="CW599" s="202"/>
      <c r="CX599" s="202"/>
      <c r="CY599" s="202"/>
      <c r="CZ599" s="202"/>
      <c r="DA599" s="202"/>
      <c r="DB599" s="202"/>
      <c r="DC599" s="202"/>
      <c r="DD599" s="202"/>
      <c r="DE599" s="202"/>
      <c r="DF599" s="202"/>
      <c r="DG599" s="202"/>
      <c r="DH599" s="202"/>
      <c r="DI599" s="202"/>
      <c r="DJ599" s="202"/>
      <c r="DK599" s="202"/>
      <c r="DL599" s="202"/>
      <c r="DM599" s="202"/>
      <c r="DN599" s="202"/>
      <c r="DO599" s="202"/>
      <c r="DP599" s="202"/>
      <c r="DQ599" s="202"/>
      <c r="DR599" s="202"/>
      <c r="DS599" s="202"/>
      <c r="DT599" s="202"/>
      <c r="DU599" s="202"/>
      <c r="DV599" s="202"/>
      <c r="DW599" s="202"/>
      <c r="DX599" s="202"/>
      <c r="DY599" s="202"/>
      <c r="DZ599" s="202"/>
      <c r="EA599" s="202"/>
      <c r="EB599" s="202"/>
      <c r="EC599" s="202"/>
      <c r="ED599" s="202"/>
      <c r="EE599" s="202"/>
      <c r="EF599" s="202"/>
      <c r="EG599" s="202"/>
      <c r="EH599" s="202"/>
      <c r="EI599" s="202"/>
      <c r="EJ599" s="202"/>
      <c r="EK599" s="202"/>
      <c r="EL599" s="202"/>
      <c r="EM599" s="202"/>
      <c r="EN599" s="202"/>
      <c r="EO599" s="202"/>
      <c r="EP599" s="202"/>
      <c r="EQ599" s="202"/>
      <c r="ER599" s="202"/>
      <c r="ES599" s="202"/>
      <c r="ET599" s="202"/>
      <c r="EU599" s="202"/>
      <c r="EV599" s="202"/>
      <c r="EW599" s="202"/>
      <c r="EX599" s="202"/>
      <c r="EY599" s="202"/>
      <c r="EZ599" s="202"/>
      <c r="FA599" s="202"/>
      <c r="FB599" s="202"/>
      <c r="FC599" s="202"/>
      <c r="FD599" s="202"/>
      <c r="FE599" s="202"/>
      <c r="FF599" s="202"/>
      <c r="FG599" s="202"/>
      <c r="FH599" s="202"/>
      <c r="FI599" s="202"/>
      <c r="FJ599" s="202"/>
      <c r="FK599" s="202"/>
      <c r="FL599" s="202"/>
      <c r="FM599" s="202"/>
      <c r="FN599" s="202"/>
      <c r="FO599" s="202"/>
      <c r="FP599" s="202"/>
      <c r="FQ599" s="202"/>
      <c r="FR599" s="202"/>
      <c r="FS599" s="202"/>
      <c r="FT599" s="202"/>
      <c r="FU599" s="202"/>
      <c r="FV599" s="202"/>
      <c r="FW599" s="202"/>
      <c r="FX599" s="202"/>
      <c r="FY599" s="202"/>
      <c r="FZ599" s="202"/>
      <c r="GA599" s="202"/>
      <c r="GB599" s="202"/>
      <c r="GC599" s="202"/>
      <c r="GD599" s="202"/>
      <c r="GE599" s="202"/>
      <c r="GF599" s="202"/>
      <c r="GG599" s="202"/>
      <c r="GH599" s="202"/>
      <c r="GI599" s="202"/>
      <c r="GJ599" s="202"/>
      <c r="GK599" s="202"/>
      <c r="GL599" s="202"/>
      <c r="GM599" s="202"/>
      <c r="GN599" s="202"/>
      <c r="GO599" s="202"/>
      <c r="GP599" s="202"/>
      <c r="GQ599" s="202"/>
      <c r="GR599" s="202"/>
      <c r="GS599" s="202"/>
      <c r="GT599" s="202"/>
      <c r="GU599" s="202"/>
      <c r="GV599" s="202"/>
      <c r="GW599" s="202"/>
      <c r="GX599" s="202"/>
      <c r="GY599" s="202"/>
      <c r="GZ599" s="202"/>
      <c r="HA599" s="202"/>
      <c r="HB599" s="202"/>
      <c r="HC599" s="202"/>
      <c r="HD599" s="202"/>
      <c r="HE599" s="202"/>
      <c r="HF599" s="202"/>
      <c r="HG599" s="202"/>
      <c r="HH599" s="202"/>
      <c r="HI599" s="202"/>
      <c r="HJ599" s="202"/>
      <c r="HK599" s="202"/>
      <c r="HL599" s="202"/>
      <c r="HM599" s="202"/>
      <c r="HN599" s="202"/>
      <c r="HO599" s="202"/>
      <c r="HP599" s="202"/>
      <c r="HQ599" s="202"/>
      <c r="HR599" s="202"/>
      <c r="HS599" s="202"/>
    </row>
    <row r="600" spans="1:227" ht="10" customHeight="1" x14ac:dyDescent="0.35">
      <c r="A600" s="202"/>
      <c r="Z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  <c r="BI600" s="202"/>
      <c r="BJ600" s="202"/>
      <c r="BK600" s="202"/>
      <c r="BL600" s="202"/>
      <c r="BM600" s="202"/>
      <c r="BN600" s="202"/>
      <c r="BO600" s="202"/>
      <c r="BP600" s="202"/>
      <c r="BQ600" s="202"/>
      <c r="BR600" s="202"/>
      <c r="BS600" s="202"/>
      <c r="BT600" s="202"/>
      <c r="BU600" s="202"/>
      <c r="BV600" s="202"/>
      <c r="BW600" s="202"/>
      <c r="BX600" s="202"/>
      <c r="BY600" s="202"/>
      <c r="BZ600" s="202"/>
      <c r="CA600" s="202"/>
      <c r="CB600" s="202"/>
      <c r="CC600" s="202"/>
      <c r="CD600" s="202"/>
      <c r="CE600" s="202"/>
      <c r="CF600" s="202"/>
      <c r="CG600" s="202"/>
      <c r="CH600" s="202"/>
      <c r="CI600" s="202"/>
      <c r="CJ600" s="202"/>
      <c r="CK600" s="202"/>
      <c r="CL600" s="202"/>
      <c r="CM600" s="202"/>
      <c r="CN600" s="202"/>
      <c r="CO600" s="202"/>
      <c r="CP600" s="202"/>
      <c r="CQ600" s="202"/>
      <c r="CR600" s="202"/>
      <c r="CS600" s="202"/>
      <c r="CT600" s="202"/>
      <c r="CU600" s="202"/>
      <c r="CV600" s="202"/>
      <c r="CW600" s="202"/>
      <c r="CX600" s="202"/>
      <c r="CY600" s="202"/>
      <c r="CZ600" s="202"/>
      <c r="DA600" s="202"/>
      <c r="DB600" s="202"/>
      <c r="DC600" s="202"/>
      <c r="DD600" s="202"/>
      <c r="DE600" s="202"/>
      <c r="DF600" s="202"/>
      <c r="DG600" s="202"/>
      <c r="DH600" s="202"/>
      <c r="DI600" s="202"/>
      <c r="DJ600" s="202"/>
      <c r="DK600" s="202"/>
      <c r="DL600" s="202"/>
      <c r="DM600" s="202"/>
      <c r="DN600" s="202"/>
      <c r="DO600" s="202"/>
      <c r="DP600" s="202"/>
      <c r="DQ600" s="202"/>
      <c r="DR600" s="202"/>
      <c r="DS600" s="202"/>
      <c r="DT600" s="202"/>
      <c r="DU600" s="202"/>
      <c r="DV600" s="202"/>
      <c r="DW600" s="202"/>
      <c r="DX600" s="202"/>
      <c r="DY600" s="202"/>
      <c r="DZ600" s="202"/>
      <c r="EA600" s="202"/>
      <c r="EB600" s="202"/>
      <c r="EC600" s="202"/>
      <c r="ED600" s="202"/>
      <c r="EE600" s="202"/>
      <c r="EF600" s="202"/>
      <c r="EG600" s="202"/>
      <c r="EH600" s="202"/>
      <c r="EI600" s="202"/>
      <c r="EJ600" s="202"/>
      <c r="EK600" s="202"/>
      <c r="EL600" s="202"/>
      <c r="EM600" s="202"/>
      <c r="EN600" s="202"/>
      <c r="EO600" s="202"/>
      <c r="EP600" s="202"/>
      <c r="EQ600" s="202"/>
      <c r="ER600" s="202"/>
      <c r="ES600" s="202"/>
      <c r="ET600" s="202"/>
      <c r="EU600" s="202"/>
      <c r="EV600" s="202"/>
      <c r="EW600" s="202"/>
      <c r="EX600" s="202"/>
      <c r="EY600" s="202"/>
      <c r="EZ600" s="202"/>
      <c r="FA600" s="202"/>
      <c r="FB600" s="202"/>
      <c r="FC600" s="202"/>
      <c r="FD600" s="202"/>
      <c r="FE600" s="202"/>
      <c r="FF600" s="202"/>
      <c r="FG600" s="202"/>
      <c r="FH600" s="202"/>
      <c r="FI600" s="202"/>
      <c r="FJ600" s="202"/>
      <c r="FK600" s="202"/>
      <c r="FL600" s="202"/>
      <c r="FM600" s="202"/>
      <c r="FN600" s="202"/>
      <c r="FO600" s="202"/>
      <c r="FP600" s="202"/>
      <c r="FQ600" s="202"/>
      <c r="FR600" s="202"/>
      <c r="FS600" s="202"/>
      <c r="FT600" s="202"/>
      <c r="FU600" s="202"/>
      <c r="FV600" s="202"/>
      <c r="FW600" s="202"/>
      <c r="FX600" s="202"/>
      <c r="FY600" s="202"/>
      <c r="FZ600" s="202"/>
      <c r="GA600" s="202"/>
      <c r="GB600" s="202"/>
      <c r="GC600" s="202"/>
      <c r="GD600" s="202"/>
      <c r="GE600" s="202"/>
      <c r="GF600" s="202"/>
      <c r="GG600" s="202"/>
      <c r="GH600" s="202"/>
      <c r="GI600" s="202"/>
      <c r="GJ600" s="202"/>
      <c r="GK600" s="202"/>
      <c r="GL600" s="202"/>
      <c r="GM600" s="202"/>
      <c r="GN600" s="202"/>
      <c r="GO600" s="202"/>
      <c r="GP600" s="202"/>
      <c r="GQ600" s="202"/>
      <c r="GR600" s="202"/>
      <c r="GS600" s="202"/>
      <c r="GT600" s="202"/>
      <c r="GU600" s="202"/>
      <c r="GV600" s="202"/>
      <c r="GW600" s="202"/>
      <c r="GX600" s="202"/>
      <c r="GY600" s="202"/>
      <c r="GZ600" s="202"/>
      <c r="HA600" s="202"/>
      <c r="HB600" s="202"/>
      <c r="HC600" s="202"/>
      <c r="HD600" s="202"/>
      <c r="HE600" s="202"/>
      <c r="HF600" s="202"/>
      <c r="HG600" s="202"/>
      <c r="HH600" s="202"/>
      <c r="HI600" s="202"/>
      <c r="HJ600" s="202"/>
      <c r="HK600" s="202"/>
      <c r="HL600" s="202"/>
      <c r="HM600" s="202"/>
      <c r="HN600" s="202"/>
      <c r="HO600" s="202"/>
      <c r="HP600" s="202"/>
      <c r="HQ600" s="202"/>
      <c r="HR600" s="202"/>
      <c r="HS600" s="202"/>
    </row>
    <row r="601" spans="1:227" ht="10" customHeight="1" x14ac:dyDescent="0.35">
      <c r="A601" s="202"/>
      <c r="Z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  <c r="BI601" s="202"/>
      <c r="BJ601" s="202"/>
      <c r="BK601" s="202"/>
      <c r="BL601" s="202"/>
      <c r="BM601" s="202"/>
      <c r="BN601" s="202"/>
      <c r="BO601" s="202"/>
      <c r="BP601" s="202"/>
      <c r="BQ601" s="202"/>
      <c r="BR601" s="202"/>
      <c r="BS601" s="202"/>
      <c r="BT601" s="202"/>
      <c r="BU601" s="202"/>
      <c r="BV601" s="202"/>
      <c r="BW601" s="202"/>
      <c r="BX601" s="202"/>
      <c r="BY601" s="202"/>
      <c r="BZ601" s="202"/>
      <c r="CA601" s="202"/>
      <c r="CB601" s="202"/>
      <c r="CC601" s="202"/>
      <c r="CD601" s="202"/>
      <c r="CE601" s="202"/>
      <c r="CF601" s="202"/>
      <c r="CG601" s="202"/>
      <c r="CH601" s="202"/>
      <c r="CI601" s="202"/>
      <c r="CJ601" s="202"/>
      <c r="CK601" s="202"/>
      <c r="CL601" s="202"/>
      <c r="CM601" s="202"/>
      <c r="CN601" s="202"/>
      <c r="CO601" s="202"/>
      <c r="CP601" s="202"/>
      <c r="CQ601" s="202"/>
      <c r="CR601" s="202"/>
      <c r="CS601" s="202"/>
      <c r="CT601" s="202"/>
      <c r="CU601" s="202"/>
      <c r="CV601" s="202"/>
      <c r="CW601" s="202"/>
      <c r="CX601" s="202"/>
      <c r="CY601" s="202"/>
      <c r="CZ601" s="202"/>
      <c r="DA601" s="202"/>
      <c r="DB601" s="202"/>
      <c r="DC601" s="202"/>
      <c r="DD601" s="202"/>
      <c r="DE601" s="202"/>
      <c r="DF601" s="202"/>
      <c r="DG601" s="202"/>
      <c r="DH601" s="202"/>
      <c r="DI601" s="202"/>
      <c r="DJ601" s="202"/>
      <c r="DK601" s="202"/>
      <c r="DL601" s="202"/>
      <c r="DM601" s="202"/>
      <c r="DN601" s="202"/>
      <c r="DO601" s="202"/>
      <c r="DP601" s="202"/>
      <c r="DQ601" s="202"/>
      <c r="DR601" s="202"/>
      <c r="DS601" s="202"/>
      <c r="DT601" s="202"/>
      <c r="DU601" s="202"/>
      <c r="DV601" s="202"/>
      <c r="DW601" s="202"/>
      <c r="DX601" s="202"/>
      <c r="DY601" s="202"/>
      <c r="DZ601" s="202"/>
      <c r="EA601" s="202"/>
      <c r="EB601" s="202"/>
      <c r="EC601" s="202"/>
      <c r="ED601" s="202"/>
      <c r="EE601" s="202"/>
      <c r="EF601" s="202"/>
      <c r="EG601" s="202"/>
      <c r="EH601" s="202"/>
      <c r="EI601" s="202"/>
      <c r="EJ601" s="202"/>
      <c r="EK601" s="202"/>
      <c r="EL601" s="202"/>
      <c r="EM601" s="202"/>
      <c r="EN601" s="202"/>
      <c r="EO601" s="202"/>
      <c r="EP601" s="202"/>
      <c r="EQ601" s="202"/>
      <c r="ER601" s="202"/>
      <c r="ES601" s="202"/>
      <c r="ET601" s="202"/>
      <c r="EU601" s="202"/>
      <c r="EV601" s="202"/>
      <c r="EW601" s="202"/>
      <c r="EX601" s="202"/>
      <c r="EY601" s="202"/>
      <c r="EZ601" s="202"/>
      <c r="FA601" s="202"/>
      <c r="FB601" s="202"/>
      <c r="FC601" s="202"/>
      <c r="FD601" s="202"/>
      <c r="FE601" s="202"/>
      <c r="FF601" s="202"/>
      <c r="FG601" s="202"/>
      <c r="FH601" s="202"/>
      <c r="FI601" s="202"/>
      <c r="FJ601" s="202"/>
      <c r="FK601" s="202"/>
      <c r="FL601" s="202"/>
      <c r="FM601" s="202"/>
      <c r="FN601" s="202"/>
      <c r="FO601" s="202"/>
      <c r="FP601" s="202"/>
      <c r="FQ601" s="202"/>
      <c r="FR601" s="202"/>
      <c r="FS601" s="202"/>
      <c r="FT601" s="202"/>
      <c r="FU601" s="202"/>
      <c r="FV601" s="202"/>
      <c r="FW601" s="202"/>
      <c r="FX601" s="202"/>
      <c r="FY601" s="202"/>
      <c r="FZ601" s="202"/>
      <c r="GA601" s="202"/>
      <c r="GB601" s="202"/>
      <c r="GC601" s="202"/>
      <c r="GD601" s="202"/>
      <c r="GE601" s="202"/>
      <c r="GF601" s="202"/>
      <c r="GG601" s="202"/>
      <c r="GH601" s="202"/>
      <c r="GI601" s="202"/>
      <c r="GJ601" s="202"/>
      <c r="GK601" s="202"/>
      <c r="GL601" s="202"/>
      <c r="GM601" s="202"/>
      <c r="GN601" s="202"/>
      <c r="GO601" s="202"/>
      <c r="GP601" s="202"/>
      <c r="GQ601" s="202"/>
      <c r="GR601" s="202"/>
      <c r="GS601" s="202"/>
      <c r="GT601" s="202"/>
      <c r="GU601" s="202"/>
      <c r="GV601" s="202"/>
      <c r="GW601" s="202"/>
      <c r="GX601" s="202"/>
      <c r="GY601" s="202"/>
      <c r="GZ601" s="202"/>
      <c r="HA601" s="202"/>
      <c r="HB601" s="202"/>
      <c r="HC601" s="202"/>
      <c r="HD601" s="202"/>
      <c r="HE601" s="202"/>
      <c r="HF601" s="202"/>
      <c r="HG601" s="202"/>
      <c r="HH601" s="202"/>
      <c r="HI601" s="202"/>
      <c r="HJ601" s="202"/>
      <c r="HK601" s="202"/>
      <c r="HL601" s="202"/>
      <c r="HM601" s="202"/>
      <c r="HN601" s="202"/>
      <c r="HO601" s="202"/>
      <c r="HP601" s="202"/>
      <c r="HQ601" s="202"/>
      <c r="HR601" s="202"/>
      <c r="HS601" s="202"/>
    </row>
    <row r="602" spans="1:227" ht="10" customHeight="1" x14ac:dyDescent="0.35">
      <c r="A602" s="202"/>
      <c r="Z602" s="202"/>
      <c r="AY602" s="202"/>
      <c r="AZ602" s="202"/>
      <c r="BA602" s="202"/>
      <c r="BB602" s="202"/>
      <c r="BC602" s="202"/>
      <c r="BD602" s="202"/>
      <c r="BE602" s="202"/>
      <c r="BF602" s="202"/>
      <c r="BG602" s="202"/>
      <c r="BH602" s="202"/>
      <c r="BI602" s="202"/>
      <c r="BJ602" s="202"/>
      <c r="BK602" s="202"/>
      <c r="BL602" s="202"/>
      <c r="BM602" s="202"/>
      <c r="BN602" s="202"/>
      <c r="BO602" s="202"/>
      <c r="BP602" s="202"/>
      <c r="BQ602" s="202"/>
      <c r="BR602" s="202"/>
      <c r="BS602" s="202"/>
      <c r="BT602" s="202"/>
      <c r="BU602" s="202"/>
      <c r="BV602" s="202"/>
      <c r="BW602" s="202"/>
      <c r="BX602" s="202"/>
      <c r="BY602" s="202"/>
      <c r="BZ602" s="202"/>
      <c r="CA602" s="202"/>
      <c r="CB602" s="202"/>
      <c r="CC602" s="202"/>
      <c r="CD602" s="202"/>
      <c r="CE602" s="202"/>
      <c r="CF602" s="202"/>
      <c r="CG602" s="202"/>
      <c r="CH602" s="202"/>
      <c r="CI602" s="202"/>
      <c r="CJ602" s="202"/>
      <c r="CK602" s="202"/>
      <c r="CL602" s="202"/>
      <c r="CM602" s="202"/>
      <c r="CN602" s="202"/>
      <c r="CO602" s="202"/>
      <c r="CP602" s="202"/>
      <c r="CQ602" s="202"/>
      <c r="CR602" s="202"/>
      <c r="CS602" s="202"/>
      <c r="CT602" s="202"/>
      <c r="CU602" s="202"/>
      <c r="CV602" s="202"/>
      <c r="CW602" s="202"/>
      <c r="CX602" s="202"/>
      <c r="CY602" s="202"/>
      <c r="CZ602" s="202"/>
      <c r="DA602" s="202"/>
      <c r="DB602" s="202"/>
      <c r="DC602" s="202"/>
      <c r="DD602" s="202"/>
      <c r="DE602" s="202"/>
      <c r="DF602" s="202"/>
      <c r="DG602" s="202"/>
      <c r="DH602" s="202"/>
      <c r="DI602" s="202"/>
      <c r="DJ602" s="202"/>
      <c r="DK602" s="202"/>
      <c r="DL602" s="202"/>
      <c r="DM602" s="202"/>
      <c r="DN602" s="202"/>
      <c r="DO602" s="202"/>
      <c r="DP602" s="202"/>
      <c r="DQ602" s="202"/>
      <c r="DR602" s="202"/>
      <c r="DS602" s="202"/>
      <c r="DT602" s="202"/>
      <c r="DU602" s="202"/>
      <c r="DV602" s="202"/>
      <c r="DW602" s="202"/>
      <c r="DX602" s="202"/>
      <c r="DY602" s="202"/>
      <c r="DZ602" s="202"/>
      <c r="EA602" s="202"/>
      <c r="EB602" s="202"/>
      <c r="EC602" s="202"/>
      <c r="ED602" s="202"/>
      <c r="EE602" s="202"/>
      <c r="EF602" s="202"/>
      <c r="EG602" s="202"/>
      <c r="EH602" s="202"/>
      <c r="EI602" s="202"/>
      <c r="EJ602" s="202"/>
      <c r="EK602" s="202"/>
      <c r="EL602" s="202"/>
      <c r="EM602" s="202"/>
      <c r="EN602" s="202"/>
      <c r="EO602" s="202"/>
      <c r="EP602" s="202"/>
      <c r="EQ602" s="202"/>
      <c r="ER602" s="202"/>
      <c r="ES602" s="202"/>
      <c r="ET602" s="202"/>
      <c r="EU602" s="202"/>
      <c r="EV602" s="202"/>
      <c r="EW602" s="202"/>
      <c r="EX602" s="202"/>
      <c r="EY602" s="202"/>
      <c r="EZ602" s="202"/>
      <c r="FA602" s="202"/>
      <c r="FB602" s="202"/>
      <c r="FC602" s="202"/>
      <c r="FD602" s="202"/>
      <c r="FE602" s="202"/>
      <c r="FF602" s="202"/>
      <c r="FG602" s="202"/>
      <c r="FH602" s="202"/>
      <c r="FI602" s="202"/>
      <c r="FJ602" s="202"/>
      <c r="FK602" s="202"/>
      <c r="FL602" s="202"/>
      <c r="FM602" s="202"/>
      <c r="FN602" s="202"/>
      <c r="FO602" s="202"/>
      <c r="FP602" s="202"/>
      <c r="FQ602" s="202"/>
      <c r="FR602" s="202"/>
      <c r="FS602" s="202"/>
      <c r="FT602" s="202"/>
      <c r="FU602" s="202"/>
      <c r="FV602" s="202"/>
      <c r="FW602" s="202"/>
      <c r="FX602" s="202"/>
      <c r="FY602" s="202"/>
      <c r="FZ602" s="202"/>
      <c r="GA602" s="202"/>
      <c r="GB602" s="202"/>
      <c r="GC602" s="202"/>
      <c r="GD602" s="202"/>
      <c r="GE602" s="202"/>
      <c r="GF602" s="202"/>
      <c r="GG602" s="202"/>
      <c r="GH602" s="202"/>
      <c r="GI602" s="202"/>
      <c r="GJ602" s="202"/>
      <c r="GK602" s="202"/>
      <c r="GL602" s="202"/>
      <c r="GM602" s="202"/>
      <c r="GN602" s="202"/>
      <c r="GO602" s="202"/>
      <c r="GP602" s="202"/>
      <c r="GQ602" s="202"/>
      <c r="GR602" s="202"/>
      <c r="GS602" s="202"/>
      <c r="GT602" s="202"/>
      <c r="GU602" s="202"/>
      <c r="GV602" s="202"/>
      <c r="GW602" s="202"/>
      <c r="GX602" s="202"/>
      <c r="GY602" s="202"/>
      <c r="GZ602" s="202"/>
      <c r="HA602" s="202"/>
      <c r="HB602" s="202"/>
      <c r="HC602" s="202"/>
      <c r="HD602" s="202"/>
      <c r="HE602" s="202"/>
      <c r="HF602" s="202"/>
      <c r="HG602" s="202"/>
      <c r="HH602" s="202"/>
      <c r="HI602" s="202"/>
      <c r="HJ602" s="202"/>
      <c r="HK602" s="202"/>
      <c r="HL602" s="202"/>
      <c r="HM602" s="202"/>
      <c r="HN602" s="202"/>
      <c r="HO602" s="202"/>
      <c r="HP602" s="202"/>
      <c r="HQ602" s="202"/>
      <c r="HR602" s="202"/>
      <c r="HS602" s="202"/>
    </row>
    <row r="603" spans="1:227" ht="10" customHeight="1" x14ac:dyDescent="0.35">
      <c r="A603" s="202"/>
      <c r="Z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  <c r="BI603" s="202"/>
      <c r="BJ603" s="202"/>
      <c r="BK603" s="202"/>
      <c r="BL603" s="202"/>
      <c r="BM603" s="202"/>
      <c r="BN603" s="202"/>
      <c r="BO603" s="202"/>
      <c r="BP603" s="202"/>
      <c r="BQ603" s="202"/>
      <c r="BR603" s="202"/>
      <c r="BS603" s="202"/>
      <c r="BT603" s="202"/>
      <c r="BU603" s="202"/>
      <c r="BV603" s="202"/>
      <c r="BW603" s="202"/>
      <c r="BX603" s="202"/>
      <c r="BY603" s="202"/>
      <c r="BZ603" s="202"/>
      <c r="CA603" s="202"/>
      <c r="CB603" s="202"/>
      <c r="CC603" s="202"/>
      <c r="CD603" s="202"/>
      <c r="CE603" s="202"/>
      <c r="CF603" s="202"/>
      <c r="CG603" s="202"/>
      <c r="CH603" s="202"/>
      <c r="CI603" s="202"/>
      <c r="CJ603" s="202"/>
      <c r="CK603" s="202"/>
      <c r="CL603" s="202"/>
      <c r="CM603" s="202"/>
      <c r="CN603" s="202"/>
      <c r="CO603" s="202"/>
      <c r="CP603" s="202"/>
      <c r="CQ603" s="202"/>
      <c r="CR603" s="202"/>
      <c r="CS603" s="202"/>
      <c r="CT603" s="202"/>
      <c r="CU603" s="202"/>
      <c r="CV603" s="202"/>
      <c r="CW603" s="202"/>
      <c r="CX603" s="202"/>
      <c r="CY603" s="202"/>
      <c r="CZ603" s="202"/>
      <c r="DA603" s="202"/>
      <c r="DB603" s="202"/>
      <c r="DC603" s="202"/>
      <c r="DD603" s="202"/>
      <c r="DE603" s="202"/>
      <c r="DF603" s="202"/>
      <c r="DG603" s="202"/>
      <c r="DH603" s="202"/>
      <c r="DI603" s="202"/>
      <c r="DJ603" s="202"/>
      <c r="DK603" s="202"/>
      <c r="DL603" s="202"/>
      <c r="DM603" s="202"/>
      <c r="DN603" s="202"/>
      <c r="DO603" s="202"/>
      <c r="DP603" s="202"/>
      <c r="DQ603" s="202"/>
      <c r="DR603" s="202"/>
      <c r="DS603" s="202"/>
      <c r="DT603" s="202"/>
      <c r="DU603" s="202"/>
      <c r="DV603" s="202"/>
      <c r="DW603" s="202"/>
      <c r="DX603" s="202"/>
      <c r="DY603" s="202"/>
      <c r="DZ603" s="202"/>
      <c r="EA603" s="202"/>
      <c r="EB603" s="202"/>
      <c r="EC603" s="202"/>
      <c r="ED603" s="202"/>
      <c r="EE603" s="202"/>
      <c r="EF603" s="202"/>
      <c r="EG603" s="202"/>
      <c r="EH603" s="202"/>
      <c r="EI603" s="202"/>
      <c r="EJ603" s="202"/>
      <c r="EK603" s="202"/>
      <c r="EL603" s="202"/>
      <c r="EM603" s="202"/>
      <c r="EN603" s="202"/>
      <c r="EO603" s="202"/>
      <c r="EP603" s="202"/>
      <c r="EQ603" s="202"/>
      <c r="ER603" s="202"/>
      <c r="ES603" s="202"/>
      <c r="ET603" s="202"/>
      <c r="EU603" s="202"/>
      <c r="EV603" s="202"/>
      <c r="EW603" s="202"/>
      <c r="EX603" s="202"/>
      <c r="EY603" s="202"/>
      <c r="EZ603" s="202"/>
      <c r="FA603" s="202"/>
      <c r="FB603" s="202"/>
      <c r="FC603" s="202"/>
      <c r="FD603" s="202"/>
      <c r="FE603" s="202"/>
      <c r="FF603" s="202"/>
      <c r="FG603" s="202"/>
      <c r="FH603" s="202"/>
      <c r="FI603" s="202"/>
      <c r="FJ603" s="202"/>
      <c r="FK603" s="202"/>
      <c r="FL603" s="202"/>
      <c r="FM603" s="202"/>
      <c r="FN603" s="202"/>
      <c r="FO603" s="202"/>
      <c r="FP603" s="202"/>
      <c r="FQ603" s="202"/>
      <c r="FR603" s="202"/>
      <c r="FS603" s="202"/>
      <c r="FT603" s="202"/>
      <c r="FU603" s="202"/>
      <c r="FV603" s="202"/>
      <c r="FW603" s="202"/>
      <c r="FX603" s="202"/>
      <c r="FY603" s="202"/>
      <c r="FZ603" s="202"/>
      <c r="GA603" s="202"/>
      <c r="GB603" s="202"/>
      <c r="GC603" s="202"/>
      <c r="GD603" s="202"/>
      <c r="GE603" s="202"/>
      <c r="GF603" s="202"/>
      <c r="GG603" s="202"/>
      <c r="GH603" s="202"/>
      <c r="GI603" s="202"/>
      <c r="GJ603" s="202"/>
      <c r="GK603" s="202"/>
      <c r="GL603" s="202"/>
      <c r="GM603" s="202"/>
      <c r="GN603" s="202"/>
      <c r="GO603" s="202"/>
      <c r="GP603" s="202"/>
      <c r="GQ603" s="202"/>
      <c r="GR603" s="202"/>
      <c r="GS603" s="202"/>
      <c r="GT603" s="202"/>
      <c r="GU603" s="202"/>
      <c r="GV603" s="202"/>
      <c r="GW603" s="202"/>
      <c r="GX603" s="202"/>
      <c r="GY603" s="202"/>
      <c r="GZ603" s="202"/>
      <c r="HA603" s="202"/>
      <c r="HB603" s="202"/>
      <c r="HC603" s="202"/>
      <c r="HD603" s="202"/>
      <c r="HE603" s="202"/>
      <c r="HF603" s="202"/>
      <c r="HG603" s="202"/>
      <c r="HH603" s="202"/>
      <c r="HI603" s="202"/>
      <c r="HJ603" s="202"/>
      <c r="HK603" s="202"/>
      <c r="HL603" s="202"/>
      <c r="HM603" s="202"/>
      <c r="HN603" s="202"/>
      <c r="HO603" s="202"/>
      <c r="HP603" s="202"/>
      <c r="HQ603" s="202"/>
      <c r="HR603" s="202"/>
      <c r="HS603" s="202"/>
    </row>
    <row r="604" spans="1:227" ht="10" customHeight="1" x14ac:dyDescent="0.35">
      <c r="A604" s="202"/>
      <c r="Z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  <c r="BI604" s="202"/>
      <c r="BJ604" s="202"/>
      <c r="BK604" s="202"/>
      <c r="BL604" s="202"/>
      <c r="BM604" s="202"/>
      <c r="BN604" s="202"/>
      <c r="BO604" s="202"/>
      <c r="BP604" s="202"/>
      <c r="BQ604" s="202"/>
      <c r="BR604" s="202"/>
      <c r="BS604" s="202"/>
      <c r="BT604" s="202"/>
      <c r="BU604" s="202"/>
      <c r="BV604" s="202"/>
      <c r="BW604" s="202"/>
      <c r="BX604" s="202"/>
      <c r="BY604" s="202"/>
      <c r="BZ604" s="202"/>
      <c r="CA604" s="202"/>
      <c r="CB604" s="202"/>
      <c r="CC604" s="202"/>
      <c r="CD604" s="202"/>
      <c r="CE604" s="202"/>
      <c r="CF604" s="202"/>
      <c r="CG604" s="202"/>
      <c r="CH604" s="202"/>
      <c r="CI604" s="202"/>
      <c r="CJ604" s="202"/>
      <c r="CK604" s="202"/>
      <c r="CL604" s="202"/>
      <c r="CM604" s="202"/>
      <c r="CN604" s="202"/>
      <c r="CO604" s="202"/>
      <c r="CP604" s="202"/>
      <c r="CQ604" s="202"/>
      <c r="CR604" s="202"/>
      <c r="CS604" s="202"/>
      <c r="CT604" s="202"/>
      <c r="CU604" s="202"/>
      <c r="CV604" s="202"/>
      <c r="CW604" s="202"/>
      <c r="CX604" s="202"/>
      <c r="CY604" s="202"/>
      <c r="CZ604" s="202"/>
      <c r="DA604" s="202"/>
      <c r="DB604" s="202"/>
      <c r="DC604" s="202"/>
      <c r="DD604" s="202"/>
      <c r="DE604" s="202"/>
      <c r="DF604" s="202"/>
      <c r="DG604" s="202"/>
      <c r="DH604" s="202"/>
      <c r="DI604" s="202"/>
      <c r="DJ604" s="202"/>
      <c r="DK604" s="202"/>
      <c r="DL604" s="202"/>
      <c r="DM604" s="202"/>
      <c r="DN604" s="202"/>
      <c r="DO604" s="202"/>
      <c r="DP604" s="202"/>
      <c r="DQ604" s="202"/>
      <c r="DR604" s="202"/>
      <c r="DS604" s="202"/>
      <c r="DT604" s="202"/>
      <c r="DU604" s="202"/>
      <c r="DV604" s="202"/>
      <c r="DW604" s="202"/>
      <c r="DX604" s="202"/>
      <c r="DY604" s="202"/>
      <c r="DZ604" s="202"/>
      <c r="EA604" s="202"/>
      <c r="EB604" s="202"/>
      <c r="EC604" s="202"/>
      <c r="ED604" s="202"/>
      <c r="EE604" s="202"/>
      <c r="EF604" s="202"/>
      <c r="EG604" s="202"/>
      <c r="EH604" s="202"/>
      <c r="EI604" s="202"/>
      <c r="EJ604" s="202"/>
      <c r="EK604" s="202"/>
      <c r="EL604" s="202"/>
      <c r="EM604" s="202"/>
      <c r="EN604" s="202"/>
      <c r="EO604" s="202"/>
      <c r="EP604" s="202"/>
      <c r="EQ604" s="202"/>
      <c r="ER604" s="202"/>
      <c r="ES604" s="202"/>
      <c r="ET604" s="202"/>
      <c r="EU604" s="202"/>
      <c r="EV604" s="202"/>
      <c r="EW604" s="202"/>
      <c r="EX604" s="202"/>
      <c r="EY604" s="202"/>
      <c r="EZ604" s="202"/>
      <c r="FA604" s="202"/>
      <c r="FB604" s="202"/>
      <c r="FC604" s="202"/>
      <c r="FD604" s="202"/>
      <c r="FE604" s="202"/>
      <c r="FF604" s="202"/>
      <c r="FG604" s="202"/>
      <c r="FH604" s="202"/>
      <c r="FI604" s="202"/>
      <c r="FJ604" s="202"/>
      <c r="FK604" s="202"/>
      <c r="FL604" s="202"/>
      <c r="FM604" s="202"/>
      <c r="FN604" s="202"/>
      <c r="FO604" s="202"/>
      <c r="FP604" s="202"/>
      <c r="FQ604" s="202"/>
      <c r="FR604" s="202"/>
      <c r="FS604" s="202"/>
      <c r="FT604" s="202"/>
      <c r="FU604" s="202"/>
      <c r="FV604" s="202"/>
      <c r="FW604" s="202"/>
      <c r="FX604" s="202"/>
      <c r="FY604" s="202"/>
      <c r="FZ604" s="202"/>
      <c r="GA604" s="202"/>
      <c r="GB604" s="202"/>
      <c r="GC604" s="202"/>
      <c r="GD604" s="202"/>
      <c r="GE604" s="202"/>
      <c r="GF604" s="202"/>
      <c r="GG604" s="202"/>
      <c r="GH604" s="202"/>
      <c r="GI604" s="202"/>
      <c r="GJ604" s="202"/>
      <c r="GK604" s="202"/>
      <c r="GL604" s="202"/>
      <c r="GM604" s="202"/>
      <c r="GN604" s="202"/>
      <c r="GO604" s="202"/>
      <c r="GP604" s="202"/>
      <c r="GQ604" s="202"/>
      <c r="GR604" s="202"/>
      <c r="GS604" s="202"/>
      <c r="GT604" s="202"/>
      <c r="GU604" s="202"/>
      <c r="GV604" s="202"/>
      <c r="GW604" s="202"/>
      <c r="GX604" s="202"/>
      <c r="GY604" s="202"/>
      <c r="GZ604" s="202"/>
      <c r="HA604" s="202"/>
      <c r="HB604" s="202"/>
      <c r="HC604" s="202"/>
      <c r="HD604" s="202"/>
      <c r="HE604" s="202"/>
      <c r="HF604" s="202"/>
      <c r="HG604" s="202"/>
      <c r="HH604" s="202"/>
      <c r="HI604" s="202"/>
      <c r="HJ604" s="202"/>
      <c r="HK604" s="202"/>
      <c r="HL604" s="202"/>
      <c r="HM604" s="202"/>
      <c r="HN604" s="202"/>
      <c r="HO604" s="202"/>
      <c r="HP604" s="202"/>
      <c r="HQ604" s="202"/>
      <c r="HR604" s="202"/>
      <c r="HS604" s="202"/>
    </row>
    <row r="605" spans="1:227" ht="10" customHeight="1" x14ac:dyDescent="0.35"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  <c r="BI605" s="202"/>
      <c r="BJ605" s="202"/>
      <c r="BK605" s="202"/>
      <c r="BL605" s="202"/>
      <c r="BM605" s="202"/>
      <c r="BN605" s="202"/>
      <c r="BO605" s="202"/>
      <c r="BP605" s="202"/>
      <c r="BQ605" s="202"/>
      <c r="BR605" s="202"/>
      <c r="BS605" s="202"/>
      <c r="BT605" s="202"/>
      <c r="BU605" s="202"/>
      <c r="BV605" s="202"/>
      <c r="BW605" s="202"/>
      <c r="BX605" s="202"/>
      <c r="BY605" s="202"/>
      <c r="BZ605" s="202"/>
      <c r="CA605" s="202"/>
      <c r="CB605" s="202"/>
      <c r="CC605" s="202"/>
      <c r="CD605" s="202"/>
      <c r="CE605" s="202"/>
      <c r="CF605" s="202"/>
      <c r="CG605" s="202"/>
      <c r="CH605" s="202"/>
      <c r="CI605" s="202"/>
      <c r="CJ605" s="202"/>
      <c r="CK605" s="202"/>
      <c r="CL605" s="202"/>
      <c r="CM605" s="202"/>
      <c r="CN605" s="202"/>
      <c r="CO605" s="202"/>
      <c r="CP605" s="202"/>
      <c r="CQ605" s="202"/>
      <c r="CR605" s="202"/>
      <c r="CS605" s="202"/>
      <c r="CT605" s="202"/>
      <c r="CU605" s="202"/>
      <c r="CV605" s="202"/>
      <c r="CW605" s="202"/>
      <c r="CX605" s="202"/>
      <c r="CY605" s="202"/>
      <c r="CZ605" s="202"/>
      <c r="DA605" s="202"/>
      <c r="DB605" s="202"/>
      <c r="DC605" s="202"/>
      <c r="DD605" s="202"/>
      <c r="DE605" s="202"/>
      <c r="DF605" s="202"/>
      <c r="DG605" s="202"/>
      <c r="DH605" s="202"/>
      <c r="DI605" s="202"/>
      <c r="DJ605" s="202"/>
      <c r="DK605" s="202"/>
      <c r="DL605" s="202"/>
      <c r="DM605" s="202"/>
      <c r="DN605" s="202"/>
      <c r="DO605" s="202"/>
      <c r="DP605" s="202"/>
      <c r="DQ605" s="202"/>
      <c r="DR605" s="202"/>
      <c r="DS605" s="202"/>
      <c r="DT605" s="202"/>
      <c r="DU605" s="202"/>
      <c r="DV605" s="202"/>
      <c r="DW605" s="202"/>
      <c r="DX605" s="202"/>
      <c r="DY605" s="202"/>
      <c r="DZ605" s="202"/>
      <c r="EA605" s="202"/>
      <c r="EB605" s="202"/>
      <c r="EC605" s="202"/>
      <c r="ED605" s="202"/>
      <c r="EE605" s="202"/>
      <c r="EF605" s="202"/>
      <c r="EG605" s="202"/>
      <c r="EH605" s="202"/>
      <c r="EI605" s="202"/>
      <c r="EJ605" s="202"/>
      <c r="EK605" s="202"/>
      <c r="EL605" s="202"/>
      <c r="EM605" s="202"/>
      <c r="EN605" s="202"/>
      <c r="EO605" s="202"/>
      <c r="EP605" s="202"/>
      <c r="EQ605" s="202"/>
      <c r="ER605" s="202"/>
      <c r="ES605" s="202"/>
      <c r="ET605" s="202"/>
      <c r="EU605" s="202"/>
      <c r="EV605" s="202"/>
      <c r="EW605" s="202"/>
      <c r="EX605" s="202"/>
      <c r="EY605" s="202"/>
      <c r="EZ605" s="202"/>
      <c r="FA605" s="202"/>
      <c r="FB605" s="202"/>
      <c r="FC605" s="202"/>
      <c r="FD605" s="202"/>
      <c r="FE605" s="202"/>
      <c r="FF605" s="202"/>
      <c r="FG605" s="202"/>
      <c r="FH605" s="202"/>
      <c r="FI605" s="202"/>
      <c r="FJ605" s="202"/>
      <c r="FK605" s="202"/>
      <c r="FL605" s="202"/>
      <c r="FM605" s="202"/>
      <c r="FN605" s="202"/>
      <c r="FO605" s="202"/>
      <c r="FP605" s="202"/>
      <c r="FQ605" s="202"/>
      <c r="FR605" s="202"/>
      <c r="FS605" s="202"/>
      <c r="FT605" s="202"/>
      <c r="FU605" s="202"/>
      <c r="FV605" s="202"/>
      <c r="FW605" s="202"/>
      <c r="FX605" s="202"/>
      <c r="FY605" s="202"/>
      <c r="FZ605" s="202"/>
      <c r="GA605" s="202"/>
      <c r="GB605" s="202"/>
      <c r="GC605" s="202"/>
      <c r="GD605" s="202"/>
      <c r="GE605" s="202"/>
      <c r="GF605" s="202"/>
      <c r="GG605" s="202"/>
      <c r="GH605" s="202"/>
      <c r="GI605" s="202"/>
      <c r="GJ605" s="202"/>
      <c r="GK605" s="202"/>
      <c r="GL605" s="202"/>
      <c r="GM605" s="202"/>
      <c r="GN605" s="202"/>
      <c r="GO605" s="202"/>
      <c r="GP605" s="202"/>
      <c r="GQ605" s="202"/>
      <c r="GR605" s="202"/>
      <c r="GS605" s="202"/>
      <c r="GT605" s="202"/>
      <c r="GU605" s="202"/>
      <c r="GV605" s="202"/>
      <c r="GW605" s="202"/>
      <c r="GX605" s="202"/>
      <c r="GY605" s="202"/>
      <c r="GZ605" s="202"/>
      <c r="HA605" s="202"/>
      <c r="HB605" s="202"/>
      <c r="HC605" s="202"/>
      <c r="HD605" s="202"/>
      <c r="HE605" s="202"/>
      <c r="HF605" s="202"/>
      <c r="HG605" s="202"/>
      <c r="HH605" s="202"/>
      <c r="HI605" s="202"/>
      <c r="HJ605" s="202"/>
      <c r="HK605" s="202"/>
      <c r="HL605" s="202"/>
      <c r="HM605" s="202"/>
      <c r="HN605" s="202"/>
      <c r="HO605" s="202"/>
      <c r="HP605" s="202"/>
      <c r="HQ605" s="202"/>
      <c r="HR605" s="202"/>
      <c r="HS605" s="202"/>
    </row>
    <row r="606" spans="1:227" ht="10" customHeight="1" x14ac:dyDescent="0.35"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  <c r="BI606" s="202"/>
      <c r="BJ606" s="202"/>
      <c r="BK606" s="202"/>
      <c r="BL606" s="202"/>
      <c r="BM606" s="202"/>
      <c r="BN606" s="202"/>
      <c r="BO606" s="202"/>
      <c r="BP606" s="202"/>
      <c r="BQ606" s="202"/>
      <c r="BR606" s="202"/>
      <c r="BS606" s="202"/>
      <c r="BT606" s="202"/>
      <c r="BU606" s="202"/>
      <c r="BV606" s="202"/>
      <c r="BW606" s="202"/>
      <c r="BX606" s="202"/>
      <c r="BY606" s="202"/>
      <c r="BZ606" s="202"/>
      <c r="CA606" s="202"/>
      <c r="CB606" s="202"/>
      <c r="CC606" s="202"/>
      <c r="CD606" s="202"/>
      <c r="CE606" s="202"/>
      <c r="CF606" s="202"/>
      <c r="CG606" s="202"/>
      <c r="CH606" s="202"/>
      <c r="CI606" s="202"/>
      <c r="CJ606" s="202"/>
      <c r="CK606" s="202"/>
      <c r="CL606" s="202"/>
      <c r="CM606" s="202"/>
      <c r="CN606" s="202"/>
      <c r="CO606" s="202"/>
      <c r="CP606" s="202"/>
      <c r="CQ606" s="202"/>
      <c r="CR606" s="202"/>
      <c r="CS606" s="202"/>
      <c r="CT606" s="202"/>
      <c r="CU606" s="202"/>
      <c r="CV606" s="202"/>
      <c r="CW606" s="202"/>
      <c r="CX606" s="202"/>
      <c r="CY606" s="202"/>
      <c r="CZ606" s="202"/>
      <c r="DA606" s="202"/>
      <c r="DB606" s="202"/>
      <c r="DC606" s="202"/>
      <c r="DD606" s="202"/>
      <c r="DE606" s="202"/>
      <c r="DF606" s="202"/>
      <c r="DG606" s="202"/>
      <c r="DH606" s="202"/>
      <c r="DI606" s="202"/>
      <c r="DJ606" s="202"/>
      <c r="DK606" s="202"/>
      <c r="DL606" s="202"/>
      <c r="DM606" s="202"/>
      <c r="DN606" s="202"/>
      <c r="DO606" s="202"/>
      <c r="DP606" s="202"/>
      <c r="DQ606" s="202"/>
      <c r="DR606" s="202"/>
      <c r="DS606" s="202"/>
      <c r="DT606" s="202"/>
      <c r="DU606" s="202"/>
      <c r="DV606" s="202"/>
      <c r="DW606" s="202"/>
      <c r="DX606" s="202"/>
      <c r="DY606" s="202"/>
      <c r="DZ606" s="202"/>
      <c r="EA606" s="202"/>
      <c r="EB606" s="202"/>
      <c r="EC606" s="202"/>
      <c r="ED606" s="202"/>
      <c r="EE606" s="202"/>
      <c r="EF606" s="202"/>
      <c r="EG606" s="202"/>
      <c r="EH606" s="202"/>
      <c r="EI606" s="202"/>
      <c r="EJ606" s="202"/>
      <c r="EK606" s="202"/>
      <c r="EL606" s="202"/>
      <c r="EM606" s="202"/>
      <c r="EN606" s="202"/>
      <c r="EO606" s="202"/>
      <c r="EP606" s="202"/>
      <c r="EQ606" s="202"/>
      <c r="ER606" s="202"/>
      <c r="ES606" s="202"/>
      <c r="ET606" s="202"/>
      <c r="EU606" s="202"/>
      <c r="EV606" s="202"/>
      <c r="EW606" s="202"/>
      <c r="EX606" s="202"/>
      <c r="EY606" s="202"/>
      <c r="EZ606" s="202"/>
      <c r="FA606" s="202"/>
      <c r="FB606" s="202"/>
      <c r="FC606" s="202"/>
      <c r="FD606" s="202"/>
      <c r="FE606" s="202"/>
      <c r="FF606" s="202"/>
      <c r="FG606" s="202"/>
      <c r="FH606" s="202"/>
      <c r="FI606" s="202"/>
      <c r="FJ606" s="202"/>
      <c r="FK606" s="202"/>
      <c r="FL606" s="202"/>
      <c r="FM606" s="202"/>
      <c r="FN606" s="202"/>
      <c r="FO606" s="202"/>
      <c r="FP606" s="202"/>
      <c r="FQ606" s="202"/>
      <c r="FR606" s="202"/>
      <c r="FS606" s="202"/>
      <c r="FT606" s="202"/>
      <c r="FU606" s="202"/>
      <c r="FV606" s="202"/>
      <c r="FW606" s="202"/>
      <c r="FX606" s="202"/>
      <c r="FY606" s="202"/>
      <c r="FZ606" s="202"/>
      <c r="GA606" s="202"/>
      <c r="GB606" s="202"/>
      <c r="GC606" s="202"/>
      <c r="GD606" s="202"/>
      <c r="GE606" s="202"/>
      <c r="GF606" s="202"/>
      <c r="GG606" s="202"/>
      <c r="GH606" s="202"/>
      <c r="GI606" s="202"/>
      <c r="GJ606" s="202"/>
      <c r="GK606" s="202"/>
      <c r="GL606" s="202"/>
      <c r="GM606" s="202"/>
      <c r="GN606" s="202"/>
      <c r="GO606" s="202"/>
      <c r="GP606" s="202"/>
      <c r="GQ606" s="202"/>
      <c r="GR606" s="202"/>
      <c r="GS606" s="202"/>
      <c r="GT606" s="202"/>
      <c r="GU606" s="202"/>
      <c r="GV606" s="202"/>
      <c r="GW606" s="202"/>
      <c r="GX606" s="202"/>
      <c r="GY606" s="202"/>
      <c r="GZ606" s="202"/>
      <c r="HA606" s="202"/>
      <c r="HB606" s="202"/>
      <c r="HC606" s="202"/>
      <c r="HD606" s="202"/>
      <c r="HE606" s="202"/>
      <c r="HF606" s="202"/>
      <c r="HG606" s="202"/>
      <c r="HH606" s="202"/>
      <c r="HI606" s="202"/>
      <c r="HJ606" s="202"/>
      <c r="HK606" s="202"/>
      <c r="HL606" s="202"/>
      <c r="HM606" s="202"/>
      <c r="HN606" s="202"/>
      <c r="HO606" s="202"/>
      <c r="HP606" s="202"/>
      <c r="HQ606" s="202"/>
      <c r="HR606" s="202"/>
      <c r="HS606" s="202"/>
    </row>
    <row r="607" spans="1:227" ht="10" customHeight="1" x14ac:dyDescent="0.35"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  <c r="BI607" s="202"/>
      <c r="BJ607" s="202"/>
      <c r="BK607" s="202"/>
      <c r="BL607" s="202"/>
      <c r="BM607" s="202"/>
      <c r="BN607" s="202"/>
      <c r="BO607" s="202"/>
      <c r="BP607" s="202"/>
      <c r="BQ607" s="202"/>
      <c r="BR607" s="202"/>
      <c r="BS607" s="202"/>
      <c r="BT607" s="202"/>
      <c r="BU607" s="202"/>
      <c r="BV607" s="202"/>
      <c r="BW607" s="202"/>
      <c r="BX607" s="202"/>
      <c r="BY607" s="202"/>
      <c r="BZ607" s="202"/>
      <c r="CA607" s="202"/>
      <c r="CB607" s="202"/>
      <c r="CC607" s="202"/>
      <c r="CD607" s="202"/>
      <c r="CE607" s="202"/>
      <c r="CF607" s="202"/>
      <c r="CG607" s="202"/>
      <c r="CH607" s="202"/>
      <c r="CI607" s="202"/>
      <c r="CJ607" s="202"/>
      <c r="CK607" s="202"/>
      <c r="CL607" s="202"/>
      <c r="CM607" s="202"/>
      <c r="CN607" s="202"/>
      <c r="CO607" s="202"/>
      <c r="CP607" s="202"/>
      <c r="CQ607" s="202"/>
      <c r="CR607" s="202"/>
      <c r="CS607" s="202"/>
      <c r="CT607" s="202"/>
      <c r="CU607" s="202"/>
      <c r="CV607" s="202"/>
      <c r="CW607" s="202"/>
      <c r="CX607" s="202"/>
      <c r="CY607" s="202"/>
      <c r="CZ607" s="202"/>
      <c r="DA607" s="202"/>
      <c r="DB607" s="202"/>
      <c r="DC607" s="202"/>
      <c r="DD607" s="202"/>
      <c r="DE607" s="202"/>
      <c r="DF607" s="202"/>
      <c r="DG607" s="202"/>
      <c r="DH607" s="202"/>
      <c r="DI607" s="202"/>
      <c r="DJ607" s="202"/>
      <c r="DK607" s="202"/>
      <c r="DL607" s="202"/>
      <c r="DM607" s="202"/>
      <c r="DN607" s="202"/>
      <c r="DO607" s="202"/>
      <c r="DP607" s="202"/>
      <c r="DQ607" s="202"/>
      <c r="DR607" s="202"/>
      <c r="DS607" s="202"/>
      <c r="DT607" s="202"/>
      <c r="DU607" s="202"/>
      <c r="DV607" s="202"/>
      <c r="DW607" s="202"/>
      <c r="DX607" s="202"/>
      <c r="DY607" s="202"/>
      <c r="DZ607" s="202"/>
      <c r="EA607" s="202"/>
      <c r="EB607" s="202"/>
      <c r="EC607" s="202"/>
      <c r="ED607" s="202"/>
      <c r="EE607" s="202"/>
      <c r="EF607" s="202"/>
      <c r="EG607" s="202"/>
      <c r="EH607" s="202"/>
      <c r="EI607" s="202"/>
      <c r="EJ607" s="202"/>
      <c r="EK607" s="202"/>
      <c r="EL607" s="202"/>
      <c r="EM607" s="202"/>
      <c r="EN607" s="202"/>
      <c r="EO607" s="202"/>
      <c r="EP607" s="202"/>
      <c r="EQ607" s="202"/>
      <c r="ER607" s="202"/>
      <c r="ES607" s="202"/>
      <c r="ET607" s="202"/>
      <c r="EU607" s="202"/>
      <c r="EV607" s="202"/>
      <c r="EW607" s="202"/>
      <c r="EX607" s="202"/>
      <c r="EY607" s="202"/>
      <c r="EZ607" s="202"/>
      <c r="FA607" s="202"/>
      <c r="FB607" s="202"/>
      <c r="FC607" s="202"/>
      <c r="FD607" s="202"/>
      <c r="FE607" s="202"/>
      <c r="FF607" s="202"/>
      <c r="FG607" s="202"/>
      <c r="FH607" s="202"/>
      <c r="FI607" s="202"/>
      <c r="FJ607" s="202"/>
      <c r="FK607" s="202"/>
      <c r="FL607" s="202"/>
      <c r="FM607" s="202"/>
      <c r="FN607" s="202"/>
      <c r="FO607" s="202"/>
      <c r="FP607" s="202"/>
      <c r="FQ607" s="202"/>
      <c r="FR607" s="202"/>
      <c r="FS607" s="202"/>
      <c r="FT607" s="202"/>
      <c r="FU607" s="202"/>
      <c r="FV607" s="202"/>
      <c r="FW607" s="202"/>
      <c r="FX607" s="202"/>
      <c r="FY607" s="202"/>
      <c r="FZ607" s="202"/>
      <c r="GA607" s="202"/>
      <c r="GB607" s="202"/>
      <c r="GC607" s="202"/>
      <c r="GD607" s="202"/>
      <c r="GE607" s="202"/>
      <c r="GF607" s="202"/>
      <c r="GG607" s="202"/>
      <c r="GH607" s="202"/>
      <c r="GI607" s="202"/>
      <c r="GJ607" s="202"/>
      <c r="GK607" s="202"/>
      <c r="GL607" s="202"/>
      <c r="GM607" s="202"/>
      <c r="GN607" s="202"/>
      <c r="GO607" s="202"/>
      <c r="GP607" s="202"/>
      <c r="GQ607" s="202"/>
      <c r="GR607" s="202"/>
      <c r="GS607" s="202"/>
      <c r="GT607" s="202"/>
      <c r="GU607" s="202"/>
      <c r="GV607" s="202"/>
      <c r="GW607" s="202"/>
      <c r="GX607" s="202"/>
      <c r="GY607" s="202"/>
      <c r="GZ607" s="202"/>
      <c r="HA607" s="202"/>
      <c r="HB607" s="202"/>
      <c r="HC607" s="202"/>
      <c r="HD607" s="202"/>
      <c r="HE607" s="202"/>
      <c r="HF607" s="202"/>
      <c r="HG607" s="202"/>
      <c r="HH607" s="202"/>
      <c r="HI607" s="202"/>
      <c r="HJ607" s="202"/>
      <c r="HK607" s="202"/>
      <c r="HL607" s="202"/>
      <c r="HM607" s="202"/>
      <c r="HN607" s="202"/>
      <c r="HO607" s="202"/>
      <c r="HP607" s="202"/>
      <c r="HQ607" s="202"/>
      <c r="HR607" s="202"/>
      <c r="HS607" s="202"/>
    </row>
    <row r="608" spans="1:227" ht="10" customHeight="1" x14ac:dyDescent="0.35"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  <c r="BI608" s="202"/>
      <c r="BJ608" s="202"/>
      <c r="BK608" s="202"/>
      <c r="BL608" s="202"/>
      <c r="BM608" s="202"/>
      <c r="BN608" s="202"/>
      <c r="BO608" s="202"/>
      <c r="BP608" s="202"/>
      <c r="BQ608" s="202"/>
      <c r="BR608" s="202"/>
      <c r="BS608" s="202"/>
      <c r="BT608" s="202"/>
      <c r="BU608" s="202"/>
      <c r="BV608" s="202"/>
      <c r="BW608" s="202"/>
      <c r="BX608" s="202"/>
      <c r="BY608" s="202"/>
      <c r="BZ608" s="202"/>
      <c r="CA608" s="202"/>
      <c r="CB608" s="202"/>
      <c r="CC608" s="202"/>
      <c r="CD608" s="202"/>
      <c r="CE608" s="202"/>
      <c r="CF608" s="202"/>
      <c r="CG608" s="202"/>
      <c r="CH608" s="202"/>
      <c r="CI608" s="202"/>
      <c r="CJ608" s="202"/>
      <c r="CK608" s="202"/>
      <c r="CL608" s="202"/>
      <c r="CM608" s="202"/>
      <c r="CN608" s="202"/>
      <c r="CO608" s="202"/>
      <c r="CP608" s="202"/>
      <c r="CQ608" s="202"/>
      <c r="CR608" s="202"/>
      <c r="CS608" s="202"/>
      <c r="CT608" s="202"/>
      <c r="CU608" s="202"/>
      <c r="CV608" s="202"/>
      <c r="CW608" s="202"/>
      <c r="CX608" s="202"/>
      <c r="CY608" s="202"/>
      <c r="CZ608" s="202"/>
      <c r="DA608" s="202"/>
      <c r="DB608" s="202"/>
      <c r="DC608" s="202"/>
      <c r="DD608" s="202"/>
      <c r="DE608" s="202"/>
      <c r="DF608" s="202"/>
      <c r="DG608" s="202"/>
      <c r="DH608" s="202"/>
      <c r="DI608" s="202"/>
      <c r="DJ608" s="202"/>
      <c r="DK608" s="202"/>
      <c r="DL608" s="202"/>
      <c r="DM608" s="202"/>
      <c r="DN608" s="202"/>
      <c r="DO608" s="202"/>
      <c r="DP608" s="202"/>
      <c r="DQ608" s="202"/>
      <c r="DR608" s="202"/>
      <c r="DS608" s="202"/>
      <c r="DT608" s="202"/>
      <c r="DU608" s="202"/>
      <c r="DV608" s="202"/>
      <c r="DW608" s="202"/>
      <c r="DX608" s="202"/>
      <c r="DY608" s="202"/>
      <c r="DZ608" s="202"/>
      <c r="EA608" s="202"/>
      <c r="EB608" s="202"/>
      <c r="EC608" s="202"/>
      <c r="ED608" s="202"/>
      <c r="EE608" s="202"/>
      <c r="EF608" s="202"/>
      <c r="EG608" s="202"/>
      <c r="EH608" s="202"/>
      <c r="EI608" s="202"/>
      <c r="EJ608" s="202"/>
      <c r="EK608" s="202"/>
      <c r="EL608" s="202"/>
      <c r="EM608" s="202"/>
      <c r="EN608" s="202"/>
      <c r="EO608" s="202"/>
      <c r="EP608" s="202"/>
      <c r="EQ608" s="202"/>
      <c r="ER608" s="202"/>
      <c r="ES608" s="202"/>
      <c r="ET608" s="202"/>
      <c r="EU608" s="202"/>
      <c r="EV608" s="202"/>
      <c r="EW608" s="202"/>
      <c r="EX608" s="202"/>
      <c r="EY608" s="202"/>
      <c r="EZ608" s="202"/>
      <c r="FA608" s="202"/>
      <c r="FB608" s="202"/>
      <c r="FC608" s="202"/>
      <c r="FD608" s="202"/>
      <c r="FE608" s="202"/>
      <c r="FF608" s="202"/>
      <c r="FG608" s="202"/>
      <c r="FH608" s="202"/>
      <c r="FI608" s="202"/>
      <c r="FJ608" s="202"/>
      <c r="FK608" s="202"/>
      <c r="FL608" s="202"/>
      <c r="FM608" s="202"/>
      <c r="FN608" s="202"/>
      <c r="FO608" s="202"/>
      <c r="FP608" s="202"/>
      <c r="FQ608" s="202"/>
      <c r="FR608" s="202"/>
      <c r="FS608" s="202"/>
      <c r="FT608" s="202"/>
      <c r="FU608" s="202"/>
      <c r="FV608" s="202"/>
      <c r="FW608" s="202"/>
      <c r="FX608" s="202"/>
      <c r="FY608" s="202"/>
      <c r="FZ608" s="202"/>
      <c r="GA608" s="202"/>
      <c r="GB608" s="202"/>
      <c r="GC608" s="202"/>
      <c r="GD608" s="202"/>
      <c r="GE608" s="202"/>
      <c r="GF608" s="202"/>
      <c r="GG608" s="202"/>
      <c r="GH608" s="202"/>
      <c r="GI608" s="202"/>
      <c r="GJ608" s="202"/>
      <c r="GK608" s="202"/>
      <c r="GL608" s="202"/>
      <c r="GM608" s="202"/>
      <c r="GN608" s="202"/>
      <c r="GO608" s="202"/>
      <c r="GP608" s="202"/>
      <c r="GQ608" s="202"/>
      <c r="GR608" s="202"/>
      <c r="GS608" s="202"/>
      <c r="GT608" s="202"/>
      <c r="GU608" s="202"/>
      <c r="GV608" s="202"/>
      <c r="GW608" s="202"/>
      <c r="GX608" s="202"/>
      <c r="GY608" s="202"/>
      <c r="GZ608" s="202"/>
      <c r="HA608" s="202"/>
      <c r="HB608" s="202"/>
      <c r="HC608" s="202"/>
      <c r="HD608" s="202"/>
      <c r="HE608" s="202"/>
      <c r="HF608" s="202"/>
      <c r="HG608" s="202"/>
      <c r="HH608" s="202"/>
      <c r="HI608" s="202"/>
      <c r="HJ608" s="202"/>
      <c r="HK608" s="202"/>
      <c r="HL608" s="202"/>
      <c r="HM608" s="202"/>
      <c r="HN608" s="202"/>
      <c r="HO608" s="202"/>
      <c r="HP608" s="202"/>
      <c r="HQ608" s="202"/>
      <c r="HR608" s="202"/>
      <c r="HS608" s="202"/>
    </row>
    <row r="609" spans="51:227" ht="10" customHeight="1" x14ac:dyDescent="0.35"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  <c r="BI609" s="202"/>
      <c r="BJ609" s="202"/>
      <c r="BK609" s="202"/>
      <c r="BL609" s="202"/>
      <c r="BM609" s="202"/>
      <c r="BN609" s="202"/>
      <c r="BO609" s="202"/>
      <c r="BP609" s="202"/>
      <c r="BQ609" s="202"/>
      <c r="BR609" s="202"/>
      <c r="BS609" s="202"/>
      <c r="BT609" s="202"/>
      <c r="BU609" s="202"/>
      <c r="BV609" s="202"/>
      <c r="BW609" s="202"/>
      <c r="BX609" s="202"/>
      <c r="BY609" s="202"/>
      <c r="BZ609" s="202"/>
      <c r="CA609" s="202"/>
      <c r="CB609" s="202"/>
      <c r="CC609" s="202"/>
      <c r="CD609" s="202"/>
      <c r="CE609" s="202"/>
      <c r="CF609" s="202"/>
      <c r="CG609" s="202"/>
      <c r="CH609" s="202"/>
      <c r="CI609" s="202"/>
      <c r="CJ609" s="202"/>
      <c r="CK609" s="202"/>
      <c r="CL609" s="202"/>
      <c r="CM609" s="202"/>
      <c r="CN609" s="202"/>
      <c r="CO609" s="202"/>
      <c r="CP609" s="202"/>
      <c r="CQ609" s="202"/>
      <c r="CR609" s="202"/>
      <c r="CS609" s="202"/>
      <c r="CT609" s="202"/>
      <c r="CU609" s="202"/>
      <c r="CV609" s="202"/>
      <c r="CW609" s="202"/>
      <c r="CX609" s="202"/>
      <c r="CY609" s="202"/>
      <c r="CZ609" s="202"/>
      <c r="DA609" s="202"/>
      <c r="DB609" s="202"/>
      <c r="DC609" s="202"/>
      <c r="DD609" s="202"/>
      <c r="DE609" s="202"/>
      <c r="DF609" s="202"/>
      <c r="DG609" s="202"/>
      <c r="DH609" s="202"/>
      <c r="DI609" s="202"/>
      <c r="DJ609" s="202"/>
      <c r="DK609" s="202"/>
      <c r="DL609" s="202"/>
      <c r="DM609" s="202"/>
      <c r="DN609" s="202"/>
      <c r="DO609" s="202"/>
      <c r="DP609" s="202"/>
      <c r="DQ609" s="202"/>
      <c r="DR609" s="202"/>
      <c r="DS609" s="202"/>
      <c r="DT609" s="202"/>
      <c r="DU609" s="202"/>
      <c r="DV609" s="202"/>
      <c r="DW609" s="202"/>
      <c r="DX609" s="202"/>
      <c r="DY609" s="202"/>
      <c r="DZ609" s="202"/>
      <c r="EA609" s="202"/>
      <c r="EB609" s="202"/>
      <c r="EC609" s="202"/>
      <c r="ED609" s="202"/>
      <c r="EE609" s="202"/>
      <c r="EF609" s="202"/>
      <c r="EG609" s="202"/>
      <c r="EH609" s="202"/>
      <c r="EI609" s="202"/>
      <c r="EJ609" s="202"/>
      <c r="EK609" s="202"/>
      <c r="EL609" s="202"/>
      <c r="EM609" s="202"/>
      <c r="EN609" s="202"/>
      <c r="EO609" s="202"/>
      <c r="EP609" s="202"/>
      <c r="EQ609" s="202"/>
      <c r="ER609" s="202"/>
      <c r="ES609" s="202"/>
      <c r="ET609" s="202"/>
      <c r="EU609" s="202"/>
      <c r="EV609" s="202"/>
      <c r="EW609" s="202"/>
      <c r="EX609" s="202"/>
      <c r="EY609" s="202"/>
      <c r="EZ609" s="202"/>
      <c r="FA609" s="202"/>
      <c r="FB609" s="202"/>
      <c r="FC609" s="202"/>
      <c r="FD609" s="202"/>
      <c r="FE609" s="202"/>
      <c r="FF609" s="202"/>
      <c r="FG609" s="202"/>
      <c r="FH609" s="202"/>
      <c r="FI609" s="202"/>
      <c r="FJ609" s="202"/>
      <c r="FK609" s="202"/>
      <c r="FL609" s="202"/>
      <c r="FM609" s="202"/>
      <c r="FN609" s="202"/>
      <c r="FO609" s="202"/>
      <c r="FP609" s="202"/>
      <c r="FQ609" s="202"/>
      <c r="FR609" s="202"/>
      <c r="FS609" s="202"/>
      <c r="FT609" s="202"/>
      <c r="FU609" s="202"/>
      <c r="FV609" s="202"/>
      <c r="FW609" s="202"/>
      <c r="FX609" s="202"/>
      <c r="FY609" s="202"/>
      <c r="FZ609" s="202"/>
      <c r="GA609" s="202"/>
      <c r="GB609" s="202"/>
      <c r="GC609" s="202"/>
      <c r="GD609" s="202"/>
      <c r="GE609" s="202"/>
      <c r="GF609" s="202"/>
      <c r="GG609" s="202"/>
      <c r="GH609" s="202"/>
      <c r="GI609" s="202"/>
      <c r="GJ609" s="202"/>
      <c r="GK609" s="202"/>
      <c r="GL609" s="202"/>
      <c r="GM609" s="202"/>
      <c r="GN609" s="202"/>
      <c r="GO609" s="202"/>
      <c r="GP609" s="202"/>
      <c r="GQ609" s="202"/>
      <c r="GR609" s="202"/>
      <c r="GS609" s="202"/>
      <c r="GT609" s="202"/>
      <c r="GU609" s="202"/>
      <c r="GV609" s="202"/>
      <c r="GW609" s="202"/>
      <c r="GX609" s="202"/>
      <c r="GY609" s="202"/>
      <c r="GZ609" s="202"/>
      <c r="HA609" s="202"/>
      <c r="HB609" s="202"/>
      <c r="HC609" s="202"/>
      <c r="HD609" s="202"/>
      <c r="HE609" s="202"/>
      <c r="HF609" s="202"/>
      <c r="HG609" s="202"/>
      <c r="HH609" s="202"/>
      <c r="HI609" s="202"/>
      <c r="HJ609" s="202"/>
      <c r="HK609" s="202"/>
      <c r="HL609" s="202"/>
      <c r="HM609" s="202"/>
      <c r="HN609" s="202"/>
      <c r="HO609" s="202"/>
      <c r="HP609" s="202"/>
      <c r="HQ609" s="202"/>
      <c r="HR609" s="202"/>
      <c r="HS609" s="202"/>
    </row>
    <row r="610" spans="51:227" ht="10" customHeight="1" x14ac:dyDescent="0.35">
      <c r="AY610" s="202"/>
      <c r="AZ610" s="202"/>
      <c r="BA610" s="202"/>
      <c r="BB610" s="202"/>
      <c r="BC610" s="202"/>
      <c r="BD610" s="202"/>
      <c r="BE610" s="202"/>
      <c r="BF610" s="202"/>
      <c r="BG610" s="202"/>
      <c r="BH610" s="202"/>
      <c r="BI610" s="202"/>
      <c r="BJ610" s="202"/>
      <c r="BK610" s="202"/>
      <c r="BL610" s="202"/>
      <c r="BM610" s="202"/>
      <c r="BN610" s="202"/>
      <c r="BO610" s="202"/>
      <c r="BP610" s="202"/>
      <c r="BQ610" s="202"/>
      <c r="BR610" s="202"/>
      <c r="BS610" s="202"/>
      <c r="BT610" s="202"/>
      <c r="BU610" s="202"/>
      <c r="BV610" s="202"/>
      <c r="BW610" s="202"/>
      <c r="BX610" s="202"/>
      <c r="BY610" s="202"/>
      <c r="BZ610" s="202"/>
      <c r="CA610" s="202"/>
      <c r="CB610" s="202"/>
      <c r="CC610" s="202"/>
      <c r="CD610" s="202"/>
      <c r="CE610" s="202"/>
      <c r="CF610" s="202"/>
      <c r="CG610" s="202"/>
      <c r="CH610" s="202"/>
      <c r="CI610" s="202"/>
      <c r="CJ610" s="202"/>
      <c r="CK610" s="202"/>
      <c r="CL610" s="202"/>
      <c r="CM610" s="202"/>
      <c r="CN610" s="202"/>
      <c r="CO610" s="202"/>
      <c r="CP610" s="202"/>
      <c r="CQ610" s="202"/>
      <c r="CR610" s="202"/>
      <c r="CS610" s="202"/>
      <c r="CT610" s="202"/>
      <c r="CU610" s="202"/>
      <c r="CV610" s="202"/>
      <c r="CW610" s="202"/>
      <c r="CX610" s="202"/>
      <c r="CY610" s="202"/>
      <c r="CZ610" s="202"/>
      <c r="DA610" s="202"/>
      <c r="DB610" s="202"/>
      <c r="DC610" s="202"/>
      <c r="DD610" s="202"/>
      <c r="DE610" s="202"/>
      <c r="DF610" s="202"/>
      <c r="DG610" s="202"/>
      <c r="DH610" s="202"/>
      <c r="DI610" s="202"/>
      <c r="DJ610" s="202"/>
      <c r="DK610" s="202"/>
      <c r="DL610" s="202"/>
      <c r="DM610" s="202"/>
      <c r="DN610" s="202"/>
      <c r="DO610" s="202"/>
      <c r="DP610" s="202"/>
      <c r="DQ610" s="202"/>
      <c r="DR610" s="202"/>
      <c r="DS610" s="202"/>
      <c r="DT610" s="202"/>
      <c r="DU610" s="202"/>
      <c r="DV610" s="202"/>
      <c r="DW610" s="202"/>
      <c r="DX610" s="202"/>
      <c r="DY610" s="202"/>
      <c r="DZ610" s="202"/>
      <c r="EA610" s="202"/>
      <c r="EB610" s="202"/>
      <c r="EC610" s="202"/>
      <c r="ED610" s="202"/>
      <c r="EE610" s="202"/>
      <c r="EF610" s="202"/>
      <c r="EG610" s="202"/>
      <c r="EH610" s="202"/>
      <c r="EI610" s="202"/>
      <c r="EJ610" s="202"/>
      <c r="EK610" s="202"/>
      <c r="EL610" s="202"/>
      <c r="EM610" s="202"/>
      <c r="EN610" s="202"/>
      <c r="EO610" s="202"/>
      <c r="EP610" s="202"/>
      <c r="EQ610" s="202"/>
      <c r="ER610" s="202"/>
      <c r="ES610" s="202"/>
      <c r="ET610" s="202"/>
      <c r="EU610" s="202"/>
      <c r="EV610" s="202"/>
      <c r="EW610" s="202"/>
      <c r="EX610" s="202"/>
      <c r="EY610" s="202"/>
      <c r="EZ610" s="202"/>
      <c r="FA610" s="202"/>
      <c r="FB610" s="202"/>
      <c r="FC610" s="202"/>
      <c r="FD610" s="202"/>
      <c r="FE610" s="202"/>
      <c r="FF610" s="202"/>
      <c r="FG610" s="202"/>
      <c r="FH610" s="202"/>
      <c r="FI610" s="202"/>
      <c r="FJ610" s="202"/>
      <c r="FK610" s="202"/>
      <c r="FL610" s="202"/>
      <c r="FM610" s="202"/>
      <c r="FN610" s="202"/>
      <c r="FO610" s="202"/>
      <c r="FP610" s="202"/>
      <c r="FQ610" s="202"/>
      <c r="FR610" s="202"/>
      <c r="FS610" s="202"/>
      <c r="FT610" s="202"/>
      <c r="FU610" s="202"/>
      <c r="FV610" s="202"/>
      <c r="FW610" s="202"/>
      <c r="FX610" s="202"/>
      <c r="FY610" s="202"/>
      <c r="FZ610" s="202"/>
      <c r="GA610" s="202"/>
      <c r="GB610" s="202"/>
      <c r="GC610" s="202"/>
      <c r="GD610" s="202"/>
      <c r="GE610" s="202"/>
      <c r="GF610" s="202"/>
      <c r="GG610" s="202"/>
      <c r="GH610" s="202"/>
      <c r="GI610" s="202"/>
      <c r="GJ610" s="202"/>
      <c r="GK610" s="202"/>
      <c r="GL610" s="202"/>
      <c r="GM610" s="202"/>
      <c r="GN610" s="202"/>
      <c r="GO610" s="202"/>
      <c r="GP610" s="202"/>
      <c r="GQ610" s="202"/>
      <c r="GR610" s="202"/>
      <c r="GS610" s="202"/>
      <c r="GT610" s="202"/>
      <c r="GU610" s="202"/>
      <c r="GV610" s="202"/>
      <c r="GW610" s="202"/>
      <c r="GX610" s="202"/>
      <c r="GY610" s="202"/>
      <c r="GZ610" s="202"/>
      <c r="HA610" s="202"/>
      <c r="HB610" s="202"/>
      <c r="HC610" s="202"/>
      <c r="HD610" s="202"/>
      <c r="HE610" s="202"/>
      <c r="HF610" s="202"/>
      <c r="HG610" s="202"/>
      <c r="HH610" s="202"/>
      <c r="HI610" s="202"/>
      <c r="HJ610" s="202"/>
      <c r="HK610" s="202"/>
      <c r="HL610" s="202"/>
      <c r="HM610" s="202"/>
      <c r="HN610" s="202"/>
      <c r="HO610" s="202"/>
      <c r="HP610" s="202"/>
      <c r="HQ610" s="202"/>
      <c r="HR610" s="202"/>
      <c r="HS610" s="202"/>
    </row>
    <row r="611" spans="51:227" ht="10" customHeight="1" x14ac:dyDescent="0.35">
      <c r="AY611" s="202"/>
      <c r="AZ611" s="202"/>
      <c r="BA611" s="202"/>
      <c r="BB611" s="202"/>
      <c r="BC611" s="202"/>
      <c r="BD611" s="202"/>
      <c r="BE611" s="202"/>
      <c r="BF611" s="202"/>
      <c r="BG611" s="202"/>
      <c r="BH611" s="202"/>
      <c r="BI611" s="202"/>
      <c r="BJ611" s="202"/>
      <c r="BK611" s="202"/>
      <c r="BL611" s="202"/>
      <c r="BM611" s="202"/>
      <c r="BN611" s="202"/>
      <c r="BO611" s="202"/>
      <c r="BP611" s="202"/>
      <c r="BQ611" s="202"/>
      <c r="BR611" s="202"/>
      <c r="BS611" s="202"/>
      <c r="BT611" s="202"/>
      <c r="BU611" s="202"/>
      <c r="BV611" s="202"/>
      <c r="BW611" s="202"/>
      <c r="BX611" s="202"/>
      <c r="BY611" s="202"/>
      <c r="BZ611" s="202"/>
      <c r="CA611" s="202"/>
      <c r="CB611" s="202"/>
      <c r="CC611" s="202"/>
      <c r="CD611" s="202"/>
      <c r="CE611" s="202"/>
      <c r="CF611" s="202"/>
      <c r="CG611" s="202"/>
      <c r="CH611" s="202"/>
      <c r="CI611" s="202"/>
      <c r="CJ611" s="202"/>
      <c r="CK611" s="202"/>
      <c r="CL611" s="202"/>
      <c r="CM611" s="202"/>
      <c r="CN611" s="202"/>
      <c r="CO611" s="202"/>
      <c r="CP611" s="202"/>
      <c r="CQ611" s="202"/>
      <c r="CR611" s="202"/>
      <c r="CS611" s="202"/>
      <c r="CT611" s="202"/>
      <c r="CU611" s="202"/>
      <c r="CV611" s="202"/>
      <c r="CW611" s="202"/>
      <c r="CX611" s="202"/>
      <c r="CY611" s="202"/>
      <c r="CZ611" s="202"/>
      <c r="DA611" s="202"/>
      <c r="DB611" s="202"/>
      <c r="DC611" s="202"/>
      <c r="DD611" s="202"/>
      <c r="DE611" s="202"/>
      <c r="DF611" s="202"/>
      <c r="DG611" s="202"/>
      <c r="DH611" s="202"/>
      <c r="DI611" s="202"/>
      <c r="DJ611" s="202"/>
      <c r="DK611" s="202"/>
      <c r="DL611" s="202"/>
      <c r="DM611" s="202"/>
      <c r="DN611" s="202"/>
      <c r="DO611" s="202"/>
      <c r="DP611" s="202"/>
      <c r="DQ611" s="202"/>
      <c r="DR611" s="202"/>
      <c r="DS611" s="202"/>
      <c r="DT611" s="202"/>
      <c r="DU611" s="202"/>
      <c r="DV611" s="202"/>
      <c r="DW611" s="202"/>
      <c r="DX611" s="202"/>
      <c r="DY611" s="202"/>
      <c r="DZ611" s="202"/>
      <c r="EA611" s="202"/>
      <c r="EB611" s="202"/>
      <c r="EC611" s="202"/>
      <c r="ED611" s="202"/>
      <c r="EE611" s="202"/>
      <c r="EF611" s="202"/>
      <c r="EG611" s="202"/>
      <c r="EH611" s="202"/>
      <c r="EI611" s="202"/>
      <c r="EJ611" s="202"/>
      <c r="EK611" s="202"/>
      <c r="EL611" s="202"/>
      <c r="EM611" s="202"/>
      <c r="EN611" s="202"/>
      <c r="EO611" s="202"/>
      <c r="EP611" s="202"/>
      <c r="EQ611" s="202"/>
      <c r="ER611" s="202"/>
      <c r="ES611" s="202"/>
      <c r="ET611" s="202"/>
      <c r="EU611" s="202"/>
      <c r="EV611" s="202"/>
      <c r="EW611" s="202"/>
      <c r="EX611" s="202"/>
      <c r="EY611" s="202"/>
      <c r="EZ611" s="202"/>
      <c r="FA611" s="202"/>
      <c r="FB611" s="202"/>
      <c r="FC611" s="202"/>
      <c r="FD611" s="202"/>
      <c r="FE611" s="202"/>
      <c r="FF611" s="202"/>
      <c r="FG611" s="202"/>
      <c r="FH611" s="202"/>
      <c r="FI611" s="202"/>
      <c r="FJ611" s="202"/>
      <c r="FK611" s="202"/>
      <c r="FL611" s="202"/>
      <c r="FM611" s="202"/>
      <c r="FN611" s="202"/>
      <c r="FO611" s="202"/>
      <c r="FP611" s="202"/>
      <c r="FQ611" s="202"/>
      <c r="FR611" s="202"/>
      <c r="FS611" s="202"/>
      <c r="FT611" s="202"/>
      <c r="FU611" s="202"/>
      <c r="FV611" s="202"/>
      <c r="FW611" s="202"/>
      <c r="FX611" s="202"/>
      <c r="FY611" s="202"/>
      <c r="FZ611" s="202"/>
      <c r="GA611" s="202"/>
      <c r="GB611" s="202"/>
      <c r="GC611" s="202"/>
      <c r="GD611" s="202"/>
      <c r="GE611" s="202"/>
      <c r="GF611" s="202"/>
      <c r="GG611" s="202"/>
      <c r="GH611" s="202"/>
      <c r="GI611" s="202"/>
      <c r="GJ611" s="202"/>
      <c r="GK611" s="202"/>
      <c r="GL611" s="202"/>
      <c r="GM611" s="202"/>
      <c r="GN611" s="202"/>
      <c r="GO611" s="202"/>
      <c r="GP611" s="202"/>
      <c r="GQ611" s="202"/>
      <c r="GR611" s="202"/>
      <c r="GS611" s="202"/>
      <c r="GT611" s="202"/>
      <c r="GU611" s="202"/>
      <c r="GV611" s="202"/>
      <c r="GW611" s="202"/>
      <c r="GX611" s="202"/>
      <c r="GY611" s="202"/>
      <c r="GZ611" s="202"/>
      <c r="HA611" s="202"/>
      <c r="HB611" s="202"/>
      <c r="HC611" s="202"/>
      <c r="HD611" s="202"/>
      <c r="HE611" s="202"/>
      <c r="HF611" s="202"/>
      <c r="HG611" s="202"/>
      <c r="HH611" s="202"/>
      <c r="HI611" s="202"/>
      <c r="HJ611" s="202"/>
      <c r="HK611" s="202"/>
      <c r="HL611" s="202"/>
      <c r="HM611" s="202"/>
      <c r="HN611" s="202"/>
      <c r="HO611" s="202"/>
      <c r="HP611" s="202"/>
      <c r="HQ611" s="202"/>
      <c r="HR611" s="202"/>
      <c r="HS611" s="202"/>
    </row>
    <row r="612" spans="51:227" ht="10" customHeight="1" x14ac:dyDescent="0.35"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  <c r="BI612" s="202"/>
      <c r="BJ612" s="202"/>
      <c r="BK612" s="202"/>
      <c r="BL612" s="202"/>
      <c r="BM612" s="202"/>
      <c r="BN612" s="202"/>
      <c r="BO612" s="202"/>
      <c r="BP612" s="202"/>
      <c r="BQ612" s="202"/>
      <c r="BR612" s="202"/>
      <c r="BS612" s="202"/>
      <c r="BT612" s="202"/>
      <c r="BU612" s="202"/>
      <c r="BV612" s="202"/>
      <c r="BW612" s="202"/>
      <c r="BX612" s="202"/>
      <c r="BY612" s="202"/>
      <c r="BZ612" s="202"/>
      <c r="CA612" s="202"/>
      <c r="CB612" s="202"/>
      <c r="CC612" s="202"/>
      <c r="CD612" s="202"/>
      <c r="CE612" s="202"/>
      <c r="CF612" s="202"/>
      <c r="CG612" s="202"/>
      <c r="CH612" s="202"/>
      <c r="CI612" s="202"/>
      <c r="CJ612" s="202"/>
      <c r="CK612" s="202"/>
      <c r="CL612" s="202"/>
      <c r="CM612" s="202"/>
      <c r="CN612" s="202"/>
      <c r="CO612" s="202"/>
      <c r="CP612" s="202"/>
      <c r="CQ612" s="202"/>
      <c r="CR612" s="202"/>
      <c r="CS612" s="202"/>
      <c r="CT612" s="202"/>
      <c r="CU612" s="202"/>
      <c r="CV612" s="202"/>
      <c r="CW612" s="202"/>
      <c r="CX612" s="202"/>
      <c r="CY612" s="202"/>
      <c r="CZ612" s="202"/>
      <c r="DA612" s="202"/>
      <c r="DB612" s="202"/>
      <c r="DC612" s="202"/>
      <c r="DD612" s="202"/>
      <c r="DE612" s="202"/>
      <c r="DF612" s="202"/>
      <c r="DG612" s="202"/>
      <c r="DH612" s="202"/>
      <c r="DI612" s="202"/>
      <c r="DJ612" s="202"/>
      <c r="DK612" s="202"/>
      <c r="DL612" s="202"/>
      <c r="DM612" s="202"/>
      <c r="DN612" s="202"/>
      <c r="DO612" s="202"/>
      <c r="DP612" s="202"/>
      <c r="DQ612" s="202"/>
      <c r="DR612" s="202"/>
      <c r="DS612" s="202"/>
      <c r="DT612" s="202"/>
      <c r="DU612" s="202"/>
      <c r="DV612" s="202"/>
      <c r="DW612" s="202"/>
      <c r="DX612" s="202"/>
      <c r="DY612" s="202"/>
      <c r="DZ612" s="202"/>
      <c r="EA612" s="202"/>
      <c r="EB612" s="202"/>
      <c r="EC612" s="202"/>
      <c r="ED612" s="202"/>
      <c r="EE612" s="202"/>
      <c r="EF612" s="202"/>
      <c r="EG612" s="202"/>
      <c r="EH612" s="202"/>
      <c r="EI612" s="202"/>
      <c r="EJ612" s="202"/>
      <c r="EK612" s="202"/>
      <c r="EL612" s="202"/>
      <c r="EM612" s="202"/>
      <c r="EN612" s="202"/>
      <c r="EO612" s="202"/>
      <c r="EP612" s="202"/>
      <c r="EQ612" s="202"/>
      <c r="ER612" s="202"/>
      <c r="ES612" s="202"/>
      <c r="ET612" s="202"/>
      <c r="EU612" s="202"/>
      <c r="EV612" s="202"/>
      <c r="EW612" s="202"/>
      <c r="EX612" s="202"/>
      <c r="EY612" s="202"/>
      <c r="EZ612" s="202"/>
      <c r="FA612" s="202"/>
      <c r="FB612" s="202"/>
      <c r="FC612" s="202"/>
      <c r="FD612" s="202"/>
      <c r="FE612" s="202"/>
      <c r="FF612" s="202"/>
      <c r="FG612" s="202"/>
      <c r="FH612" s="202"/>
      <c r="FI612" s="202"/>
      <c r="FJ612" s="202"/>
      <c r="FK612" s="202"/>
      <c r="FL612" s="202"/>
      <c r="FM612" s="202"/>
      <c r="FN612" s="202"/>
      <c r="FO612" s="202"/>
      <c r="FP612" s="202"/>
      <c r="FQ612" s="202"/>
      <c r="FR612" s="202"/>
      <c r="FS612" s="202"/>
      <c r="FT612" s="202"/>
      <c r="FU612" s="202"/>
      <c r="FV612" s="202"/>
      <c r="FW612" s="202"/>
      <c r="FX612" s="202"/>
      <c r="FY612" s="202"/>
      <c r="FZ612" s="202"/>
      <c r="GA612" s="202"/>
      <c r="GB612" s="202"/>
      <c r="GC612" s="202"/>
      <c r="GD612" s="202"/>
      <c r="GE612" s="202"/>
      <c r="GF612" s="202"/>
      <c r="GG612" s="202"/>
      <c r="GH612" s="202"/>
      <c r="GI612" s="202"/>
      <c r="GJ612" s="202"/>
      <c r="GK612" s="202"/>
      <c r="GL612" s="202"/>
      <c r="GM612" s="202"/>
      <c r="GN612" s="202"/>
      <c r="GO612" s="202"/>
      <c r="GP612" s="202"/>
      <c r="GQ612" s="202"/>
      <c r="GR612" s="202"/>
      <c r="GS612" s="202"/>
      <c r="GT612" s="202"/>
      <c r="GU612" s="202"/>
      <c r="GV612" s="202"/>
      <c r="GW612" s="202"/>
      <c r="GX612" s="202"/>
      <c r="GY612" s="202"/>
      <c r="GZ612" s="202"/>
      <c r="HA612" s="202"/>
      <c r="HB612" s="202"/>
      <c r="HC612" s="202"/>
      <c r="HD612" s="202"/>
      <c r="HE612" s="202"/>
      <c r="HF612" s="202"/>
      <c r="HG612" s="202"/>
      <c r="HH612" s="202"/>
      <c r="HI612" s="202"/>
      <c r="HJ612" s="202"/>
      <c r="HK612" s="202"/>
      <c r="HL612" s="202"/>
      <c r="HM612" s="202"/>
      <c r="HN612" s="202"/>
      <c r="HO612" s="202"/>
      <c r="HP612" s="202"/>
      <c r="HQ612" s="202"/>
      <c r="HR612" s="202"/>
      <c r="HS612" s="202"/>
    </row>
    <row r="613" spans="51:227" ht="10" customHeight="1" x14ac:dyDescent="0.35"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  <c r="BI613" s="202"/>
      <c r="BJ613" s="202"/>
      <c r="BK613" s="202"/>
      <c r="BL613" s="202"/>
      <c r="BM613" s="202"/>
      <c r="BN613" s="202"/>
      <c r="BO613" s="202"/>
      <c r="BP613" s="202"/>
      <c r="BQ613" s="202"/>
      <c r="BR613" s="202"/>
      <c r="BS613" s="202"/>
      <c r="BT613" s="202"/>
      <c r="BU613" s="202"/>
      <c r="BV613" s="202"/>
      <c r="BW613" s="202"/>
      <c r="BX613" s="202"/>
      <c r="BY613" s="202"/>
      <c r="BZ613" s="202"/>
      <c r="CA613" s="202"/>
      <c r="CB613" s="202"/>
      <c r="CC613" s="202"/>
      <c r="CD613" s="202"/>
      <c r="CE613" s="202"/>
      <c r="CF613" s="202"/>
      <c r="CG613" s="202"/>
      <c r="CH613" s="202"/>
      <c r="CI613" s="202"/>
      <c r="CJ613" s="202"/>
      <c r="CK613" s="202"/>
      <c r="CL613" s="202"/>
      <c r="CM613" s="202"/>
      <c r="CN613" s="202"/>
      <c r="CO613" s="202"/>
      <c r="CP613" s="202"/>
      <c r="CQ613" s="202"/>
      <c r="CR613" s="202"/>
      <c r="CS613" s="202"/>
      <c r="CT613" s="202"/>
      <c r="CU613" s="202"/>
      <c r="CV613" s="202"/>
      <c r="CW613" s="202"/>
      <c r="CX613" s="202"/>
      <c r="CY613" s="202"/>
      <c r="CZ613" s="202"/>
      <c r="DA613" s="202"/>
      <c r="DB613" s="202"/>
      <c r="DC613" s="202"/>
      <c r="DD613" s="202"/>
      <c r="DE613" s="202"/>
      <c r="DF613" s="202"/>
      <c r="DG613" s="202"/>
      <c r="DH613" s="202"/>
      <c r="DI613" s="202"/>
      <c r="DJ613" s="202"/>
      <c r="DK613" s="202"/>
      <c r="DL613" s="202"/>
      <c r="DM613" s="202"/>
      <c r="DN613" s="202"/>
      <c r="DO613" s="202"/>
      <c r="DP613" s="202"/>
      <c r="DQ613" s="202"/>
      <c r="DR613" s="202"/>
      <c r="DS613" s="202"/>
      <c r="DT613" s="202"/>
      <c r="DU613" s="202"/>
      <c r="DV613" s="202"/>
      <c r="DW613" s="202"/>
      <c r="DX613" s="202"/>
      <c r="DY613" s="202"/>
      <c r="DZ613" s="202"/>
      <c r="EA613" s="202"/>
      <c r="EB613" s="202"/>
      <c r="EC613" s="202"/>
      <c r="ED613" s="202"/>
      <c r="EE613" s="202"/>
      <c r="EF613" s="202"/>
      <c r="EG613" s="202"/>
      <c r="EH613" s="202"/>
      <c r="EI613" s="202"/>
      <c r="EJ613" s="202"/>
      <c r="EK613" s="202"/>
      <c r="EL613" s="202"/>
      <c r="EM613" s="202"/>
      <c r="EN613" s="202"/>
      <c r="EO613" s="202"/>
      <c r="EP613" s="202"/>
      <c r="EQ613" s="202"/>
      <c r="ER613" s="202"/>
      <c r="ES613" s="202"/>
      <c r="ET613" s="202"/>
      <c r="EU613" s="202"/>
      <c r="EV613" s="202"/>
      <c r="EW613" s="202"/>
      <c r="EX613" s="202"/>
      <c r="EY613" s="202"/>
      <c r="EZ613" s="202"/>
      <c r="FA613" s="202"/>
      <c r="FB613" s="202"/>
      <c r="FC613" s="202"/>
      <c r="FD613" s="202"/>
      <c r="FE613" s="202"/>
      <c r="FF613" s="202"/>
      <c r="FG613" s="202"/>
      <c r="FH613" s="202"/>
      <c r="FI613" s="202"/>
      <c r="FJ613" s="202"/>
      <c r="FK613" s="202"/>
      <c r="FL613" s="202"/>
      <c r="FM613" s="202"/>
      <c r="FN613" s="202"/>
      <c r="FO613" s="202"/>
      <c r="FP613" s="202"/>
      <c r="FQ613" s="202"/>
      <c r="FR613" s="202"/>
      <c r="FS613" s="202"/>
      <c r="FT613" s="202"/>
      <c r="FU613" s="202"/>
      <c r="FV613" s="202"/>
      <c r="FW613" s="202"/>
      <c r="FX613" s="202"/>
      <c r="FY613" s="202"/>
      <c r="FZ613" s="202"/>
      <c r="GA613" s="202"/>
      <c r="GB613" s="202"/>
      <c r="GC613" s="202"/>
      <c r="GD613" s="202"/>
      <c r="GE613" s="202"/>
      <c r="GF613" s="202"/>
      <c r="GG613" s="202"/>
      <c r="GH613" s="202"/>
      <c r="GI613" s="202"/>
      <c r="GJ613" s="202"/>
      <c r="GK613" s="202"/>
      <c r="GL613" s="202"/>
      <c r="GM613" s="202"/>
      <c r="GN613" s="202"/>
      <c r="GO613" s="202"/>
      <c r="GP613" s="202"/>
      <c r="GQ613" s="202"/>
      <c r="GR613" s="202"/>
      <c r="GS613" s="202"/>
      <c r="GT613" s="202"/>
      <c r="GU613" s="202"/>
      <c r="GV613" s="202"/>
      <c r="GW613" s="202"/>
      <c r="GX613" s="202"/>
      <c r="GY613" s="202"/>
      <c r="GZ613" s="202"/>
      <c r="HA613" s="202"/>
      <c r="HB613" s="202"/>
      <c r="HC613" s="202"/>
      <c r="HD613" s="202"/>
      <c r="HE613" s="202"/>
      <c r="HF613" s="202"/>
      <c r="HG613" s="202"/>
      <c r="HH613" s="202"/>
      <c r="HI613" s="202"/>
      <c r="HJ613" s="202"/>
      <c r="HK613" s="202"/>
      <c r="HL613" s="202"/>
      <c r="HM613" s="202"/>
      <c r="HN613" s="202"/>
      <c r="HO613" s="202"/>
      <c r="HP613" s="202"/>
      <c r="HQ613" s="202"/>
      <c r="HR613" s="202"/>
      <c r="HS613" s="202"/>
    </row>
    <row r="614" spans="51:227" ht="10" customHeight="1" x14ac:dyDescent="0.35"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  <c r="BI614" s="202"/>
      <c r="BJ614" s="202"/>
      <c r="BK614" s="202"/>
      <c r="BL614" s="202"/>
      <c r="BM614" s="202"/>
      <c r="BN614" s="202"/>
      <c r="BO614" s="202"/>
      <c r="BP614" s="202"/>
      <c r="BQ614" s="202"/>
      <c r="BR614" s="202"/>
      <c r="BS614" s="202"/>
      <c r="BT614" s="202"/>
      <c r="BU614" s="202"/>
      <c r="BV614" s="202"/>
      <c r="BW614" s="202"/>
      <c r="BX614" s="202"/>
      <c r="BY614" s="202"/>
      <c r="BZ614" s="202"/>
      <c r="CA614" s="202"/>
      <c r="CB614" s="202"/>
      <c r="CC614" s="202"/>
      <c r="CD614" s="202"/>
      <c r="CE614" s="202"/>
      <c r="CF614" s="202"/>
      <c r="CG614" s="202"/>
      <c r="CH614" s="202"/>
      <c r="CI614" s="202"/>
      <c r="CJ614" s="202"/>
      <c r="CK614" s="202"/>
      <c r="CL614" s="202"/>
      <c r="CM614" s="202"/>
      <c r="CN614" s="202"/>
      <c r="CO614" s="202"/>
      <c r="CP614" s="202"/>
      <c r="CQ614" s="202"/>
      <c r="CR614" s="202"/>
      <c r="CS614" s="202"/>
      <c r="CT614" s="202"/>
      <c r="CU614" s="202"/>
      <c r="CV614" s="202"/>
      <c r="CW614" s="202"/>
      <c r="CX614" s="202"/>
      <c r="CY614" s="202"/>
      <c r="CZ614" s="202"/>
      <c r="DA614" s="202"/>
      <c r="DB614" s="202"/>
      <c r="DC614" s="202"/>
      <c r="DD614" s="202"/>
      <c r="DE614" s="202"/>
      <c r="DF614" s="202"/>
      <c r="DG614" s="202"/>
      <c r="DH614" s="202"/>
      <c r="DI614" s="202"/>
      <c r="DJ614" s="202"/>
      <c r="DK614" s="202"/>
      <c r="DL614" s="202"/>
      <c r="DM614" s="202"/>
      <c r="DN614" s="202"/>
      <c r="DO614" s="202"/>
      <c r="DP614" s="202"/>
      <c r="DQ614" s="202"/>
      <c r="DR614" s="202"/>
      <c r="DS614" s="202"/>
      <c r="DT614" s="202"/>
      <c r="DU614" s="202"/>
      <c r="DV614" s="202"/>
      <c r="DW614" s="202"/>
      <c r="DX614" s="202"/>
      <c r="DY614" s="202"/>
      <c r="DZ614" s="202"/>
      <c r="EA614" s="202"/>
      <c r="EB614" s="202"/>
      <c r="EC614" s="202"/>
      <c r="ED614" s="202"/>
      <c r="EE614" s="202"/>
      <c r="EF614" s="202"/>
      <c r="EG614" s="202"/>
      <c r="EH614" s="202"/>
      <c r="EI614" s="202"/>
      <c r="EJ614" s="202"/>
      <c r="EK614" s="202"/>
      <c r="EL614" s="202"/>
      <c r="EM614" s="202"/>
      <c r="EN614" s="202"/>
      <c r="EO614" s="202"/>
      <c r="EP614" s="202"/>
      <c r="EQ614" s="202"/>
      <c r="ER614" s="202"/>
      <c r="ES614" s="202"/>
      <c r="ET614" s="202"/>
      <c r="EU614" s="202"/>
      <c r="EV614" s="202"/>
      <c r="EW614" s="202"/>
      <c r="EX614" s="202"/>
      <c r="EY614" s="202"/>
      <c r="EZ614" s="202"/>
      <c r="FA614" s="202"/>
      <c r="FB614" s="202"/>
      <c r="FC614" s="202"/>
      <c r="FD614" s="202"/>
      <c r="FE614" s="202"/>
      <c r="FF614" s="202"/>
      <c r="FG614" s="202"/>
      <c r="FH614" s="202"/>
      <c r="FI614" s="202"/>
      <c r="FJ614" s="202"/>
      <c r="FK614" s="202"/>
      <c r="FL614" s="202"/>
      <c r="FM614" s="202"/>
      <c r="FN614" s="202"/>
      <c r="FO614" s="202"/>
      <c r="FP614" s="202"/>
      <c r="FQ614" s="202"/>
      <c r="FR614" s="202"/>
      <c r="FS614" s="202"/>
      <c r="FT614" s="202"/>
      <c r="FU614" s="202"/>
      <c r="FV614" s="202"/>
      <c r="FW614" s="202"/>
      <c r="FX614" s="202"/>
      <c r="FY614" s="202"/>
      <c r="FZ614" s="202"/>
      <c r="GA614" s="202"/>
      <c r="GB614" s="202"/>
      <c r="GC614" s="202"/>
      <c r="GD614" s="202"/>
      <c r="GE614" s="202"/>
      <c r="GF614" s="202"/>
      <c r="GG614" s="202"/>
      <c r="GH614" s="202"/>
      <c r="GI614" s="202"/>
      <c r="GJ614" s="202"/>
      <c r="GK614" s="202"/>
      <c r="GL614" s="202"/>
      <c r="GM614" s="202"/>
      <c r="GN614" s="202"/>
      <c r="GO614" s="202"/>
      <c r="GP614" s="202"/>
      <c r="GQ614" s="202"/>
      <c r="GR614" s="202"/>
      <c r="GS614" s="202"/>
      <c r="GT614" s="202"/>
      <c r="GU614" s="202"/>
      <c r="GV614" s="202"/>
      <c r="GW614" s="202"/>
      <c r="GX614" s="202"/>
      <c r="GY614" s="202"/>
      <c r="GZ614" s="202"/>
      <c r="HA614" s="202"/>
      <c r="HB614" s="202"/>
      <c r="HC614" s="202"/>
      <c r="HD614" s="202"/>
      <c r="HE614" s="202"/>
      <c r="HF614" s="202"/>
      <c r="HG614" s="202"/>
      <c r="HH614" s="202"/>
      <c r="HI614" s="202"/>
      <c r="HJ614" s="202"/>
      <c r="HK614" s="202"/>
      <c r="HL614" s="202"/>
      <c r="HM614" s="202"/>
      <c r="HN614" s="202"/>
      <c r="HO614" s="202"/>
      <c r="HP614" s="202"/>
      <c r="HQ614" s="202"/>
      <c r="HR614" s="202"/>
      <c r="HS614" s="202"/>
    </row>
    <row r="615" spans="51:227" ht="10" customHeight="1" x14ac:dyDescent="0.35"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  <c r="BI615" s="202"/>
      <c r="BJ615" s="202"/>
      <c r="BK615" s="202"/>
      <c r="BL615" s="202"/>
      <c r="BM615" s="202"/>
      <c r="BN615" s="202"/>
      <c r="BO615" s="202"/>
      <c r="BP615" s="202"/>
      <c r="BQ615" s="202"/>
      <c r="BR615" s="202"/>
      <c r="BS615" s="202"/>
      <c r="BT615" s="202"/>
      <c r="BU615" s="202"/>
      <c r="BV615" s="202"/>
      <c r="BW615" s="202"/>
      <c r="BX615" s="202"/>
      <c r="BY615" s="202"/>
      <c r="BZ615" s="202"/>
      <c r="CA615" s="202"/>
      <c r="CB615" s="202"/>
      <c r="CC615" s="202"/>
      <c r="CD615" s="202"/>
      <c r="CE615" s="202"/>
      <c r="CF615" s="202"/>
      <c r="CG615" s="202"/>
      <c r="CH615" s="202"/>
      <c r="CI615" s="202"/>
      <c r="CJ615" s="202"/>
      <c r="CK615" s="202"/>
      <c r="CL615" s="202"/>
      <c r="CM615" s="202"/>
      <c r="CN615" s="202"/>
      <c r="CO615" s="202"/>
      <c r="CP615" s="202"/>
      <c r="CQ615" s="202"/>
      <c r="CR615" s="202"/>
      <c r="CS615" s="202"/>
      <c r="CT615" s="202"/>
      <c r="CU615" s="202"/>
      <c r="CV615" s="202"/>
      <c r="CW615" s="202"/>
      <c r="CX615" s="202"/>
      <c r="CY615" s="202"/>
      <c r="CZ615" s="202"/>
      <c r="DA615" s="202"/>
      <c r="DB615" s="202"/>
      <c r="DC615" s="202"/>
      <c r="DD615" s="202"/>
      <c r="DE615" s="202"/>
      <c r="DF615" s="202"/>
      <c r="DG615" s="202"/>
      <c r="DH615" s="202"/>
      <c r="DI615" s="202"/>
      <c r="DJ615" s="202"/>
      <c r="DK615" s="202"/>
      <c r="DL615" s="202"/>
      <c r="DM615" s="202"/>
      <c r="DN615" s="202"/>
      <c r="DO615" s="202"/>
      <c r="DP615" s="202"/>
      <c r="DQ615" s="202"/>
      <c r="DR615" s="202"/>
      <c r="DS615" s="202"/>
      <c r="DT615" s="202"/>
      <c r="DU615" s="202"/>
      <c r="DV615" s="202"/>
      <c r="DW615" s="202"/>
      <c r="DX615" s="202"/>
      <c r="DY615" s="202"/>
      <c r="DZ615" s="202"/>
      <c r="EA615" s="202"/>
      <c r="EB615" s="202"/>
      <c r="EC615" s="202"/>
      <c r="ED615" s="202"/>
      <c r="EE615" s="202"/>
      <c r="EF615" s="202"/>
      <c r="EG615" s="202"/>
      <c r="EH615" s="202"/>
      <c r="EI615" s="202"/>
      <c r="EJ615" s="202"/>
      <c r="EK615" s="202"/>
      <c r="EL615" s="202"/>
      <c r="EM615" s="202"/>
      <c r="EN615" s="202"/>
      <c r="EO615" s="202"/>
      <c r="EP615" s="202"/>
      <c r="EQ615" s="202"/>
      <c r="ER615" s="202"/>
      <c r="ES615" s="202"/>
      <c r="ET615" s="202"/>
      <c r="EU615" s="202"/>
      <c r="EV615" s="202"/>
      <c r="EW615" s="202"/>
      <c r="EX615" s="202"/>
      <c r="EY615" s="202"/>
      <c r="EZ615" s="202"/>
      <c r="FA615" s="202"/>
      <c r="FB615" s="202"/>
      <c r="FC615" s="202"/>
      <c r="FD615" s="202"/>
      <c r="FE615" s="202"/>
      <c r="FF615" s="202"/>
      <c r="FG615" s="202"/>
      <c r="FH615" s="202"/>
      <c r="FI615" s="202"/>
      <c r="FJ615" s="202"/>
      <c r="FK615" s="202"/>
      <c r="FL615" s="202"/>
      <c r="FM615" s="202"/>
      <c r="FN615" s="202"/>
      <c r="FO615" s="202"/>
      <c r="FP615" s="202"/>
      <c r="FQ615" s="202"/>
      <c r="FR615" s="202"/>
      <c r="FS615" s="202"/>
      <c r="FT615" s="202"/>
      <c r="FU615" s="202"/>
      <c r="FV615" s="202"/>
      <c r="FW615" s="202"/>
      <c r="FX615" s="202"/>
      <c r="FY615" s="202"/>
      <c r="FZ615" s="202"/>
      <c r="GA615" s="202"/>
      <c r="GB615" s="202"/>
      <c r="GC615" s="202"/>
      <c r="GD615" s="202"/>
      <c r="GE615" s="202"/>
      <c r="GF615" s="202"/>
      <c r="GG615" s="202"/>
      <c r="GH615" s="202"/>
      <c r="GI615" s="202"/>
      <c r="GJ615" s="202"/>
      <c r="GK615" s="202"/>
      <c r="GL615" s="202"/>
      <c r="GM615" s="202"/>
      <c r="GN615" s="202"/>
      <c r="GO615" s="202"/>
      <c r="GP615" s="202"/>
      <c r="GQ615" s="202"/>
      <c r="GR615" s="202"/>
      <c r="GS615" s="202"/>
      <c r="GT615" s="202"/>
      <c r="GU615" s="202"/>
      <c r="GV615" s="202"/>
      <c r="GW615" s="202"/>
      <c r="GX615" s="202"/>
      <c r="GY615" s="202"/>
      <c r="GZ615" s="202"/>
      <c r="HA615" s="202"/>
      <c r="HB615" s="202"/>
      <c r="HC615" s="202"/>
      <c r="HD615" s="202"/>
      <c r="HE615" s="202"/>
      <c r="HF615" s="202"/>
      <c r="HG615" s="202"/>
      <c r="HH615" s="202"/>
      <c r="HI615" s="202"/>
      <c r="HJ615" s="202"/>
      <c r="HK615" s="202"/>
      <c r="HL615" s="202"/>
      <c r="HM615" s="202"/>
      <c r="HN615" s="202"/>
      <c r="HO615" s="202"/>
      <c r="HP615" s="202"/>
      <c r="HQ615" s="202"/>
      <c r="HR615" s="202"/>
      <c r="HS615" s="202"/>
    </row>
    <row r="616" spans="51:227" ht="10" customHeight="1" x14ac:dyDescent="0.35">
      <c r="AY616" s="202"/>
      <c r="AZ616" s="202"/>
      <c r="BA616" s="202"/>
      <c r="BB616" s="202"/>
      <c r="BC616" s="202"/>
      <c r="BD616" s="202"/>
      <c r="BE616" s="202"/>
      <c r="BF616" s="202"/>
      <c r="BG616" s="202"/>
      <c r="BH616" s="202"/>
      <c r="BI616" s="202"/>
      <c r="BJ616" s="202"/>
      <c r="BK616" s="202"/>
      <c r="BL616" s="202"/>
      <c r="BM616" s="202"/>
      <c r="BN616" s="202"/>
      <c r="BO616" s="202"/>
      <c r="BP616" s="202"/>
      <c r="BQ616" s="202"/>
      <c r="BR616" s="202"/>
      <c r="BS616" s="202"/>
      <c r="BT616" s="202"/>
      <c r="BU616" s="202"/>
      <c r="BV616" s="202"/>
      <c r="BW616" s="202"/>
      <c r="BX616" s="202"/>
      <c r="BY616" s="202"/>
      <c r="BZ616" s="202"/>
      <c r="CA616" s="202"/>
      <c r="CB616" s="202"/>
      <c r="CC616" s="202"/>
      <c r="CD616" s="202"/>
      <c r="CE616" s="202"/>
      <c r="CF616" s="202"/>
      <c r="CG616" s="202"/>
      <c r="CH616" s="202"/>
      <c r="CI616" s="202"/>
      <c r="CJ616" s="202"/>
      <c r="CK616" s="202"/>
      <c r="CL616" s="202"/>
      <c r="CM616" s="202"/>
      <c r="CN616" s="202"/>
      <c r="CO616" s="202"/>
      <c r="CP616" s="202"/>
      <c r="CQ616" s="202"/>
      <c r="CR616" s="202"/>
      <c r="CS616" s="202"/>
      <c r="CT616" s="202"/>
      <c r="CU616" s="202"/>
      <c r="CV616" s="202"/>
      <c r="CW616" s="202"/>
      <c r="CX616" s="202"/>
      <c r="CY616" s="202"/>
      <c r="CZ616" s="202"/>
      <c r="DA616" s="202"/>
      <c r="DB616" s="202"/>
      <c r="DC616" s="202"/>
      <c r="DD616" s="202"/>
      <c r="DE616" s="202"/>
      <c r="DF616" s="202"/>
      <c r="DG616" s="202"/>
      <c r="DH616" s="202"/>
      <c r="DI616" s="202"/>
      <c r="DJ616" s="202"/>
      <c r="DK616" s="202"/>
      <c r="DL616" s="202"/>
      <c r="DM616" s="202"/>
      <c r="DN616" s="202"/>
      <c r="DO616" s="202"/>
      <c r="DP616" s="202"/>
      <c r="DQ616" s="202"/>
      <c r="DR616" s="202"/>
      <c r="DS616" s="202"/>
      <c r="DT616" s="202"/>
      <c r="DU616" s="202"/>
      <c r="DV616" s="202"/>
      <c r="DW616" s="202"/>
      <c r="DX616" s="202"/>
      <c r="DY616" s="202"/>
      <c r="DZ616" s="202"/>
      <c r="EA616" s="202"/>
      <c r="EB616" s="202"/>
      <c r="EC616" s="202"/>
      <c r="ED616" s="202"/>
      <c r="EE616" s="202"/>
      <c r="EF616" s="202"/>
      <c r="EG616" s="202"/>
      <c r="EH616" s="202"/>
      <c r="EI616" s="202"/>
      <c r="EJ616" s="202"/>
      <c r="EK616" s="202"/>
      <c r="EL616" s="202"/>
      <c r="EM616" s="202"/>
      <c r="EN616" s="202"/>
      <c r="EO616" s="202"/>
      <c r="EP616" s="202"/>
      <c r="EQ616" s="202"/>
      <c r="ER616" s="202"/>
      <c r="ES616" s="202"/>
      <c r="ET616" s="202"/>
      <c r="EU616" s="202"/>
      <c r="EV616" s="202"/>
      <c r="EW616" s="202"/>
      <c r="EX616" s="202"/>
      <c r="EY616" s="202"/>
      <c r="EZ616" s="202"/>
      <c r="FA616" s="202"/>
      <c r="FB616" s="202"/>
      <c r="FC616" s="202"/>
      <c r="FD616" s="202"/>
      <c r="FE616" s="202"/>
      <c r="FF616" s="202"/>
      <c r="FG616" s="202"/>
      <c r="FH616" s="202"/>
      <c r="FI616" s="202"/>
      <c r="FJ616" s="202"/>
      <c r="FK616" s="202"/>
      <c r="FL616" s="202"/>
      <c r="FM616" s="202"/>
      <c r="FN616" s="202"/>
      <c r="FO616" s="202"/>
      <c r="FP616" s="202"/>
      <c r="FQ616" s="202"/>
      <c r="FR616" s="202"/>
      <c r="FS616" s="202"/>
      <c r="FT616" s="202"/>
      <c r="FU616" s="202"/>
      <c r="FV616" s="202"/>
      <c r="FW616" s="202"/>
      <c r="FX616" s="202"/>
      <c r="FY616" s="202"/>
      <c r="FZ616" s="202"/>
      <c r="GA616" s="202"/>
      <c r="GB616" s="202"/>
      <c r="GC616" s="202"/>
      <c r="GD616" s="202"/>
      <c r="GE616" s="202"/>
      <c r="GF616" s="202"/>
      <c r="GG616" s="202"/>
      <c r="GH616" s="202"/>
      <c r="GI616" s="202"/>
      <c r="GJ616" s="202"/>
      <c r="GK616" s="202"/>
      <c r="GL616" s="202"/>
      <c r="GM616" s="202"/>
      <c r="GN616" s="202"/>
      <c r="GO616" s="202"/>
      <c r="GP616" s="202"/>
      <c r="GQ616" s="202"/>
      <c r="GR616" s="202"/>
      <c r="GS616" s="202"/>
      <c r="GT616" s="202"/>
      <c r="GU616" s="202"/>
      <c r="GV616" s="202"/>
      <c r="GW616" s="202"/>
      <c r="GX616" s="202"/>
      <c r="GY616" s="202"/>
      <c r="GZ616" s="202"/>
      <c r="HA616" s="202"/>
      <c r="HB616" s="202"/>
      <c r="HC616" s="202"/>
      <c r="HD616" s="202"/>
      <c r="HE616" s="202"/>
      <c r="HF616" s="202"/>
      <c r="HG616" s="202"/>
      <c r="HH616" s="202"/>
      <c r="HI616" s="202"/>
      <c r="HJ616" s="202"/>
      <c r="HK616" s="202"/>
      <c r="HL616" s="202"/>
      <c r="HM616" s="202"/>
      <c r="HN616" s="202"/>
      <c r="HO616" s="202"/>
      <c r="HP616" s="202"/>
      <c r="HQ616" s="202"/>
      <c r="HR616" s="202"/>
      <c r="HS616" s="202"/>
    </row>
    <row r="617" spans="51:227" ht="10" customHeight="1" x14ac:dyDescent="0.35"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  <c r="BI617" s="202"/>
      <c r="BJ617" s="202"/>
      <c r="BK617" s="202"/>
      <c r="BL617" s="202"/>
      <c r="BM617" s="202"/>
      <c r="BN617" s="202"/>
      <c r="BO617" s="202"/>
      <c r="BP617" s="202"/>
      <c r="BQ617" s="202"/>
      <c r="BR617" s="202"/>
      <c r="BS617" s="202"/>
      <c r="BT617" s="202"/>
      <c r="BU617" s="202"/>
      <c r="BV617" s="202"/>
      <c r="BW617" s="202"/>
      <c r="BX617" s="202"/>
      <c r="BY617" s="202"/>
      <c r="BZ617" s="202"/>
      <c r="CA617" s="202"/>
      <c r="CB617" s="202"/>
      <c r="CC617" s="202"/>
      <c r="CD617" s="202"/>
      <c r="CE617" s="202"/>
      <c r="CF617" s="202"/>
      <c r="CG617" s="202"/>
      <c r="CH617" s="202"/>
      <c r="CI617" s="202"/>
      <c r="CJ617" s="202"/>
      <c r="CK617" s="202"/>
      <c r="CL617" s="202"/>
      <c r="CM617" s="202"/>
      <c r="CN617" s="202"/>
      <c r="CO617" s="202"/>
      <c r="CP617" s="202"/>
      <c r="CQ617" s="202"/>
      <c r="CR617" s="202"/>
      <c r="CS617" s="202"/>
      <c r="CT617" s="202"/>
      <c r="CU617" s="202"/>
      <c r="CV617" s="202"/>
      <c r="CW617" s="202"/>
      <c r="CX617" s="202"/>
      <c r="CY617" s="202"/>
      <c r="CZ617" s="202"/>
      <c r="DA617" s="202"/>
      <c r="DB617" s="202"/>
      <c r="DC617" s="202"/>
      <c r="DD617" s="202"/>
      <c r="DE617" s="202"/>
      <c r="DF617" s="202"/>
      <c r="DG617" s="202"/>
      <c r="DH617" s="202"/>
      <c r="DI617" s="202"/>
      <c r="DJ617" s="202"/>
      <c r="DK617" s="202"/>
      <c r="DL617" s="202"/>
      <c r="DM617" s="202"/>
      <c r="DN617" s="202"/>
      <c r="DO617" s="202"/>
      <c r="DP617" s="202"/>
      <c r="DQ617" s="202"/>
      <c r="DR617" s="202"/>
      <c r="DS617" s="202"/>
      <c r="DT617" s="202"/>
      <c r="DU617" s="202"/>
      <c r="DV617" s="202"/>
      <c r="DW617" s="202"/>
      <c r="DX617" s="202"/>
      <c r="DY617" s="202"/>
      <c r="DZ617" s="202"/>
      <c r="EA617" s="202"/>
      <c r="EB617" s="202"/>
      <c r="EC617" s="202"/>
      <c r="ED617" s="202"/>
      <c r="EE617" s="202"/>
      <c r="EF617" s="202"/>
      <c r="EG617" s="202"/>
      <c r="EH617" s="202"/>
      <c r="EI617" s="202"/>
      <c r="EJ617" s="202"/>
      <c r="EK617" s="202"/>
      <c r="EL617" s="202"/>
      <c r="EM617" s="202"/>
      <c r="EN617" s="202"/>
      <c r="EO617" s="202"/>
      <c r="EP617" s="202"/>
      <c r="EQ617" s="202"/>
      <c r="ER617" s="202"/>
      <c r="ES617" s="202"/>
      <c r="ET617" s="202"/>
      <c r="EU617" s="202"/>
      <c r="EV617" s="202"/>
      <c r="EW617" s="202"/>
      <c r="EX617" s="202"/>
      <c r="EY617" s="202"/>
      <c r="EZ617" s="202"/>
      <c r="FA617" s="202"/>
      <c r="FB617" s="202"/>
      <c r="FC617" s="202"/>
      <c r="FD617" s="202"/>
      <c r="FE617" s="202"/>
      <c r="FF617" s="202"/>
      <c r="FG617" s="202"/>
      <c r="FH617" s="202"/>
      <c r="FI617" s="202"/>
      <c r="FJ617" s="202"/>
      <c r="FK617" s="202"/>
      <c r="FL617" s="202"/>
      <c r="FM617" s="202"/>
      <c r="FN617" s="202"/>
      <c r="FO617" s="202"/>
      <c r="FP617" s="202"/>
      <c r="FQ617" s="202"/>
      <c r="FR617" s="202"/>
      <c r="FS617" s="202"/>
      <c r="FT617" s="202"/>
      <c r="FU617" s="202"/>
      <c r="FV617" s="202"/>
      <c r="FW617" s="202"/>
      <c r="FX617" s="202"/>
      <c r="FY617" s="202"/>
      <c r="FZ617" s="202"/>
      <c r="GA617" s="202"/>
      <c r="GB617" s="202"/>
      <c r="GC617" s="202"/>
      <c r="GD617" s="202"/>
      <c r="GE617" s="202"/>
      <c r="GF617" s="202"/>
      <c r="GG617" s="202"/>
      <c r="GH617" s="202"/>
      <c r="GI617" s="202"/>
      <c r="GJ617" s="202"/>
      <c r="GK617" s="202"/>
      <c r="GL617" s="202"/>
      <c r="GM617" s="202"/>
      <c r="GN617" s="202"/>
      <c r="GO617" s="202"/>
      <c r="GP617" s="202"/>
      <c r="GQ617" s="202"/>
      <c r="GR617" s="202"/>
      <c r="GS617" s="202"/>
      <c r="GT617" s="202"/>
      <c r="GU617" s="202"/>
      <c r="GV617" s="202"/>
      <c r="GW617" s="202"/>
      <c r="GX617" s="202"/>
      <c r="GY617" s="202"/>
      <c r="GZ617" s="202"/>
      <c r="HA617" s="202"/>
      <c r="HB617" s="202"/>
      <c r="HC617" s="202"/>
      <c r="HD617" s="202"/>
      <c r="HE617" s="202"/>
      <c r="HF617" s="202"/>
      <c r="HG617" s="202"/>
      <c r="HH617" s="202"/>
      <c r="HI617" s="202"/>
      <c r="HJ617" s="202"/>
      <c r="HK617" s="202"/>
      <c r="HL617" s="202"/>
      <c r="HM617" s="202"/>
      <c r="HN617" s="202"/>
      <c r="HO617" s="202"/>
      <c r="HP617" s="202"/>
      <c r="HQ617" s="202"/>
      <c r="HR617" s="202"/>
      <c r="HS617" s="202"/>
    </row>
    <row r="618" spans="51:227" ht="10" customHeight="1" x14ac:dyDescent="0.35"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  <c r="BI618" s="202"/>
      <c r="BJ618" s="202"/>
      <c r="BK618" s="202"/>
      <c r="BL618" s="202"/>
      <c r="BM618" s="202"/>
      <c r="BN618" s="202"/>
      <c r="BO618" s="202"/>
      <c r="BP618" s="202"/>
      <c r="BQ618" s="202"/>
      <c r="BR618" s="202"/>
      <c r="BS618" s="202"/>
      <c r="BT618" s="202"/>
      <c r="BU618" s="202"/>
      <c r="BV618" s="202"/>
      <c r="BW618" s="202"/>
      <c r="BX618" s="202"/>
      <c r="BY618" s="202"/>
      <c r="BZ618" s="202"/>
      <c r="CA618" s="202"/>
      <c r="CB618" s="202"/>
      <c r="CC618" s="202"/>
      <c r="CD618" s="202"/>
      <c r="CE618" s="202"/>
      <c r="CF618" s="202"/>
      <c r="CG618" s="202"/>
      <c r="CH618" s="202"/>
      <c r="CI618" s="202"/>
      <c r="CJ618" s="202"/>
      <c r="CK618" s="202"/>
      <c r="CL618" s="202"/>
      <c r="CM618" s="202"/>
      <c r="CN618" s="202"/>
      <c r="CO618" s="202"/>
      <c r="CP618" s="202"/>
      <c r="CQ618" s="202"/>
      <c r="CR618" s="202"/>
      <c r="CS618" s="202"/>
      <c r="CT618" s="202"/>
      <c r="CU618" s="202"/>
      <c r="CV618" s="202"/>
      <c r="CW618" s="202"/>
      <c r="CX618" s="202"/>
      <c r="CY618" s="202"/>
      <c r="CZ618" s="202"/>
      <c r="DA618" s="202"/>
      <c r="DB618" s="202"/>
      <c r="DC618" s="202"/>
      <c r="DD618" s="202"/>
      <c r="DE618" s="202"/>
      <c r="DF618" s="202"/>
      <c r="DG618" s="202"/>
      <c r="DH618" s="202"/>
      <c r="DI618" s="202"/>
      <c r="DJ618" s="202"/>
      <c r="DK618" s="202"/>
      <c r="DL618" s="202"/>
      <c r="DM618" s="202"/>
      <c r="DN618" s="202"/>
      <c r="DO618" s="202"/>
      <c r="DP618" s="202"/>
      <c r="DQ618" s="202"/>
      <c r="DR618" s="202"/>
      <c r="DS618" s="202"/>
      <c r="DT618" s="202"/>
      <c r="DU618" s="202"/>
      <c r="DV618" s="202"/>
      <c r="DW618" s="202"/>
      <c r="DX618" s="202"/>
      <c r="DY618" s="202"/>
      <c r="DZ618" s="202"/>
      <c r="EA618" s="202"/>
      <c r="EB618" s="202"/>
      <c r="EC618" s="202"/>
      <c r="ED618" s="202"/>
      <c r="EE618" s="202"/>
      <c r="EF618" s="202"/>
      <c r="EG618" s="202"/>
      <c r="EH618" s="202"/>
      <c r="EI618" s="202"/>
      <c r="EJ618" s="202"/>
      <c r="EK618" s="202"/>
      <c r="EL618" s="202"/>
      <c r="EM618" s="202"/>
      <c r="EN618" s="202"/>
      <c r="EO618" s="202"/>
      <c r="EP618" s="202"/>
      <c r="EQ618" s="202"/>
      <c r="ER618" s="202"/>
      <c r="ES618" s="202"/>
      <c r="ET618" s="202"/>
      <c r="EU618" s="202"/>
      <c r="EV618" s="202"/>
      <c r="EW618" s="202"/>
      <c r="EX618" s="202"/>
      <c r="EY618" s="202"/>
      <c r="EZ618" s="202"/>
      <c r="FA618" s="202"/>
      <c r="FB618" s="202"/>
      <c r="FC618" s="202"/>
      <c r="FD618" s="202"/>
      <c r="FE618" s="202"/>
      <c r="FF618" s="202"/>
      <c r="FG618" s="202"/>
      <c r="FH618" s="202"/>
      <c r="FI618" s="202"/>
      <c r="FJ618" s="202"/>
      <c r="FK618" s="202"/>
      <c r="FL618" s="202"/>
      <c r="FM618" s="202"/>
      <c r="FN618" s="202"/>
      <c r="FO618" s="202"/>
      <c r="FP618" s="202"/>
      <c r="FQ618" s="202"/>
      <c r="FR618" s="202"/>
      <c r="FS618" s="202"/>
      <c r="FT618" s="202"/>
      <c r="FU618" s="202"/>
      <c r="FV618" s="202"/>
      <c r="FW618" s="202"/>
      <c r="FX618" s="202"/>
      <c r="FY618" s="202"/>
      <c r="FZ618" s="202"/>
      <c r="GA618" s="202"/>
      <c r="GB618" s="202"/>
      <c r="GC618" s="202"/>
      <c r="GD618" s="202"/>
      <c r="GE618" s="202"/>
      <c r="GF618" s="202"/>
      <c r="GG618" s="202"/>
      <c r="GH618" s="202"/>
      <c r="GI618" s="202"/>
      <c r="GJ618" s="202"/>
      <c r="GK618" s="202"/>
      <c r="GL618" s="202"/>
      <c r="GM618" s="202"/>
      <c r="GN618" s="202"/>
      <c r="GO618" s="202"/>
      <c r="GP618" s="202"/>
      <c r="GQ618" s="202"/>
      <c r="GR618" s="202"/>
      <c r="GS618" s="202"/>
      <c r="GT618" s="202"/>
      <c r="GU618" s="202"/>
      <c r="GV618" s="202"/>
      <c r="GW618" s="202"/>
      <c r="GX618" s="202"/>
      <c r="GY618" s="202"/>
      <c r="GZ618" s="202"/>
      <c r="HA618" s="202"/>
      <c r="HB618" s="202"/>
      <c r="HC618" s="202"/>
      <c r="HD618" s="202"/>
      <c r="HE618" s="202"/>
      <c r="HF618" s="202"/>
      <c r="HG618" s="202"/>
      <c r="HH618" s="202"/>
      <c r="HI618" s="202"/>
      <c r="HJ618" s="202"/>
      <c r="HK618" s="202"/>
      <c r="HL618" s="202"/>
      <c r="HM618" s="202"/>
      <c r="HN618" s="202"/>
      <c r="HO618" s="202"/>
      <c r="HP618" s="202"/>
      <c r="HQ618" s="202"/>
      <c r="HR618" s="202"/>
      <c r="HS618" s="202"/>
    </row>
    <row r="619" spans="51:227" ht="10" customHeight="1" x14ac:dyDescent="0.35"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  <c r="BI619" s="202"/>
      <c r="BJ619" s="202"/>
      <c r="BK619" s="202"/>
      <c r="BL619" s="202"/>
      <c r="BM619" s="202"/>
      <c r="BN619" s="202"/>
      <c r="BO619" s="202"/>
      <c r="BP619" s="202"/>
      <c r="BQ619" s="202"/>
      <c r="BR619" s="202"/>
      <c r="BS619" s="202"/>
      <c r="BT619" s="202"/>
      <c r="BU619" s="202"/>
      <c r="BV619" s="202"/>
      <c r="BW619" s="202"/>
      <c r="BX619" s="202"/>
      <c r="BY619" s="202"/>
      <c r="BZ619" s="202"/>
      <c r="CA619" s="202"/>
      <c r="CB619" s="202"/>
      <c r="CC619" s="202"/>
      <c r="CD619" s="202"/>
      <c r="CE619" s="202"/>
      <c r="CF619" s="202"/>
      <c r="CG619" s="202"/>
      <c r="CH619" s="202"/>
      <c r="CI619" s="202"/>
      <c r="CJ619" s="202"/>
      <c r="CK619" s="202"/>
      <c r="CL619" s="202"/>
      <c r="CM619" s="202"/>
      <c r="CN619" s="202"/>
      <c r="CO619" s="202"/>
      <c r="CP619" s="202"/>
      <c r="CQ619" s="202"/>
      <c r="CR619" s="202"/>
      <c r="CS619" s="202"/>
      <c r="CT619" s="202"/>
      <c r="CU619" s="202"/>
      <c r="CV619" s="202"/>
      <c r="CW619" s="202"/>
      <c r="CX619" s="202"/>
      <c r="CY619" s="202"/>
      <c r="CZ619" s="202"/>
      <c r="DA619" s="202"/>
      <c r="DB619" s="202"/>
      <c r="DC619" s="202"/>
      <c r="DD619" s="202"/>
      <c r="DE619" s="202"/>
      <c r="DF619" s="202"/>
      <c r="DG619" s="202"/>
      <c r="DH619" s="202"/>
      <c r="DI619" s="202"/>
      <c r="DJ619" s="202"/>
      <c r="DK619" s="202"/>
      <c r="DL619" s="202"/>
      <c r="DM619" s="202"/>
      <c r="DN619" s="202"/>
      <c r="DO619" s="202"/>
      <c r="DP619" s="202"/>
      <c r="DQ619" s="202"/>
      <c r="DR619" s="202"/>
      <c r="DS619" s="202"/>
      <c r="DT619" s="202"/>
      <c r="DU619" s="202"/>
      <c r="DV619" s="202"/>
      <c r="DW619" s="202"/>
      <c r="DX619" s="202"/>
      <c r="DY619" s="202"/>
      <c r="DZ619" s="202"/>
      <c r="EA619" s="202"/>
      <c r="EB619" s="202"/>
      <c r="EC619" s="202"/>
      <c r="ED619" s="202"/>
      <c r="EE619" s="202"/>
      <c r="EF619" s="202"/>
      <c r="EG619" s="202"/>
      <c r="EH619" s="202"/>
      <c r="EI619" s="202"/>
      <c r="EJ619" s="202"/>
      <c r="EK619" s="202"/>
      <c r="EL619" s="202"/>
      <c r="EM619" s="202"/>
      <c r="EN619" s="202"/>
      <c r="EO619" s="202"/>
      <c r="EP619" s="202"/>
      <c r="EQ619" s="202"/>
      <c r="ER619" s="202"/>
      <c r="ES619" s="202"/>
      <c r="ET619" s="202"/>
      <c r="EU619" s="202"/>
      <c r="EV619" s="202"/>
      <c r="EW619" s="202"/>
      <c r="EX619" s="202"/>
      <c r="EY619" s="202"/>
      <c r="EZ619" s="202"/>
      <c r="FA619" s="202"/>
      <c r="FB619" s="202"/>
      <c r="FC619" s="202"/>
      <c r="FD619" s="202"/>
      <c r="FE619" s="202"/>
      <c r="FF619" s="202"/>
      <c r="FG619" s="202"/>
      <c r="FH619" s="202"/>
      <c r="FI619" s="202"/>
      <c r="FJ619" s="202"/>
      <c r="FK619" s="202"/>
      <c r="FL619" s="202"/>
      <c r="FM619" s="202"/>
      <c r="FN619" s="202"/>
      <c r="FO619" s="202"/>
      <c r="FP619" s="202"/>
      <c r="FQ619" s="202"/>
      <c r="FR619" s="202"/>
      <c r="FS619" s="202"/>
      <c r="FT619" s="202"/>
      <c r="FU619" s="202"/>
      <c r="FV619" s="202"/>
      <c r="FW619" s="202"/>
      <c r="FX619" s="202"/>
      <c r="FY619" s="202"/>
      <c r="FZ619" s="202"/>
      <c r="GA619" s="202"/>
      <c r="GB619" s="202"/>
      <c r="GC619" s="202"/>
      <c r="GD619" s="202"/>
      <c r="GE619" s="202"/>
      <c r="GF619" s="202"/>
      <c r="GG619" s="202"/>
      <c r="GH619" s="202"/>
      <c r="GI619" s="202"/>
      <c r="GJ619" s="202"/>
      <c r="GK619" s="202"/>
      <c r="GL619" s="202"/>
      <c r="GM619" s="202"/>
      <c r="GN619" s="202"/>
      <c r="GO619" s="202"/>
      <c r="GP619" s="202"/>
      <c r="GQ619" s="202"/>
      <c r="GR619" s="202"/>
      <c r="GS619" s="202"/>
      <c r="GT619" s="202"/>
      <c r="GU619" s="202"/>
      <c r="GV619" s="202"/>
      <c r="GW619" s="202"/>
      <c r="GX619" s="202"/>
      <c r="GY619" s="202"/>
      <c r="GZ619" s="202"/>
      <c r="HA619" s="202"/>
      <c r="HB619" s="202"/>
      <c r="HC619" s="202"/>
      <c r="HD619" s="202"/>
      <c r="HE619" s="202"/>
      <c r="HF619" s="202"/>
      <c r="HG619" s="202"/>
      <c r="HH619" s="202"/>
      <c r="HI619" s="202"/>
      <c r="HJ619" s="202"/>
      <c r="HK619" s="202"/>
      <c r="HL619" s="202"/>
      <c r="HM619" s="202"/>
      <c r="HN619" s="202"/>
      <c r="HO619" s="202"/>
      <c r="HP619" s="202"/>
      <c r="HQ619" s="202"/>
      <c r="HR619" s="202"/>
      <c r="HS619" s="202"/>
    </row>
    <row r="620" spans="51:227" ht="10" customHeight="1" x14ac:dyDescent="0.35"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  <c r="BI620" s="202"/>
      <c r="BJ620" s="202"/>
      <c r="BK620" s="202"/>
      <c r="BL620" s="202"/>
      <c r="BM620" s="202"/>
      <c r="BN620" s="202"/>
      <c r="BO620" s="202"/>
      <c r="BP620" s="202"/>
      <c r="BQ620" s="202"/>
      <c r="BR620" s="202"/>
      <c r="BS620" s="202"/>
      <c r="BT620" s="202"/>
      <c r="BU620" s="202"/>
      <c r="BV620" s="202"/>
      <c r="BW620" s="202"/>
      <c r="BX620" s="202"/>
      <c r="BY620" s="202"/>
      <c r="BZ620" s="202"/>
      <c r="CA620" s="202"/>
      <c r="CB620" s="202"/>
      <c r="CC620" s="202"/>
      <c r="CD620" s="202"/>
      <c r="CE620" s="202"/>
      <c r="CF620" s="202"/>
      <c r="CG620" s="202"/>
      <c r="CH620" s="202"/>
      <c r="CI620" s="202"/>
      <c r="CJ620" s="202"/>
      <c r="CK620" s="202"/>
      <c r="CL620" s="202"/>
      <c r="CM620" s="202"/>
      <c r="CN620" s="202"/>
      <c r="CO620" s="202"/>
      <c r="CP620" s="202"/>
      <c r="CQ620" s="202"/>
      <c r="CR620" s="202"/>
      <c r="CS620" s="202"/>
      <c r="CT620" s="202"/>
      <c r="CU620" s="202"/>
      <c r="CV620" s="202"/>
      <c r="CW620" s="202"/>
      <c r="CX620" s="202"/>
      <c r="CY620" s="202"/>
      <c r="CZ620" s="202"/>
      <c r="DA620" s="202"/>
      <c r="DB620" s="202"/>
      <c r="DC620" s="202"/>
      <c r="DD620" s="202"/>
      <c r="DE620" s="202"/>
      <c r="DF620" s="202"/>
      <c r="DG620" s="202"/>
      <c r="DH620" s="202"/>
      <c r="DI620" s="202"/>
      <c r="DJ620" s="202"/>
      <c r="DK620" s="202"/>
      <c r="DL620" s="202"/>
      <c r="DM620" s="202"/>
      <c r="DN620" s="202"/>
      <c r="DO620" s="202"/>
      <c r="DP620" s="202"/>
      <c r="DQ620" s="202"/>
      <c r="DR620" s="202"/>
      <c r="DS620" s="202"/>
      <c r="DT620" s="202"/>
      <c r="DU620" s="202"/>
      <c r="DV620" s="202"/>
      <c r="DW620" s="202"/>
      <c r="DX620" s="202"/>
      <c r="DY620" s="202"/>
      <c r="DZ620" s="202"/>
      <c r="EA620" s="202"/>
      <c r="EB620" s="202"/>
      <c r="EC620" s="202"/>
      <c r="ED620" s="202"/>
      <c r="EE620" s="202"/>
      <c r="EF620" s="202"/>
      <c r="EG620" s="202"/>
      <c r="EH620" s="202"/>
      <c r="EI620" s="202"/>
      <c r="EJ620" s="202"/>
      <c r="EK620" s="202"/>
      <c r="EL620" s="202"/>
      <c r="EM620" s="202"/>
      <c r="EN620" s="202"/>
      <c r="EO620" s="202"/>
      <c r="EP620" s="202"/>
      <c r="EQ620" s="202"/>
      <c r="ER620" s="202"/>
      <c r="ES620" s="202"/>
      <c r="ET620" s="202"/>
      <c r="EU620" s="202"/>
      <c r="EV620" s="202"/>
      <c r="EW620" s="202"/>
      <c r="EX620" s="202"/>
      <c r="EY620" s="202"/>
      <c r="EZ620" s="202"/>
      <c r="FA620" s="202"/>
      <c r="FB620" s="202"/>
      <c r="FC620" s="202"/>
      <c r="FD620" s="202"/>
      <c r="FE620" s="202"/>
      <c r="FF620" s="202"/>
      <c r="FG620" s="202"/>
      <c r="FH620" s="202"/>
      <c r="FI620" s="202"/>
      <c r="FJ620" s="202"/>
      <c r="FK620" s="202"/>
      <c r="FL620" s="202"/>
      <c r="FM620" s="202"/>
      <c r="FN620" s="202"/>
      <c r="FO620" s="202"/>
      <c r="FP620" s="202"/>
      <c r="FQ620" s="202"/>
      <c r="FR620" s="202"/>
      <c r="FS620" s="202"/>
      <c r="FT620" s="202"/>
      <c r="FU620" s="202"/>
      <c r="FV620" s="202"/>
      <c r="FW620" s="202"/>
      <c r="FX620" s="202"/>
      <c r="FY620" s="202"/>
      <c r="FZ620" s="202"/>
      <c r="GA620" s="202"/>
      <c r="GB620" s="202"/>
      <c r="GC620" s="202"/>
      <c r="GD620" s="202"/>
      <c r="GE620" s="202"/>
      <c r="GF620" s="202"/>
      <c r="GG620" s="202"/>
      <c r="GH620" s="202"/>
      <c r="GI620" s="202"/>
      <c r="GJ620" s="202"/>
      <c r="GK620" s="202"/>
      <c r="GL620" s="202"/>
      <c r="GM620" s="202"/>
      <c r="GN620" s="202"/>
      <c r="GO620" s="202"/>
      <c r="GP620" s="202"/>
      <c r="GQ620" s="202"/>
      <c r="GR620" s="202"/>
      <c r="GS620" s="202"/>
      <c r="GT620" s="202"/>
      <c r="GU620" s="202"/>
      <c r="GV620" s="202"/>
      <c r="GW620" s="202"/>
      <c r="GX620" s="202"/>
      <c r="GY620" s="202"/>
      <c r="GZ620" s="202"/>
      <c r="HA620" s="202"/>
      <c r="HB620" s="202"/>
      <c r="HC620" s="202"/>
      <c r="HD620" s="202"/>
      <c r="HE620" s="202"/>
      <c r="HF620" s="202"/>
      <c r="HG620" s="202"/>
      <c r="HH620" s="202"/>
      <c r="HI620" s="202"/>
      <c r="HJ620" s="202"/>
      <c r="HK620" s="202"/>
      <c r="HL620" s="202"/>
      <c r="HM620" s="202"/>
      <c r="HN620" s="202"/>
      <c r="HO620" s="202"/>
      <c r="HP620" s="202"/>
      <c r="HQ620" s="202"/>
      <c r="HR620" s="202"/>
      <c r="HS620" s="202"/>
    </row>
    <row r="621" spans="51:227" ht="10" customHeight="1" x14ac:dyDescent="0.35">
      <c r="AY621" s="202"/>
      <c r="AZ621" s="202"/>
      <c r="BA621" s="202"/>
      <c r="BB621" s="202"/>
      <c r="BC621" s="202"/>
      <c r="BD621" s="202"/>
      <c r="BE621" s="202"/>
      <c r="BF621" s="202"/>
      <c r="BG621" s="202"/>
      <c r="BH621" s="202"/>
      <c r="BI621" s="202"/>
      <c r="BJ621" s="202"/>
      <c r="BK621" s="202"/>
      <c r="BL621" s="202"/>
      <c r="BM621" s="202"/>
      <c r="BN621" s="202"/>
      <c r="BO621" s="202"/>
      <c r="BP621" s="202"/>
      <c r="BQ621" s="202"/>
      <c r="BR621" s="202"/>
      <c r="BS621" s="202"/>
      <c r="BT621" s="202"/>
      <c r="BU621" s="202"/>
      <c r="BV621" s="202"/>
      <c r="BW621" s="202"/>
      <c r="BX621" s="202"/>
      <c r="BY621" s="202"/>
      <c r="BZ621" s="202"/>
      <c r="CA621" s="202"/>
      <c r="CB621" s="202"/>
      <c r="CC621" s="202"/>
      <c r="CD621" s="202"/>
      <c r="CE621" s="202"/>
      <c r="CF621" s="202"/>
      <c r="CG621" s="202"/>
      <c r="CH621" s="202"/>
      <c r="CI621" s="202"/>
      <c r="CJ621" s="202"/>
      <c r="CK621" s="202"/>
      <c r="CL621" s="202"/>
      <c r="CM621" s="202"/>
      <c r="CN621" s="202"/>
      <c r="CO621" s="202"/>
      <c r="CP621" s="202"/>
      <c r="CQ621" s="202"/>
      <c r="CR621" s="202"/>
      <c r="CS621" s="202"/>
      <c r="CT621" s="202"/>
      <c r="CU621" s="202"/>
      <c r="CV621" s="202"/>
      <c r="CW621" s="202"/>
      <c r="CX621" s="202"/>
      <c r="CY621" s="202"/>
      <c r="CZ621" s="202"/>
      <c r="DA621" s="202"/>
      <c r="DB621" s="202"/>
      <c r="DC621" s="202"/>
      <c r="DD621" s="202"/>
      <c r="DE621" s="202"/>
      <c r="DF621" s="202"/>
      <c r="DG621" s="202"/>
      <c r="DH621" s="202"/>
      <c r="DI621" s="202"/>
      <c r="DJ621" s="202"/>
      <c r="DK621" s="202"/>
      <c r="DL621" s="202"/>
      <c r="DM621" s="202"/>
      <c r="DN621" s="202"/>
      <c r="DO621" s="202"/>
      <c r="DP621" s="202"/>
      <c r="DQ621" s="202"/>
      <c r="DR621" s="202"/>
      <c r="DS621" s="202"/>
      <c r="DT621" s="202"/>
      <c r="DU621" s="202"/>
      <c r="DV621" s="202"/>
      <c r="DW621" s="202"/>
      <c r="DX621" s="202"/>
      <c r="DY621" s="202"/>
      <c r="DZ621" s="202"/>
      <c r="EA621" s="202"/>
      <c r="EB621" s="202"/>
      <c r="EC621" s="202"/>
      <c r="ED621" s="202"/>
      <c r="EE621" s="202"/>
      <c r="EF621" s="202"/>
      <c r="EG621" s="202"/>
      <c r="EH621" s="202"/>
      <c r="EI621" s="202"/>
      <c r="EJ621" s="202"/>
      <c r="EK621" s="202"/>
      <c r="EL621" s="202"/>
      <c r="EM621" s="202"/>
      <c r="EN621" s="202"/>
      <c r="EO621" s="202"/>
      <c r="EP621" s="202"/>
      <c r="EQ621" s="202"/>
      <c r="ER621" s="202"/>
      <c r="ES621" s="202"/>
      <c r="ET621" s="202"/>
      <c r="EU621" s="202"/>
      <c r="EV621" s="202"/>
      <c r="EW621" s="202"/>
      <c r="EX621" s="202"/>
      <c r="EY621" s="202"/>
      <c r="EZ621" s="202"/>
      <c r="FA621" s="202"/>
      <c r="FB621" s="202"/>
      <c r="FC621" s="202"/>
      <c r="FD621" s="202"/>
      <c r="FE621" s="202"/>
      <c r="FF621" s="202"/>
      <c r="FG621" s="202"/>
      <c r="FH621" s="202"/>
      <c r="FI621" s="202"/>
      <c r="FJ621" s="202"/>
      <c r="FK621" s="202"/>
      <c r="FL621" s="202"/>
      <c r="FM621" s="202"/>
      <c r="FN621" s="202"/>
      <c r="FO621" s="202"/>
      <c r="FP621" s="202"/>
      <c r="FQ621" s="202"/>
      <c r="FR621" s="202"/>
      <c r="FS621" s="202"/>
      <c r="FT621" s="202"/>
      <c r="FU621" s="202"/>
      <c r="FV621" s="202"/>
      <c r="FW621" s="202"/>
      <c r="FX621" s="202"/>
      <c r="FY621" s="202"/>
      <c r="FZ621" s="202"/>
      <c r="GA621" s="202"/>
      <c r="GB621" s="202"/>
      <c r="GC621" s="202"/>
      <c r="GD621" s="202"/>
      <c r="GE621" s="202"/>
      <c r="GF621" s="202"/>
      <c r="GG621" s="202"/>
      <c r="GH621" s="202"/>
      <c r="GI621" s="202"/>
      <c r="GJ621" s="202"/>
      <c r="GK621" s="202"/>
      <c r="GL621" s="202"/>
      <c r="GM621" s="202"/>
      <c r="GN621" s="202"/>
      <c r="GO621" s="202"/>
      <c r="GP621" s="202"/>
      <c r="GQ621" s="202"/>
      <c r="GR621" s="202"/>
      <c r="GS621" s="202"/>
      <c r="GT621" s="202"/>
      <c r="GU621" s="202"/>
      <c r="GV621" s="202"/>
      <c r="GW621" s="202"/>
      <c r="GX621" s="202"/>
      <c r="GY621" s="202"/>
      <c r="GZ621" s="202"/>
      <c r="HA621" s="202"/>
      <c r="HB621" s="202"/>
      <c r="HC621" s="202"/>
      <c r="HD621" s="202"/>
      <c r="HE621" s="202"/>
      <c r="HF621" s="202"/>
      <c r="HG621" s="202"/>
      <c r="HH621" s="202"/>
      <c r="HI621" s="202"/>
      <c r="HJ621" s="202"/>
      <c r="HK621" s="202"/>
      <c r="HL621" s="202"/>
      <c r="HM621" s="202"/>
      <c r="HN621" s="202"/>
      <c r="HO621" s="202"/>
      <c r="HP621" s="202"/>
      <c r="HQ621" s="202"/>
      <c r="HR621" s="202"/>
      <c r="HS621" s="202"/>
    </row>
    <row r="622" spans="51:227" ht="10" customHeight="1" x14ac:dyDescent="0.35"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  <c r="BI622" s="202"/>
      <c r="BJ622" s="202"/>
      <c r="BK622" s="202"/>
      <c r="BL622" s="202"/>
      <c r="BM622" s="202"/>
      <c r="BN622" s="202"/>
      <c r="BO622" s="202"/>
      <c r="BP622" s="202"/>
      <c r="BQ622" s="202"/>
      <c r="BR622" s="202"/>
      <c r="BS622" s="202"/>
      <c r="BT622" s="202"/>
      <c r="BU622" s="202"/>
      <c r="BV622" s="202"/>
      <c r="BW622" s="202"/>
      <c r="BX622" s="202"/>
      <c r="BY622" s="202"/>
      <c r="BZ622" s="202"/>
      <c r="CA622" s="202"/>
      <c r="CB622" s="202"/>
      <c r="CC622" s="202"/>
      <c r="CD622" s="202"/>
      <c r="CE622" s="202"/>
      <c r="CF622" s="202"/>
      <c r="CG622" s="202"/>
      <c r="CH622" s="202"/>
      <c r="CI622" s="202"/>
      <c r="CJ622" s="202"/>
      <c r="CK622" s="202"/>
      <c r="CL622" s="202"/>
      <c r="CM622" s="202"/>
      <c r="CN622" s="202"/>
      <c r="CO622" s="202"/>
      <c r="CP622" s="202"/>
      <c r="CQ622" s="202"/>
      <c r="CR622" s="202"/>
      <c r="CS622" s="202"/>
      <c r="CT622" s="202"/>
      <c r="CU622" s="202"/>
      <c r="CV622" s="202"/>
      <c r="CW622" s="202"/>
      <c r="CX622" s="202"/>
      <c r="CY622" s="202"/>
      <c r="CZ622" s="202"/>
      <c r="DA622" s="202"/>
      <c r="DB622" s="202"/>
      <c r="DC622" s="202"/>
      <c r="DD622" s="202"/>
      <c r="DE622" s="202"/>
      <c r="DF622" s="202"/>
      <c r="DG622" s="202"/>
      <c r="DH622" s="202"/>
      <c r="DI622" s="202"/>
      <c r="DJ622" s="202"/>
      <c r="DK622" s="202"/>
      <c r="DL622" s="202"/>
      <c r="DM622" s="202"/>
      <c r="DN622" s="202"/>
      <c r="DO622" s="202"/>
      <c r="DP622" s="202"/>
      <c r="DQ622" s="202"/>
      <c r="DR622" s="202"/>
      <c r="DS622" s="202"/>
      <c r="DT622" s="202"/>
      <c r="DU622" s="202"/>
      <c r="DV622" s="202"/>
      <c r="DW622" s="202"/>
      <c r="DX622" s="202"/>
      <c r="DY622" s="202"/>
      <c r="DZ622" s="202"/>
      <c r="EA622" s="202"/>
      <c r="EB622" s="202"/>
      <c r="EC622" s="202"/>
      <c r="ED622" s="202"/>
      <c r="EE622" s="202"/>
      <c r="EF622" s="202"/>
      <c r="EG622" s="202"/>
      <c r="EH622" s="202"/>
      <c r="EI622" s="202"/>
      <c r="EJ622" s="202"/>
      <c r="EK622" s="202"/>
      <c r="EL622" s="202"/>
      <c r="EM622" s="202"/>
      <c r="EN622" s="202"/>
      <c r="EO622" s="202"/>
      <c r="EP622" s="202"/>
      <c r="EQ622" s="202"/>
      <c r="ER622" s="202"/>
      <c r="ES622" s="202"/>
      <c r="ET622" s="202"/>
      <c r="EU622" s="202"/>
      <c r="EV622" s="202"/>
      <c r="EW622" s="202"/>
      <c r="EX622" s="202"/>
      <c r="EY622" s="202"/>
      <c r="EZ622" s="202"/>
      <c r="FA622" s="202"/>
      <c r="FB622" s="202"/>
      <c r="FC622" s="202"/>
      <c r="FD622" s="202"/>
      <c r="FE622" s="202"/>
      <c r="FF622" s="202"/>
      <c r="FG622" s="202"/>
      <c r="FH622" s="202"/>
      <c r="FI622" s="202"/>
      <c r="FJ622" s="202"/>
      <c r="FK622" s="202"/>
      <c r="FL622" s="202"/>
      <c r="FM622" s="202"/>
      <c r="FN622" s="202"/>
      <c r="FO622" s="202"/>
      <c r="FP622" s="202"/>
      <c r="FQ622" s="202"/>
      <c r="FR622" s="202"/>
      <c r="FS622" s="202"/>
      <c r="FT622" s="202"/>
      <c r="FU622" s="202"/>
      <c r="FV622" s="202"/>
      <c r="FW622" s="202"/>
      <c r="FX622" s="202"/>
      <c r="FY622" s="202"/>
      <c r="FZ622" s="202"/>
      <c r="GA622" s="202"/>
      <c r="GB622" s="202"/>
      <c r="GC622" s="202"/>
      <c r="GD622" s="202"/>
      <c r="GE622" s="202"/>
      <c r="GF622" s="202"/>
      <c r="GG622" s="202"/>
      <c r="GH622" s="202"/>
      <c r="GI622" s="202"/>
      <c r="GJ622" s="202"/>
      <c r="GK622" s="202"/>
      <c r="GL622" s="202"/>
      <c r="GM622" s="202"/>
      <c r="GN622" s="202"/>
      <c r="GO622" s="202"/>
      <c r="GP622" s="202"/>
      <c r="GQ622" s="202"/>
      <c r="GR622" s="202"/>
      <c r="GS622" s="202"/>
      <c r="GT622" s="202"/>
      <c r="GU622" s="202"/>
      <c r="GV622" s="202"/>
      <c r="GW622" s="202"/>
      <c r="GX622" s="202"/>
      <c r="GY622" s="202"/>
      <c r="GZ622" s="202"/>
      <c r="HA622" s="202"/>
      <c r="HB622" s="202"/>
      <c r="HC622" s="202"/>
      <c r="HD622" s="202"/>
      <c r="HE622" s="202"/>
      <c r="HF622" s="202"/>
      <c r="HG622" s="202"/>
      <c r="HH622" s="202"/>
      <c r="HI622" s="202"/>
      <c r="HJ622" s="202"/>
      <c r="HK622" s="202"/>
      <c r="HL622" s="202"/>
      <c r="HM622" s="202"/>
      <c r="HN622" s="202"/>
      <c r="HO622" s="202"/>
      <c r="HP622" s="202"/>
      <c r="HQ622" s="202"/>
      <c r="HR622" s="202"/>
      <c r="HS622" s="202"/>
    </row>
    <row r="623" spans="51:227" ht="10" customHeight="1" x14ac:dyDescent="0.35"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  <c r="BI623" s="202"/>
      <c r="BJ623" s="202"/>
      <c r="BK623" s="202"/>
      <c r="BL623" s="202"/>
      <c r="BM623" s="202"/>
      <c r="BN623" s="202"/>
      <c r="BO623" s="202"/>
      <c r="BP623" s="202"/>
      <c r="BQ623" s="202"/>
      <c r="BR623" s="202"/>
      <c r="BS623" s="202"/>
      <c r="BT623" s="202"/>
      <c r="BU623" s="202"/>
      <c r="BV623" s="202"/>
      <c r="BW623" s="202"/>
      <c r="BX623" s="202"/>
      <c r="BY623" s="202"/>
      <c r="BZ623" s="202"/>
      <c r="CA623" s="202"/>
      <c r="CB623" s="202"/>
      <c r="CC623" s="202"/>
      <c r="CD623" s="202"/>
      <c r="CE623" s="202"/>
      <c r="CF623" s="202"/>
      <c r="CG623" s="202"/>
      <c r="CH623" s="202"/>
      <c r="CI623" s="202"/>
      <c r="CJ623" s="202"/>
      <c r="CK623" s="202"/>
      <c r="CL623" s="202"/>
      <c r="CM623" s="202"/>
      <c r="CN623" s="202"/>
      <c r="CO623" s="202"/>
      <c r="CP623" s="202"/>
      <c r="CQ623" s="202"/>
      <c r="CR623" s="202"/>
      <c r="CS623" s="202"/>
      <c r="CT623" s="202"/>
      <c r="CU623" s="202"/>
      <c r="CV623" s="202"/>
      <c r="CW623" s="202"/>
      <c r="CX623" s="202"/>
      <c r="CY623" s="202"/>
      <c r="CZ623" s="202"/>
      <c r="DA623" s="202"/>
      <c r="DB623" s="202"/>
      <c r="DC623" s="202"/>
      <c r="DD623" s="202"/>
      <c r="DE623" s="202"/>
      <c r="DF623" s="202"/>
      <c r="DG623" s="202"/>
      <c r="DH623" s="202"/>
      <c r="DI623" s="202"/>
      <c r="DJ623" s="202"/>
      <c r="DK623" s="202"/>
      <c r="DL623" s="202"/>
      <c r="DM623" s="202"/>
      <c r="DN623" s="202"/>
      <c r="DO623" s="202"/>
      <c r="DP623" s="202"/>
      <c r="DQ623" s="202"/>
      <c r="DR623" s="202"/>
      <c r="DS623" s="202"/>
      <c r="DT623" s="202"/>
      <c r="DU623" s="202"/>
      <c r="DV623" s="202"/>
      <c r="DW623" s="202"/>
      <c r="DX623" s="202"/>
      <c r="DY623" s="202"/>
      <c r="DZ623" s="202"/>
      <c r="EA623" s="202"/>
      <c r="EB623" s="202"/>
      <c r="EC623" s="202"/>
      <c r="ED623" s="202"/>
      <c r="EE623" s="202"/>
      <c r="EF623" s="202"/>
      <c r="EG623" s="202"/>
      <c r="EH623" s="202"/>
      <c r="EI623" s="202"/>
      <c r="EJ623" s="202"/>
      <c r="EK623" s="202"/>
      <c r="EL623" s="202"/>
      <c r="EM623" s="202"/>
      <c r="EN623" s="202"/>
      <c r="EO623" s="202"/>
      <c r="EP623" s="202"/>
      <c r="EQ623" s="202"/>
      <c r="ER623" s="202"/>
      <c r="ES623" s="202"/>
      <c r="ET623" s="202"/>
      <c r="EU623" s="202"/>
      <c r="EV623" s="202"/>
      <c r="EW623" s="202"/>
      <c r="EX623" s="202"/>
      <c r="EY623" s="202"/>
      <c r="EZ623" s="202"/>
      <c r="FA623" s="202"/>
      <c r="FB623" s="202"/>
      <c r="FC623" s="202"/>
      <c r="FD623" s="202"/>
      <c r="FE623" s="202"/>
      <c r="FF623" s="202"/>
      <c r="FG623" s="202"/>
      <c r="FH623" s="202"/>
      <c r="FI623" s="202"/>
      <c r="FJ623" s="202"/>
      <c r="FK623" s="202"/>
      <c r="FL623" s="202"/>
      <c r="FM623" s="202"/>
      <c r="FN623" s="202"/>
      <c r="FO623" s="202"/>
      <c r="FP623" s="202"/>
      <c r="FQ623" s="202"/>
      <c r="FR623" s="202"/>
      <c r="FS623" s="202"/>
      <c r="FT623" s="202"/>
      <c r="FU623" s="202"/>
      <c r="FV623" s="202"/>
      <c r="FW623" s="202"/>
      <c r="FX623" s="202"/>
      <c r="FY623" s="202"/>
      <c r="FZ623" s="202"/>
      <c r="GA623" s="202"/>
      <c r="GB623" s="202"/>
      <c r="GC623" s="202"/>
      <c r="GD623" s="202"/>
      <c r="GE623" s="202"/>
      <c r="GF623" s="202"/>
      <c r="GG623" s="202"/>
      <c r="GH623" s="202"/>
      <c r="GI623" s="202"/>
      <c r="GJ623" s="202"/>
      <c r="GK623" s="202"/>
      <c r="GL623" s="202"/>
      <c r="GM623" s="202"/>
      <c r="GN623" s="202"/>
      <c r="GO623" s="202"/>
      <c r="GP623" s="202"/>
      <c r="GQ623" s="202"/>
      <c r="GR623" s="202"/>
      <c r="GS623" s="202"/>
      <c r="GT623" s="202"/>
      <c r="GU623" s="202"/>
      <c r="GV623" s="202"/>
      <c r="GW623" s="202"/>
      <c r="GX623" s="202"/>
      <c r="GY623" s="202"/>
      <c r="GZ623" s="202"/>
      <c r="HA623" s="202"/>
      <c r="HB623" s="202"/>
      <c r="HC623" s="202"/>
      <c r="HD623" s="202"/>
      <c r="HE623" s="202"/>
      <c r="HF623" s="202"/>
      <c r="HG623" s="202"/>
      <c r="HH623" s="202"/>
      <c r="HI623" s="202"/>
      <c r="HJ623" s="202"/>
      <c r="HK623" s="202"/>
      <c r="HL623" s="202"/>
      <c r="HM623" s="202"/>
      <c r="HN623" s="202"/>
      <c r="HO623" s="202"/>
      <c r="HP623" s="202"/>
      <c r="HQ623" s="202"/>
      <c r="HR623" s="202"/>
      <c r="HS623" s="202"/>
    </row>
    <row r="624" spans="51:227" ht="10" customHeight="1" x14ac:dyDescent="0.35"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  <c r="BI624" s="202"/>
      <c r="BJ624" s="202"/>
      <c r="BK624" s="202"/>
      <c r="BL624" s="202"/>
      <c r="BM624" s="202"/>
      <c r="BN624" s="202"/>
      <c r="BO624" s="202"/>
      <c r="BP624" s="202"/>
      <c r="BQ624" s="202"/>
      <c r="BR624" s="202"/>
      <c r="BS624" s="202"/>
      <c r="BT624" s="202"/>
      <c r="BU624" s="202"/>
      <c r="BV624" s="202"/>
      <c r="BW624" s="202"/>
      <c r="BX624" s="202"/>
      <c r="BY624" s="202"/>
      <c r="BZ624" s="202"/>
      <c r="CA624" s="202"/>
      <c r="CB624" s="202"/>
      <c r="CC624" s="202"/>
      <c r="CD624" s="202"/>
      <c r="CE624" s="202"/>
      <c r="CF624" s="202"/>
      <c r="CG624" s="202"/>
      <c r="CH624" s="202"/>
      <c r="CI624" s="202"/>
      <c r="CJ624" s="202"/>
      <c r="CK624" s="202"/>
      <c r="CL624" s="202"/>
      <c r="CM624" s="202"/>
      <c r="CN624" s="202"/>
      <c r="CO624" s="202"/>
      <c r="CP624" s="202"/>
      <c r="CQ624" s="202"/>
      <c r="CR624" s="202"/>
      <c r="CS624" s="202"/>
      <c r="CT624" s="202"/>
      <c r="CU624" s="202"/>
      <c r="CV624" s="202"/>
      <c r="CW624" s="202"/>
      <c r="CX624" s="202"/>
      <c r="CY624" s="202"/>
      <c r="CZ624" s="202"/>
      <c r="DA624" s="202"/>
      <c r="DB624" s="202"/>
      <c r="DC624" s="202"/>
      <c r="DD624" s="202"/>
      <c r="DE624" s="202"/>
      <c r="DF624" s="202"/>
      <c r="DG624" s="202"/>
      <c r="DH624" s="202"/>
      <c r="DI624" s="202"/>
      <c r="DJ624" s="202"/>
      <c r="DK624" s="202"/>
      <c r="DL624" s="202"/>
      <c r="DM624" s="202"/>
      <c r="DN624" s="202"/>
      <c r="DO624" s="202"/>
      <c r="DP624" s="202"/>
      <c r="DQ624" s="202"/>
      <c r="DR624" s="202"/>
      <c r="DS624" s="202"/>
      <c r="DT624" s="202"/>
      <c r="DU624" s="202"/>
      <c r="DV624" s="202"/>
      <c r="DW624" s="202"/>
      <c r="DX624" s="202"/>
      <c r="DY624" s="202"/>
      <c r="DZ624" s="202"/>
      <c r="EA624" s="202"/>
      <c r="EB624" s="202"/>
      <c r="EC624" s="202"/>
      <c r="ED624" s="202"/>
      <c r="EE624" s="202"/>
      <c r="EF624" s="202"/>
      <c r="EG624" s="202"/>
      <c r="EH624" s="202"/>
      <c r="EI624" s="202"/>
      <c r="EJ624" s="202"/>
      <c r="EK624" s="202"/>
      <c r="EL624" s="202"/>
      <c r="EM624" s="202"/>
      <c r="EN624" s="202"/>
      <c r="EO624" s="202"/>
      <c r="EP624" s="202"/>
      <c r="EQ624" s="202"/>
      <c r="ER624" s="202"/>
      <c r="ES624" s="202"/>
      <c r="ET624" s="202"/>
      <c r="EU624" s="202"/>
      <c r="EV624" s="202"/>
      <c r="EW624" s="202"/>
      <c r="EX624" s="202"/>
      <c r="EY624" s="202"/>
      <c r="EZ624" s="202"/>
      <c r="FA624" s="202"/>
      <c r="FB624" s="202"/>
      <c r="FC624" s="202"/>
      <c r="FD624" s="202"/>
      <c r="FE624" s="202"/>
      <c r="FF624" s="202"/>
      <c r="FG624" s="202"/>
      <c r="FH624" s="202"/>
      <c r="FI624" s="202"/>
      <c r="FJ624" s="202"/>
      <c r="FK624" s="202"/>
      <c r="FL624" s="202"/>
      <c r="FM624" s="202"/>
      <c r="FN624" s="202"/>
      <c r="FO624" s="202"/>
      <c r="FP624" s="202"/>
      <c r="FQ624" s="202"/>
      <c r="FR624" s="202"/>
      <c r="FS624" s="202"/>
      <c r="FT624" s="202"/>
      <c r="FU624" s="202"/>
      <c r="FV624" s="202"/>
      <c r="FW624" s="202"/>
      <c r="FX624" s="202"/>
      <c r="FY624" s="202"/>
      <c r="FZ624" s="202"/>
      <c r="GA624" s="202"/>
      <c r="GB624" s="202"/>
      <c r="GC624" s="202"/>
      <c r="GD624" s="202"/>
      <c r="GE624" s="202"/>
      <c r="GF624" s="202"/>
      <c r="GG624" s="202"/>
      <c r="GH624" s="202"/>
      <c r="GI624" s="202"/>
      <c r="GJ624" s="202"/>
      <c r="GK624" s="202"/>
      <c r="GL624" s="202"/>
      <c r="GM624" s="202"/>
      <c r="GN624" s="202"/>
      <c r="GO624" s="202"/>
      <c r="GP624" s="202"/>
      <c r="GQ624" s="202"/>
      <c r="GR624" s="202"/>
      <c r="GS624" s="202"/>
      <c r="GT624" s="202"/>
      <c r="GU624" s="202"/>
      <c r="GV624" s="202"/>
      <c r="GW624" s="202"/>
      <c r="GX624" s="202"/>
      <c r="GY624" s="202"/>
      <c r="GZ624" s="202"/>
      <c r="HA624" s="202"/>
      <c r="HB624" s="202"/>
      <c r="HC624" s="202"/>
      <c r="HD624" s="202"/>
      <c r="HE624" s="202"/>
      <c r="HF624" s="202"/>
      <c r="HG624" s="202"/>
      <c r="HH624" s="202"/>
      <c r="HI624" s="202"/>
      <c r="HJ624" s="202"/>
      <c r="HK624" s="202"/>
      <c r="HL624" s="202"/>
      <c r="HM624" s="202"/>
      <c r="HN624" s="202"/>
      <c r="HO624" s="202"/>
      <c r="HP624" s="202"/>
      <c r="HQ624" s="202"/>
      <c r="HR624" s="202"/>
      <c r="HS624" s="202"/>
    </row>
    <row r="625" spans="51:227" ht="10" customHeight="1" x14ac:dyDescent="0.35"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  <c r="BI625" s="202"/>
      <c r="BJ625" s="202"/>
      <c r="BK625" s="202"/>
      <c r="BL625" s="202"/>
      <c r="BM625" s="202"/>
      <c r="BN625" s="202"/>
      <c r="BO625" s="202"/>
      <c r="BP625" s="202"/>
      <c r="BQ625" s="202"/>
      <c r="BR625" s="202"/>
      <c r="BS625" s="202"/>
      <c r="BT625" s="202"/>
      <c r="BU625" s="202"/>
      <c r="BV625" s="202"/>
      <c r="BW625" s="202"/>
      <c r="BX625" s="202"/>
      <c r="BY625" s="202"/>
      <c r="BZ625" s="202"/>
      <c r="CA625" s="202"/>
      <c r="CB625" s="202"/>
      <c r="CC625" s="202"/>
      <c r="CD625" s="202"/>
      <c r="CE625" s="202"/>
      <c r="CF625" s="202"/>
      <c r="CG625" s="202"/>
      <c r="CH625" s="202"/>
      <c r="CI625" s="202"/>
      <c r="CJ625" s="202"/>
      <c r="CK625" s="202"/>
      <c r="CL625" s="202"/>
      <c r="CM625" s="202"/>
      <c r="CN625" s="202"/>
      <c r="CO625" s="202"/>
      <c r="CP625" s="202"/>
      <c r="CQ625" s="202"/>
      <c r="CR625" s="202"/>
      <c r="CS625" s="202"/>
      <c r="CT625" s="202"/>
      <c r="CU625" s="202"/>
      <c r="CV625" s="202"/>
      <c r="CW625" s="202"/>
      <c r="CX625" s="202"/>
      <c r="CY625" s="202"/>
      <c r="CZ625" s="202"/>
      <c r="DA625" s="202"/>
      <c r="DB625" s="202"/>
      <c r="DC625" s="202"/>
      <c r="DD625" s="202"/>
      <c r="DE625" s="202"/>
      <c r="DF625" s="202"/>
      <c r="DG625" s="202"/>
      <c r="DH625" s="202"/>
      <c r="DI625" s="202"/>
      <c r="DJ625" s="202"/>
      <c r="DK625" s="202"/>
      <c r="DL625" s="202"/>
      <c r="DM625" s="202"/>
      <c r="DN625" s="202"/>
      <c r="DO625" s="202"/>
      <c r="DP625" s="202"/>
      <c r="DQ625" s="202"/>
      <c r="DR625" s="202"/>
      <c r="DS625" s="202"/>
      <c r="DT625" s="202"/>
      <c r="DU625" s="202"/>
      <c r="DV625" s="202"/>
      <c r="DW625" s="202"/>
      <c r="DX625" s="202"/>
      <c r="DY625" s="202"/>
      <c r="DZ625" s="202"/>
      <c r="EA625" s="202"/>
      <c r="EB625" s="202"/>
      <c r="EC625" s="202"/>
      <c r="ED625" s="202"/>
      <c r="EE625" s="202"/>
      <c r="EF625" s="202"/>
      <c r="EG625" s="202"/>
      <c r="EH625" s="202"/>
      <c r="EI625" s="202"/>
      <c r="EJ625" s="202"/>
      <c r="EK625" s="202"/>
      <c r="EL625" s="202"/>
      <c r="EM625" s="202"/>
      <c r="EN625" s="202"/>
      <c r="EO625" s="202"/>
      <c r="EP625" s="202"/>
      <c r="EQ625" s="202"/>
      <c r="ER625" s="202"/>
      <c r="ES625" s="202"/>
      <c r="ET625" s="202"/>
      <c r="EU625" s="202"/>
      <c r="EV625" s="202"/>
      <c r="EW625" s="202"/>
      <c r="EX625" s="202"/>
      <c r="EY625" s="202"/>
      <c r="EZ625" s="202"/>
      <c r="FA625" s="202"/>
      <c r="FB625" s="202"/>
      <c r="FC625" s="202"/>
      <c r="FD625" s="202"/>
      <c r="FE625" s="202"/>
      <c r="FF625" s="202"/>
      <c r="FG625" s="202"/>
      <c r="FH625" s="202"/>
      <c r="FI625" s="202"/>
      <c r="FJ625" s="202"/>
      <c r="FK625" s="202"/>
      <c r="FL625" s="202"/>
      <c r="FM625" s="202"/>
      <c r="FN625" s="202"/>
      <c r="FO625" s="202"/>
      <c r="FP625" s="202"/>
      <c r="FQ625" s="202"/>
      <c r="FR625" s="202"/>
      <c r="FS625" s="202"/>
      <c r="FT625" s="202"/>
      <c r="FU625" s="202"/>
      <c r="FV625" s="202"/>
      <c r="FW625" s="202"/>
      <c r="FX625" s="202"/>
      <c r="FY625" s="202"/>
      <c r="FZ625" s="202"/>
      <c r="GA625" s="202"/>
      <c r="GB625" s="202"/>
      <c r="GC625" s="202"/>
      <c r="GD625" s="202"/>
      <c r="GE625" s="202"/>
      <c r="GF625" s="202"/>
      <c r="GG625" s="202"/>
      <c r="GH625" s="202"/>
      <c r="GI625" s="202"/>
      <c r="GJ625" s="202"/>
      <c r="GK625" s="202"/>
      <c r="GL625" s="202"/>
      <c r="GM625" s="202"/>
      <c r="GN625" s="202"/>
      <c r="GO625" s="202"/>
      <c r="GP625" s="202"/>
      <c r="GQ625" s="202"/>
      <c r="GR625" s="202"/>
      <c r="GS625" s="202"/>
      <c r="GT625" s="202"/>
      <c r="GU625" s="202"/>
      <c r="GV625" s="202"/>
      <c r="GW625" s="202"/>
      <c r="GX625" s="202"/>
      <c r="GY625" s="202"/>
      <c r="GZ625" s="202"/>
      <c r="HA625" s="202"/>
      <c r="HB625" s="202"/>
      <c r="HC625" s="202"/>
      <c r="HD625" s="202"/>
      <c r="HE625" s="202"/>
      <c r="HF625" s="202"/>
      <c r="HG625" s="202"/>
      <c r="HH625" s="202"/>
      <c r="HI625" s="202"/>
      <c r="HJ625" s="202"/>
      <c r="HK625" s="202"/>
      <c r="HL625" s="202"/>
      <c r="HM625" s="202"/>
      <c r="HN625" s="202"/>
      <c r="HO625" s="202"/>
      <c r="HP625" s="202"/>
      <c r="HQ625" s="202"/>
      <c r="HR625" s="202"/>
      <c r="HS625" s="202"/>
    </row>
    <row r="626" spans="51:227" ht="10" customHeight="1" x14ac:dyDescent="0.35">
      <c r="AY626" s="202"/>
      <c r="AZ626" s="202"/>
      <c r="BA626" s="202"/>
      <c r="BB626" s="202"/>
      <c r="BC626" s="202"/>
      <c r="BD626" s="202"/>
      <c r="BE626" s="202"/>
      <c r="BF626" s="202"/>
      <c r="BG626" s="202"/>
      <c r="BH626" s="202"/>
      <c r="BI626" s="202"/>
      <c r="BJ626" s="202"/>
      <c r="BK626" s="202"/>
      <c r="BL626" s="202"/>
      <c r="BM626" s="202"/>
      <c r="BN626" s="202"/>
      <c r="BO626" s="202"/>
      <c r="BP626" s="202"/>
      <c r="BQ626" s="202"/>
      <c r="BR626" s="202"/>
      <c r="BS626" s="202"/>
      <c r="BT626" s="202"/>
      <c r="BU626" s="202"/>
      <c r="BV626" s="202"/>
      <c r="BW626" s="202"/>
      <c r="BX626" s="202"/>
      <c r="BY626" s="202"/>
      <c r="BZ626" s="202"/>
      <c r="CA626" s="202"/>
      <c r="CB626" s="202"/>
      <c r="CC626" s="202"/>
      <c r="CD626" s="202"/>
      <c r="CE626" s="202"/>
      <c r="CF626" s="202"/>
      <c r="CG626" s="202"/>
      <c r="CH626" s="202"/>
      <c r="CI626" s="202"/>
      <c r="CJ626" s="202"/>
      <c r="CK626" s="202"/>
      <c r="CL626" s="202"/>
      <c r="CM626" s="202"/>
      <c r="CN626" s="202"/>
      <c r="CO626" s="202"/>
      <c r="CP626" s="202"/>
      <c r="CQ626" s="202"/>
      <c r="CR626" s="202"/>
      <c r="CS626" s="202"/>
      <c r="CT626" s="202"/>
      <c r="CU626" s="202"/>
      <c r="CV626" s="202"/>
      <c r="CW626" s="202"/>
      <c r="CX626" s="202"/>
      <c r="CY626" s="202"/>
      <c r="CZ626" s="202"/>
      <c r="DA626" s="202"/>
      <c r="DB626" s="202"/>
      <c r="DC626" s="202"/>
      <c r="DD626" s="202"/>
      <c r="DE626" s="202"/>
      <c r="DF626" s="202"/>
      <c r="DG626" s="202"/>
      <c r="DH626" s="202"/>
      <c r="DI626" s="202"/>
      <c r="DJ626" s="202"/>
      <c r="DK626" s="202"/>
      <c r="DL626" s="202"/>
      <c r="DM626" s="202"/>
      <c r="DN626" s="202"/>
      <c r="DO626" s="202"/>
      <c r="DP626" s="202"/>
      <c r="DQ626" s="202"/>
      <c r="DR626" s="202"/>
      <c r="DS626" s="202"/>
      <c r="DT626" s="202"/>
      <c r="DU626" s="202"/>
      <c r="DV626" s="202"/>
      <c r="DW626" s="202"/>
      <c r="DX626" s="202"/>
      <c r="DY626" s="202"/>
      <c r="DZ626" s="202"/>
      <c r="EA626" s="202"/>
      <c r="EB626" s="202"/>
      <c r="EC626" s="202"/>
      <c r="ED626" s="202"/>
      <c r="EE626" s="202"/>
      <c r="EF626" s="202"/>
      <c r="EG626" s="202"/>
      <c r="EH626" s="202"/>
      <c r="EI626" s="202"/>
      <c r="EJ626" s="202"/>
      <c r="EK626" s="202"/>
      <c r="EL626" s="202"/>
      <c r="EM626" s="202"/>
      <c r="EN626" s="202"/>
      <c r="EO626" s="202"/>
      <c r="EP626" s="202"/>
      <c r="EQ626" s="202"/>
      <c r="ER626" s="202"/>
      <c r="ES626" s="202"/>
      <c r="ET626" s="202"/>
      <c r="EU626" s="202"/>
      <c r="EV626" s="202"/>
      <c r="EW626" s="202"/>
      <c r="EX626" s="202"/>
      <c r="EY626" s="202"/>
      <c r="EZ626" s="202"/>
      <c r="FA626" s="202"/>
      <c r="FB626" s="202"/>
      <c r="FC626" s="202"/>
      <c r="FD626" s="202"/>
      <c r="FE626" s="202"/>
      <c r="FF626" s="202"/>
      <c r="FG626" s="202"/>
      <c r="FH626" s="202"/>
      <c r="FI626" s="202"/>
      <c r="FJ626" s="202"/>
      <c r="FK626" s="202"/>
      <c r="FL626" s="202"/>
      <c r="FM626" s="202"/>
      <c r="FN626" s="202"/>
      <c r="FO626" s="202"/>
      <c r="FP626" s="202"/>
      <c r="FQ626" s="202"/>
      <c r="FR626" s="202"/>
      <c r="FS626" s="202"/>
      <c r="FT626" s="202"/>
      <c r="FU626" s="202"/>
      <c r="FV626" s="202"/>
      <c r="FW626" s="202"/>
      <c r="FX626" s="202"/>
      <c r="FY626" s="202"/>
      <c r="FZ626" s="202"/>
      <c r="GA626" s="202"/>
      <c r="GB626" s="202"/>
      <c r="GC626" s="202"/>
      <c r="GD626" s="202"/>
      <c r="GE626" s="202"/>
      <c r="GF626" s="202"/>
      <c r="GG626" s="202"/>
      <c r="GH626" s="202"/>
      <c r="GI626" s="202"/>
      <c r="GJ626" s="202"/>
      <c r="GK626" s="202"/>
      <c r="GL626" s="202"/>
      <c r="GM626" s="202"/>
      <c r="GN626" s="202"/>
      <c r="GO626" s="202"/>
      <c r="GP626" s="202"/>
      <c r="GQ626" s="202"/>
      <c r="GR626" s="202"/>
      <c r="GS626" s="202"/>
      <c r="GT626" s="202"/>
      <c r="GU626" s="202"/>
      <c r="GV626" s="202"/>
      <c r="GW626" s="202"/>
      <c r="GX626" s="202"/>
      <c r="GY626" s="202"/>
      <c r="GZ626" s="202"/>
      <c r="HA626" s="202"/>
      <c r="HB626" s="202"/>
      <c r="HC626" s="202"/>
      <c r="HD626" s="202"/>
      <c r="HE626" s="202"/>
      <c r="HF626" s="202"/>
      <c r="HG626" s="202"/>
      <c r="HH626" s="202"/>
      <c r="HI626" s="202"/>
      <c r="HJ626" s="202"/>
      <c r="HK626" s="202"/>
      <c r="HL626" s="202"/>
      <c r="HM626" s="202"/>
      <c r="HN626" s="202"/>
      <c r="HO626" s="202"/>
      <c r="HP626" s="202"/>
      <c r="HQ626" s="202"/>
      <c r="HR626" s="202"/>
      <c r="HS626" s="202"/>
    </row>
    <row r="627" spans="51:227" ht="10" customHeight="1" x14ac:dyDescent="0.35">
      <c r="AY627" s="202"/>
      <c r="AZ627" s="202"/>
      <c r="BA627" s="202"/>
      <c r="BB627" s="202"/>
      <c r="BC627" s="202"/>
      <c r="BD627" s="202"/>
      <c r="BE627" s="202"/>
      <c r="BF627" s="202"/>
      <c r="BG627" s="202"/>
      <c r="BH627" s="202"/>
      <c r="BI627" s="202"/>
      <c r="BJ627" s="202"/>
      <c r="BK627" s="202"/>
      <c r="BL627" s="202"/>
      <c r="BM627" s="202"/>
      <c r="BN627" s="202"/>
      <c r="BO627" s="202"/>
      <c r="BP627" s="202"/>
      <c r="BQ627" s="202"/>
      <c r="BR627" s="202"/>
      <c r="BS627" s="202"/>
      <c r="BT627" s="202"/>
      <c r="BU627" s="202"/>
      <c r="BV627" s="202"/>
      <c r="BW627" s="202"/>
      <c r="BX627" s="202"/>
      <c r="BY627" s="202"/>
      <c r="BZ627" s="202"/>
      <c r="CA627" s="202"/>
      <c r="CB627" s="202"/>
      <c r="CC627" s="202"/>
      <c r="CD627" s="202"/>
      <c r="CE627" s="202"/>
      <c r="CF627" s="202"/>
      <c r="CG627" s="202"/>
      <c r="CH627" s="202"/>
      <c r="CI627" s="202"/>
      <c r="CJ627" s="202"/>
      <c r="CK627" s="202"/>
      <c r="CL627" s="202"/>
      <c r="CM627" s="202"/>
      <c r="CN627" s="202"/>
      <c r="CO627" s="202"/>
      <c r="CP627" s="202"/>
      <c r="CQ627" s="202"/>
      <c r="CR627" s="202"/>
      <c r="CS627" s="202"/>
      <c r="CT627" s="202"/>
      <c r="CU627" s="202"/>
      <c r="CV627" s="202"/>
      <c r="CW627" s="202"/>
      <c r="CX627" s="202"/>
      <c r="CY627" s="202"/>
      <c r="CZ627" s="202"/>
      <c r="DA627" s="202"/>
      <c r="DB627" s="202"/>
      <c r="DC627" s="202"/>
      <c r="DD627" s="202"/>
      <c r="DE627" s="202"/>
      <c r="DF627" s="202"/>
      <c r="DG627" s="202"/>
      <c r="DH627" s="202"/>
      <c r="DI627" s="202"/>
      <c r="DJ627" s="202"/>
      <c r="DK627" s="202"/>
      <c r="DL627" s="202"/>
      <c r="DM627" s="202"/>
      <c r="DN627" s="202"/>
      <c r="DO627" s="202"/>
      <c r="DP627" s="202"/>
      <c r="DQ627" s="202"/>
      <c r="DR627" s="202"/>
      <c r="DS627" s="202"/>
      <c r="DT627" s="202"/>
      <c r="DU627" s="202"/>
      <c r="DV627" s="202"/>
      <c r="DW627" s="202"/>
      <c r="DX627" s="202"/>
      <c r="DY627" s="202"/>
      <c r="DZ627" s="202"/>
      <c r="EA627" s="202"/>
      <c r="EB627" s="202"/>
      <c r="EC627" s="202"/>
      <c r="ED627" s="202"/>
      <c r="EE627" s="202"/>
      <c r="EF627" s="202"/>
      <c r="EG627" s="202"/>
      <c r="EH627" s="202"/>
      <c r="EI627" s="202"/>
      <c r="EJ627" s="202"/>
      <c r="EK627" s="202"/>
      <c r="EL627" s="202"/>
      <c r="EM627" s="202"/>
      <c r="EN627" s="202"/>
      <c r="EO627" s="202"/>
      <c r="EP627" s="202"/>
      <c r="EQ627" s="202"/>
      <c r="ER627" s="202"/>
      <c r="ES627" s="202"/>
      <c r="ET627" s="202"/>
      <c r="EU627" s="202"/>
      <c r="EV627" s="202"/>
      <c r="EW627" s="202"/>
      <c r="EX627" s="202"/>
      <c r="EY627" s="202"/>
      <c r="EZ627" s="202"/>
      <c r="FA627" s="202"/>
      <c r="FB627" s="202"/>
      <c r="FC627" s="202"/>
      <c r="FD627" s="202"/>
      <c r="FE627" s="202"/>
      <c r="FF627" s="202"/>
      <c r="FG627" s="202"/>
      <c r="FH627" s="202"/>
      <c r="FI627" s="202"/>
      <c r="FJ627" s="202"/>
      <c r="FK627" s="202"/>
      <c r="FL627" s="202"/>
      <c r="FM627" s="202"/>
      <c r="FN627" s="202"/>
      <c r="FO627" s="202"/>
      <c r="FP627" s="202"/>
      <c r="FQ627" s="202"/>
      <c r="FR627" s="202"/>
      <c r="FS627" s="202"/>
      <c r="FT627" s="202"/>
      <c r="FU627" s="202"/>
      <c r="FV627" s="202"/>
      <c r="FW627" s="202"/>
      <c r="FX627" s="202"/>
      <c r="FY627" s="202"/>
      <c r="FZ627" s="202"/>
      <c r="GA627" s="202"/>
      <c r="GB627" s="202"/>
      <c r="GC627" s="202"/>
      <c r="GD627" s="202"/>
      <c r="GE627" s="202"/>
      <c r="GF627" s="202"/>
      <c r="GG627" s="202"/>
      <c r="GH627" s="202"/>
      <c r="GI627" s="202"/>
      <c r="GJ627" s="202"/>
      <c r="GK627" s="202"/>
      <c r="GL627" s="202"/>
      <c r="GM627" s="202"/>
      <c r="GN627" s="202"/>
      <c r="GO627" s="202"/>
      <c r="GP627" s="202"/>
      <c r="GQ627" s="202"/>
      <c r="GR627" s="202"/>
      <c r="GS627" s="202"/>
      <c r="GT627" s="202"/>
      <c r="GU627" s="202"/>
      <c r="GV627" s="202"/>
      <c r="GW627" s="202"/>
      <c r="GX627" s="202"/>
      <c r="GY627" s="202"/>
      <c r="GZ627" s="202"/>
      <c r="HA627" s="202"/>
      <c r="HB627" s="202"/>
      <c r="HC627" s="202"/>
      <c r="HD627" s="202"/>
      <c r="HE627" s="202"/>
      <c r="HF627" s="202"/>
      <c r="HG627" s="202"/>
      <c r="HH627" s="202"/>
      <c r="HI627" s="202"/>
      <c r="HJ627" s="202"/>
      <c r="HK627" s="202"/>
      <c r="HL627" s="202"/>
      <c r="HM627" s="202"/>
      <c r="HN627" s="202"/>
      <c r="HO627" s="202"/>
      <c r="HP627" s="202"/>
      <c r="HQ627" s="202"/>
      <c r="HR627" s="202"/>
      <c r="HS627" s="202"/>
    </row>
    <row r="628" spans="51:227" ht="10" customHeight="1" x14ac:dyDescent="0.35">
      <c r="AY628" s="202"/>
      <c r="AZ628" s="202"/>
      <c r="BA628" s="202"/>
      <c r="BB628" s="202"/>
      <c r="BC628" s="202"/>
      <c r="BD628" s="202"/>
      <c r="BE628" s="202"/>
      <c r="BF628" s="202"/>
      <c r="BG628" s="202"/>
      <c r="BH628" s="202"/>
      <c r="BI628" s="202"/>
      <c r="BJ628" s="202"/>
      <c r="BK628" s="202"/>
      <c r="BL628" s="202"/>
      <c r="BM628" s="202"/>
      <c r="BN628" s="202"/>
      <c r="BO628" s="202"/>
      <c r="BP628" s="202"/>
      <c r="BQ628" s="202"/>
      <c r="BR628" s="202"/>
      <c r="BS628" s="202"/>
      <c r="BT628" s="202"/>
      <c r="BU628" s="202"/>
      <c r="BV628" s="202"/>
      <c r="BW628" s="202"/>
      <c r="BX628" s="202"/>
      <c r="BY628" s="202"/>
      <c r="BZ628" s="202"/>
      <c r="CA628" s="202"/>
      <c r="CB628" s="202"/>
      <c r="CC628" s="202"/>
      <c r="CD628" s="202"/>
      <c r="CE628" s="202"/>
      <c r="CF628" s="202"/>
      <c r="CG628" s="202"/>
      <c r="CH628" s="202"/>
      <c r="CI628" s="202"/>
      <c r="CJ628" s="202"/>
      <c r="CK628" s="202"/>
      <c r="CL628" s="202"/>
      <c r="CM628" s="202"/>
      <c r="CN628" s="202"/>
      <c r="CO628" s="202"/>
      <c r="CP628" s="202"/>
      <c r="CQ628" s="202"/>
      <c r="CR628" s="202"/>
      <c r="CS628" s="202"/>
      <c r="CT628" s="202"/>
      <c r="CU628" s="202"/>
      <c r="CV628" s="202"/>
      <c r="CW628" s="202"/>
      <c r="CX628" s="202"/>
      <c r="CY628" s="202"/>
      <c r="CZ628" s="202"/>
      <c r="DA628" s="202"/>
      <c r="DB628" s="202"/>
      <c r="DC628" s="202"/>
      <c r="DD628" s="202"/>
      <c r="DE628" s="202"/>
      <c r="DF628" s="202"/>
      <c r="DG628" s="202"/>
      <c r="DH628" s="202"/>
      <c r="DI628" s="202"/>
      <c r="DJ628" s="202"/>
      <c r="DK628" s="202"/>
      <c r="DL628" s="202"/>
      <c r="DM628" s="202"/>
      <c r="DN628" s="202"/>
      <c r="DO628" s="202"/>
      <c r="DP628" s="202"/>
      <c r="DQ628" s="202"/>
      <c r="DR628" s="202"/>
      <c r="DS628" s="202"/>
      <c r="DT628" s="202"/>
      <c r="DU628" s="202"/>
      <c r="DV628" s="202"/>
      <c r="DW628" s="202"/>
      <c r="DX628" s="202"/>
      <c r="DY628" s="202"/>
      <c r="DZ628" s="202"/>
      <c r="EA628" s="202"/>
      <c r="EB628" s="202"/>
      <c r="EC628" s="202"/>
      <c r="ED628" s="202"/>
      <c r="EE628" s="202"/>
      <c r="EF628" s="202"/>
      <c r="EG628" s="202"/>
      <c r="EH628" s="202"/>
      <c r="EI628" s="202"/>
      <c r="EJ628" s="202"/>
      <c r="EK628" s="202"/>
      <c r="EL628" s="202"/>
      <c r="EM628" s="202"/>
      <c r="EN628" s="202"/>
      <c r="EO628" s="202"/>
      <c r="EP628" s="202"/>
      <c r="EQ628" s="202"/>
      <c r="ER628" s="202"/>
      <c r="ES628" s="202"/>
      <c r="ET628" s="202"/>
      <c r="EU628" s="202"/>
      <c r="EV628" s="202"/>
      <c r="EW628" s="202"/>
      <c r="EX628" s="202"/>
      <c r="EY628" s="202"/>
      <c r="EZ628" s="202"/>
      <c r="FA628" s="202"/>
      <c r="FB628" s="202"/>
      <c r="FC628" s="202"/>
      <c r="FD628" s="202"/>
      <c r="FE628" s="202"/>
      <c r="FF628" s="202"/>
      <c r="FG628" s="202"/>
      <c r="FH628" s="202"/>
      <c r="FI628" s="202"/>
      <c r="FJ628" s="202"/>
      <c r="FK628" s="202"/>
      <c r="FL628" s="202"/>
      <c r="FM628" s="202"/>
      <c r="FN628" s="202"/>
      <c r="FO628" s="202"/>
      <c r="FP628" s="202"/>
      <c r="FQ628" s="202"/>
      <c r="FR628" s="202"/>
      <c r="FS628" s="202"/>
      <c r="FT628" s="202"/>
      <c r="FU628" s="202"/>
      <c r="FV628" s="202"/>
      <c r="FW628" s="202"/>
      <c r="FX628" s="202"/>
      <c r="FY628" s="202"/>
      <c r="FZ628" s="202"/>
      <c r="GA628" s="202"/>
      <c r="GB628" s="202"/>
      <c r="GC628" s="202"/>
      <c r="GD628" s="202"/>
      <c r="GE628" s="202"/>
      <c r="GF628" s="202"/>
      <c r="GG628" s="202"/>
      <c r="GH628" s="202"/>
      <c r="GI628" s="202"/>
      <c r="GJ628" s="202"/>
      <c r="GK628" s="202"/>
      <c r="GL628" s="202"/>
      <c r="GM628" s="202"/>
      <c r="GN628" s="202"/>
      <c r="GO628" s="202"/>
      <c r="GP628" s="202"/>
      <c r="GQ628" s="202"/>
      <c r="GR628" s="202"/>
      <c r="GS628" s="202"/>
      <c r="GT628" s="202"/>
      <c r="GU628" s="202"/>
      <c r="GV628" s="202"/>
      <c r="GW628" s="202"/>
      <c r="GX628" s="202"/>
      <c r="GY628" s="202"/>
      <c r="GZ628" s="202"/>
      <c r="HA628" s="202"/>
      <c r="HB628" s="202"/>
      <c r="HC628" s="202"/>
      <c r="HD628" s="202"/>
      <c r="HE628" s="202"/>
      <c r="HF628" s="202"/>
      <c r="HG628" s="202"/>
      <c r="HH628" s="202"/>
      <c r="HI628" s="202"/>
      <c r="HJ628" s="202"/>
      <c r="HK628" s="202"/>
      <c r="HL628" s="202"/>
      <c r="HM628" s="202"/>
      <c r="HN628" s="202"/>
      <c r="HO628" s="202"/>
      <c r="HP628" s="202"/>
      <c r="HQ628" s="202"/>
      <c r="HR628" s="202"/>
      <c r="HS628" s="202"/>
    </row>
    <row r="629" spans="51:227" ht="10" customHeight="1" x14ac:dyDescent="0.35">
      <c r="AY629" s="202"/>
      <c r="AZ629" s="202"/>
      <c r="BA629" s="202"/>
      <c r="BB629" s="202"/>
      <c r="BC629" s="202"/>
      <c r="BD629" s="202"/>
      <c r="BE629" s="202"/>
      <c r="BF629" s="202"/>
      <c r="BG629" s="202"/>
      <c r="BH629" s="202"/>
      <c r="BI629" s="202"/>
      <c r="BJ629" s="202"/>
      <c r="BK629" s="202"/>
      <c r="BL629" s="202"/>
      <c r="BM629" s="202"/>
      <c r="BN629" s="202"/>
      <c r="BO629" s="202"/>
      <c r="BP629" s="202"/>
      <c r="BQ629" s="202"/>
      <c r="BR629" s="202"/>
      <c r="BS629" s="202"/>
      <c r="BT629" s="202"/>
      <c r="BU629" s="202"/>
      <c r="BV629" s="202"/>
      <c r="BW629" s="202"/>
      <c r="BX629" s="202"/>
      <c r="BY629" s="202"/>
      <c r="BZ629" s="202"/>
      <c r="CA629" s="202"/>
      <c r="CB629" s="202"/>
      <c r="CC629" s="202"/>
      <c r="CD629" s="202"/>
      <c r="CE629" s="202"/>
      <c r="CF629" s="202"/>
      <c r="CG629" s="202"/>
      <c r="CH629" s="202"/>
      <c r="CI629" s="202"/>
      <c r="CJ629" s="202"/>
      <c r="CK629" s="202"/>
      <c r="CL629" s="202"/>
      <c r="CM629" s="202"/>
      <c r="CN629" s="202"/>
      <c r="CO629" s="202"/>
      <c r="CP629" s="202"/>
      <c r="CQ629" s="202"/>
      <c r="CR629" s="202"/>
      <c r="CS629" s="202"/>
      <c r="CT629" s="202"/>
      <c r="CU629" s="202"/>
      <c r="CV629" s="202"/>
      <c r="CW629" s="202"/>
      <c r="CX629" s="202"/>
      <c r="CY629" s="202"/>
      <c r="CZ629" s="202"/>
      <c r="DA629" s="202"/>
      <c r="DB629" s="202"/>
      <c r="DC629" s="202"/>
      <c r="DD629" s="202"/>
      <c r="DE629" s="202"/>
      <c r="DF629" s="202"/>
      <c r="DG629" s="202"/>
      <c r="DH629" s="202"/>
      <c r="DI629" s="202"/>
      <c r="DJ629" s="202"/>
      <c r="DK629" s="202"/>
      <c r="DL629" s="202"/>
      <c r="DM629" s="202"/>
      <c r="DN629" s="202"/>
      <c r="DO629" s="202"/>
      <c r="DP629" s="202"/>
      <c r="DQ629" s="202"/>
      <c r="DR629" s="202"/>
      <c r="DS629" s="202"/>
      <c r="DT629" s="202"/>
      <c r="DU629" s="202"/>
      <c r="DV629" s="202"/>
      <c r="DW629" s="202"/>
      <c r="DX629" s="202"/>
      <c r="DY629" s="202"/>
      <c r="DZ629" s="202"/>
      <c r="EA629" s="202"/>
      <c r="EB629" s="202"/>
      <c r="EC629" s="202"/>
      <c r="ED629" s="202"/>
      <c r="EE629" s="202"/>
      <c r="EF629" s="202"/>
      <c r="EG629" s="202"/>
      <c r="EH629" s="202"/>
      <c r="EI629" s="202"/>
      <c r="EJ629" s="202"/>
      <c r="EK629" s="202"/>
      <c r="EL629" s="202"/>
      <c r="EM629" s="202"/>
      <c r="EN629" s="202"/>
      <c r="EO629" s="202"/>
      <c r="EP629" s="202"/>
      <c r="EQ629" s="202"/>
      <c r="ER629" s="202"/>
      <c r="ES629" s="202"/>
      <c r="ET629" s="202"/>
      <c r="EU629" s="202"/>
      <c r="EV629" s="202"/>
      <c r="EW629" s="202"/>
      <c r="EX629" s="202"/>
      <c r="EY629" s="202"/>
      <c r="EZ629" s="202"/>
      <c r="FA629" s="202"/>
      <c r="FB629" s="202"/>
      <c r="FC629" s="202"/>
      <c r="FD629" s="202"/>
      <c r="FE629" s="202"/>
      <c r="FF629" s="202"/>
      <c r="FG629" s="202"/>
      <c r="FH629" s="202"/>
      <c r="FI629" s="202"/>
      <c r="FJ629" s="202"/>
      <c r="FK629" s="202"/>
      <c r="FL629" s="202"/>
      <c r="FM629" s="202"/>
      <c r="FN629" s="202"/>
      <c r="FO629" s="202"/>
      <c r="FP629" s="202"/>
      <c r="FQ629" s="202"/>
      <c r="FR629" s="202"/>
      <c r="FS629" s="202"/>
      <c r="FT629" s="202"/>
      <c r="FU629" s="202"/>
      <c r="FV629" s="202"/>
      <c r="FW629" s="202"/>
      <c r="FX629" s="202"/>
      <c r="FY629" s="202"/>
      <c r="FZ629" s="202"/>
      <c r="GA629" s="202"/>
      <c r="GB629" s="202"/>
      <c r="GC629" s="202"/>
      <c r="GD629" s="202"/>
      <c r="GE629" s="202"/>
      <c r="GF629" s="202"/>
      <c r="GG629" s="202"/>
      <c r="GH629" s="202"/>
      <c r="GI629" s="202"/>
      <c r="GJ629" s="202"/>
      <c r="GK629" s="202"/>
      <c r="GL629" s="202"/>
      <c r="GM629" s="202"/>
      <c r="GN629" s="202"/>
      <c r="GO629" s="202"/>
      <c r="GP629" s="202"/>
      <c r="GQ629" s="202"/>
      <c r="GR629" s="202"/>
      <c r="GS629" s="202"/>
      <c r="GT629" s="202"/>
      <c r="GU629" s="202"/>
      <c r="GV629" s="202"/>
      <c r="GW629" s="202"/>
      <c r="GX629" s="202"/>
      <c r="GY629" s="202"/>
      <c r="GZ629" s="202"/>
      <c r="HA629" s="202"/>
      <c r="HB629" s="202"/>
      <c r="HC629" s="202"/>
      <c r="HD629" s="202"/>
      <c r="HE629" s="202"/>
      <c r="HF629" s="202"/>
      <c r="HG629" s="202"/>
      <c r="HH629" s="202"/>
      <c r="HI629" s="202"/>
      <c r="HJ629" s="202"/>
      <c r="HK629" s="202"/>
      <c r="HL629" s="202"/>
      <c r="HM629" s="202"/>
      <c r="HN629" s="202"/>
      <c r="HO629" s="202"/>
      <c r="HP629" s="202"/>
      <c r="HQ629" s="202"/>
      <c r="HR629" s="202"/>
      <c r="HS629" s="202"/>
    </row>
    <row r="630" spans="51:227" ht="10" customHeight="1" x14ac:dyDescent="0.35">
      <c r="AY630" s="202"/>
      <c r="AZ630" s="202"/>
      <c r="BA630" s="202"/>
      <c r="BB630" s="202"/>
      <c r="BC630" s="202"/>
      <c r="BD630" s="202"/>
      <c r="BE630" s="202"/>
      <c r="BF630" s="202"/>
      <c r="BG630" s="202"/>
      <c r="BH630" s="202"/>
      <c r="BI630" s="202"/>
      <c r="BJ630" s="202"/>
      <c r="BK630" s="202"/>
      <c r="BL630" s="202"/>
      <c r="BM630" s="202"/>
      <c r="BN630" s="202"/>
      <c r="BO630" s="202"/>
      <c r="BP630" s="202"/>
      <c r="BQ630" s="202"/>
      <c r="BR630" s="202"/>
      <c r="BS630" s="202"/>
      <c r="BT630" s="202"/>
      <c r="BU630" s="202"/>
      <c r="BV630" s="202"/>
      <c r="BW630" s="202"/>
      <c r="BX630" s="202"/>
      <c r="BY630" s="202"/>
      <c r="BZ630" s="202"/>
      <c r="CA630" s="202"/>
      <c r="CB630" s="202"/>
      <c r="CC630" s="202"/>
      <c r="CD630" s="202"/>
      <c r="CE630" s="202"/>
      <c r="CF630" s="202"/>
      <c r="CG630" s="202"/>
      <c r="CH630" s="202"/>
      <c r="CI630" s="202"/>
      <c r="CJ630" s="202"/>
      <c r="CK630" s="202"/>
      <c r="CL630" s="202"/>
      <c r="CM630" s="202"/>
      <c r="CN630" s="202"/>
      <c r="CO630" s="202"/>
      <c r="CP630" s="202"/>
      <c r="CQ630" s="202"/>
      <c r="CR630" s="202"/>
      <c r="CS630" s="202"/>
      <c r="CT630" s="202"/>
      <c r="CU630" s="202"/>
      <c r="CV630" s="202"/>
      <c r="CW630" s="202"/>
      <c r="CX630" s="202"/>
      <c r="CY630" s="202"/>
      <c r="CZ630" s="202"/>
      <c r="DA630" s="202"/>
      <c r="DB630" s="202"/>
      <c r="DC630" s="202"/>
      <c r="DD630" s="202"/>
      <c r="DE630" s="202"/>
      <c r="DF630" s="202"/>
      <c r="DG630" s="202"/>
      <c r="DH630" s="202"/>
      <c r="DI630" s="202"/>
      <c r="DJ630" s="202"/>
      <c r="DK630" s="202"/>
      <c r="DL630" s="202"/>
      <c r="DM630" s="202"/>
      <c r="DN630" s="202"/>
      <c r="DO630" s="202"/>
      <c r="DP630" s="202"/>
      <c r="DQ630" s="202"/>
      <c r="DR630" s="202"/>
      <c r="DS630" s="202"/>
      <c r="DT630" s="202"/>
      <c r="DU630" s="202"/>
      <c r="DV630" s="202"/>
      <c r="DW630" s="202"/>
      <c r="DX630" s="202"/>
      <c r="DY630" s="202"/>
      <c r="DZ630" s="202"/>
      <c r="EA630" s="202"/>
      <c r="EB630" s="202"/>
      <c r="EC630" s="202"/>
      <c r="ED630" s="202"/>
      <c r="EE630" s="202"/>
      <c r="EF630" s="202"/>
      <c r="EG630" s="202"/>
      <c r="EH630" s="202"/>
      <c r="EI630" s="202"/>
      <c r="EJ630" s="202"/>
      <c r="EK630" s="202"/>
      <c r="EL630" s="202"/>
      <c r="EM630" s="202"/>
      <c r="EN630" s="202"/>
      <c r="EO630" s="202"/>
      <c r="EP630" s="202"/>
      <c r="EQ630" s="202"/>
      <c r="ER630" s="202"/>
      <c r="ES630" s="202"/>
      <c r="ET630" s="202"/>
      <c r="EU630" s="202"/>
      <c r="EV630" s="202"/>
      <c r="EW630" s="202"/>
      <c r="EX630" s="202"/>
      <c r="EY630" s="202"/>
      <c r="EZ630" s="202"/>
      <c r="FA630" s="202"/>
      <c r="FB630" s="202"/>
      <c r="FC630" s="202"/>
      <c r="FD630" s="202"/>
      <c r="FE630" s="202"/>
      <c r="FF630" s="202"/>
      <c r="FG630" s="202"/>
      <c r="FH630" s="202"/>
      <c r="FI630" s="202"/>
      <c r="FJ630" s="202"/>
      <c r="FK630" s="202"/>
      <c r="FL630" s="202"/>
      <c r="FM630" s="202"/>
      <c r="FN630" s="202"/>
      <c r="FO630" s="202"/>
      <c r="FP630" s="202"/>
      <c r="FQ630" s="202"/>
      <c r="FR630" s="202"/>
      <c r="FS630" s="202"/>
      <c r="FT630" s="202"/>
      <c r="FU630" s="202"/>
      <c r="FV630" s="202"/>
      <c r="FW630" s="202"/>
      <c r="FX630" s="202"/>
      <c r="FY630" s="202"/>
      <c r="FZ630" s="202"/>
      <c r="GA630" s="202"/>
      <c r="GB630" s="202"/>
      <c r="GC630" s="202"/>
      <c r="GD630" s="202"/>
      <c r="GE630" s="202"/>
      <c r="GF630" s="202"/>
      <c r="GG630" s="202"/>
      <c r="GH630" s="202"/>
      <c r="GI630" s="202"/>
      <c r="GJ630" s="202"/>
      <c r="GK630" s="202"/>
      <c r="GL630" s="202"/>
      <c r="GM630" s="202"/>
      <c r="GN630" s="202"/>
      <c r="GO630" s="202"/>
      <c r="GP630" s="202"/>
      <c r="GQ630" s="202"/>
      <c r="GR630" s="202"/>
      <c r="GS630" s="202"/>
      <c r="GT630" s="202"/>
      <c r="GU630" s="202"/>
      <c r="GV630" s="202"/>
      <c r="GW630" s="202"/>
      <c r="GX630" s="202"/>
      <c r="GY630" s="202"/>
      <c r="GZ630" s="202"/>
      <c r="HA630" s="202"/>
      <c r="HB630" s="202"/>
      <c r="HC630" s="202"/>
      <c r="HD630" s="202"/>
      <c r="HE630" s="202"/>
      <c r="HF630" s="202"/>
      <c r="HG630" s="202"/>
      <c r="HH630" s="202"/>
      <c r="HI630" s="202"/>
      <c r="HJ630" s="202"/>
      <c r="HK630" s="202"/>
      <c r="HL630" s="202"/>
      <c r="HM630" s="202"/>
      <c r="HN630" s="202"/>
      <c r="HO630" s="202"/>
      <c r="HP630" s="202"/>
      <c r="HQ630" s="202"/>
      <c r="HR630" s="202"/>
      <c r="HS630" s="202"/>
    </row>
    <row r="631" spans="51:227" ht="10" customHeight="1" x14ac:dyDescent="0.35">
      <c r="AY631" s="202"/>
      <c r="AZ631" s="202"/>
      <c r="BA631" s="202"/>
      <c r="BB631" s="202"/>
      <c r="BC631" s="202"/>
      <c r="BD631" s="202"/>
      <c r="BE631" s="202"/>
      <c r="BF631" s="202"/>
      <c r="BG631" s="202"/>
      <c r="BH631" s="202"/>
      <c r="BI631" s="202"/>
      <c r="BJ631" s="202"/>
      <c r="BK631" s="202"/>
      <c r="BL631" s="202"/>
      <c r="BM631" s="202"/>
      <c r="BN631" s="202"/>
      <c r="BO631" s="202"/>
      <c r="BP631" s="202"/>
      <c r="BQ631" s="202"/>
      <c r="BR631" s="202"/>
      <c r="BS631" s="202"/>
      <c r="BT631" s="202"/>
      <c r="BU631" s="202"/>
      <c r="BV631" s="202"/>
      <c r="BW631" s="202"/>
      <c r="BX631" s="202"/>
      <c r="BY631" s="202"/>
      <c r="BZ631" s="202"/>
      <c r="CA631" s="202"/>
      <c r="CB631" s="202"/>
      <c r="CC631" s="202"/>
      <c r="CD631" s="202"/>
      <c r="CE631" s="202"/>
      <c r="CF631" s="202"/>
      <c r="CG631" s="202"/>
      <c r="CH631" s="202"/>
      <c r="CI631" s="202"/>
      <c r="CJ631" s="202"/>
      <c r="CK631" s="202"/>
      <c r="CL631" s="202"/>
      <c r="CM631" s="202"/>
      <c r="CN631" s="202"/>
      <c r="CO631" s="202"/>
      <c r="CP631" s="202"/>
      <c r="CQ631" s="202"/>
      <c r="CR631" s="202"/>
      <c r="CS631" s="202"/>
      <c r="CT631" s="202"/>
      <c r="CU631" s="202"/>
      <c r="CV631" s="202"/>
      <c r="CW631" s="202"/>
      <c r="CX631" s="202"/>
      <c r="CY631" s="202"/>
      <c r="CZ631" s="202"/>
      <c r="DA631" s="202"/>
      <c r="DB631" s="202"/>
      <c r="DC631" s="202"/>
      <c r="DD631" s="202"/>
      <c r="DE631" s="202"/>
      <c r="DF631" s="202"/>
      <c r="DG631" s="202"/>
      <c r="DH631" s="202"/>
      <c r="DI631" s="202"/>
      <c r="DJ631" s="202"/>
      <c r="DK631" s="202"/>
      <c r="DL631" s="202"/>
      <c r="DM631" s="202"/>
      <c r="DN631" s="202"/>
      <c r="DO631" s="202"/>
      <c r="DP631" s="202"/>
      <c r="DQ631" s="202"/>
      <c r="DR631" s="202"/>
      <c r="DS631" s="202"/>
      <c r="DT631" s="202"/>
      <c r="DU631" s="202"/>
      <c r="DV631" s="202"/>
      <c r="DW631" s="202"/>
      <c r="DX631" s="202"/>
      <c r="DY631" s="202"/>
      <c r="DZ631" s="202"/>
      <c r="EA631" s="202"/>
      <c r="EB631" s="202"/>
      <c r="EC631" s="202"/>
      <c r="ED631" s="202"/>
      <c r="EE631" s="202"/>
      <c r="EF631" s="202"/>
      <c r="EG631" s="202"/>
      <c r="EH631" s="202"/>
      <c r="EI631" s="202"/>
      <c r="EJ631" s="202"/>
      <c r="EK631" s="202"/>
      <c r="EL631" s="202"/>
      <c r="EM631" s="202"/>
      <c r="EN631" s="202"/>
      <c r="EO631" s="202"/>
      <c r="EP631" s="202"/>
      <c r="EQ631" s="202"/>
      <c r="ER631" s="202"/>
      <c r="ES631" s="202"/>
      <c r="ET631" s="202"/>
      <c r="EU631" s="202"/>
      <c r="EV631" s="202"/>
      <c r="EW631" s="202"/>
      <c r="EX631" s="202"/>
      <c r="EY631" s="202"/>
      <c r="EZ631" s="202"/>
      <c r="FA631" s="202"/>
      <c r="FB631" s="202"/>
      <c r="FC631" s="202"/>
      <c r="FD631" s="202"/>
      <c r="FE631" s="202"/>
      <c r="FF631" s="202"/>
      <c r="FG631" s="202"/>
      <c r="FH631" s="202"/>
      <c r="FI631" s="202"/>
      <c r="FJ631" s="202"/>
      <c r="FK631" s="202"/>
      <c r="FL631" s="202"/>
      <c r="FM631" s="202"/>
      <c r="FN631" s="202"/>
      <c r="FO631" s="202"/>
      <c r="FP631" s="202"/>
      <c r="FQ631" s="202"/>
      <c r="FR631" s="202"/>
      <c r="FS631" s="202"/>
      <c r="FT631" s="202"/>
      <c r="FU631" s="202"/>
      <c r="FV631" s="202"/>
      <c r="FW631" s="202"/>
      <c r="FX631" s="202"/>
      <c r="FY631" s="202"/>
      <c r="FZ631" s="202"/>
      <c r="GA631" s="202"/>
      <c r="GB631" s="202"/>
      <c r="GC631" s="202"/>
      <c r="GD631" s="202"/>
      <c r="GE631" s="202"/>
      <c r="GF631" s="202"/>
      <c r="GG631" s="202"/>
      <c r="GH631" s="202"/>
      <c r="GI631" s="202"/>
      <c r="GJ631" s="202"/>
      <c r="GK631" s="202"/>
      <c r="GL631" s="202"/>
      <c r="GM631" s="202"/>
      <c r="GN631" s="202"/>
      <c r="GO631" s="202"/>
      <c r="GP631" s="202"/>
      <c r="GQ631" s="202"/>
      <c r="GR631" s="202"/>
      <c r="GS631" s="202"/>
      <c r="GT631" s="202"/>
      <c r="GU631" s="202"/>
      <c r="GV631" s="202"/>
      <c r="GW631" s="202"/>
      <c r="GX631" s="202"/>
      <c r="GY631" s="202"/>
      <c r="GZ631" s="202"/>
      <c r="HA631" s="202"/>
      <c r="HB631" s="202"/>
      <c r="HC631" s="202"/>
      <c r="HD631" s="202"/>
      <c r="HE631" s="202"/>
      <c r="HF631" s="202"/>
      <c r="HG631" s="202"/>
      <c r="HH631" s="202"/>
      <c r="HI631" s="202"/>
      <c r="HJ631" s="202"/>
      <c r="HK631" s="202"/>
      <c r="HL631" s="202"/>
      <c r="HM631" s="202"/>
      <c r="HN631" s="202"/>
      <c r="HO631" s="202"/>
      <c r="HP631" s="202"/>
      <c r="HQ631" s="202"/>
      <c r="HR631" s="202"/>
      <c r="HS631" s="202"/>
    </row>
    <row r="632" spans="51:227" ht="10" customHeight="1" x14ac:dyDescent="0.35">
      <c r="AY632" s="202"/>
      <c r="AZ632" s="202"/>
      <c r="BA632" s="202"/>
      <c r="BB632" s="202"/>
      <c r="BC632" s="202"/>
      <c r="BD632" s="202"/>
      <c r="BE632" s="202"/>
      <c r="BF632" s="202"/>
      <c r="BG632" s="202"/>
      <c r="BH632" s="202"/>
      <c r="BI632" s="202"/>
      <c r="BJ632" s="202"/>
      <c r="BK632" s="202"/>
      <c r="BL632" s="202"/>
      <c r="BM632" s="202"/>
      <c r="BN632" s="202"/>
      <c r="BO632" s="202"/>
      <c r="BP632" s="202"/>
      <c r="BQ632" s="202"/>
      <c r="BR632" s="202"/>
      <c r="BS632" s="202"/>
      <c r="BT632" s="202"/>
      <c r="BU632" s="202"/>
      <c r="BV632" s="202"/>
      <c r="BW632" s="202"/>
      <c r="BX632" s="202"/>
      <c r="BY632" s="202"/>
      <c r="BZ632" s="202"/>
      <c r="CA632" s="202"/>
      <c r="CB632" s="202"/>
      <c r="CC632" s="202"/>
      <c r="CD632" s="202"/>
      <c r="CE632" s="202"/>
      <c r="CF632" s="202"/>
      <c r="CG632" s="202"/>
      <c r="CH632" s="202"/>
      <c r="CI632" s="202"/>
      <c r="CJ632" s="202"/>
      <c r="CK632" s="202"/>
      <c r="CL632" s="202"/>
      <c r="CM632" s="202"/>
      <c r="CN632" s="202"/>
      <c r="CO632" s="202"/>
      <c r="CP632" s="202"/>
      <c r="CQ632" s="202"/>
      <c r="CR632" s="202"/>
      <c r="CS632" s="202"/>
      <c r="CT632" s="202"/>
      <c r="CU632" s="202"/>
      <c r="CV632" s="202"/>
      <c r="CW632" s="202"/>
      <c r="CX632" s="202"/>
      <c r="CY632" s="202"/>
      <c r="CZ632" s="202"/>
      <c r="DA632" s="202"/>
      <c r="DB632" s="202"/>
      <c r="DC632" s="202"/>
      <c r="DD632" s="202"/>
      <c r="DE632" s="202"/>
      <c r="DF632" s="202"/>
      <c r="DG632" s="202"/>
      <c r="DH632" s="202"/>
      <c r="DI632" s="202"/>
      <c r="DJ632" s="202"/>
      <c r="DK632" s="202"/>
      <c r="DL632" s="202"/>
      <c r="DM632" s="202"/>
      <c r="DN632" s="202"/>
      <c r="DO632" s="202"/>
      <c r="DP632" s="202"/>
      <c r="DQ632" s="202"/>
      <c r="DR632" s="202"/>
      <c r="DS632" s="202"/>
      <c r="DT632" s="202"/>
      <c r="DU632" s="202"/>
      <c r="DV632" s="202"/>
      <c r="DW632" s="202"/>
      <c r="DX632" s="202"/>
      <c r="DY632" s="202"/>
      <c r="DZ632" s="202"/>
      <c r="EA632" s="202"/>
      <c r="EB632" s="202"/>
      <c r="EC632" s="202"/>
      <c r="ED632" s="202"/>
      <c r="EE632" s="202"/>
      <c r="EF632" s="202"/>
      <c r="EG632" s="202"/>
      <c r="EH632" s="202"/>
      <c r="EI632" s="202"/>
      <c r="EJ632" s="202"/>
      <c r="EK632" s="202"/>
      <c r="EL632" s="202"/>
      <c r="EM632" s="202"/>
      <c r="EN632" s="202"/>
      <c r="EO632" s="202"/>
      <c r="EP632" s="202"/>
      <c r="EQ632" s="202"/>
      <c r="ER632" s="202"/>
      <c r="ES632" s="202"/>
      <c r="ET632" s="202"/>
      <c r="EU632" s="202"/>
      <c r="EV632" s="202"/>
      <c r="EW632" s="202"/>
      <c r="EX632" s="202"/>
      <c r="EY632" s="202"/>
      <c r="EZ632" s="202"/>
      <c r="FA632" s="202"/>
      <c r="FB632" s="202"/>
      <c r="FC632" s="202"/>
      <c r="FD632" s="202"/>
      <c r="FE632" s="202"/>
      <c r="FF632" s="202"/>
      <c r="FG632" s="202"/>
      <c r="FH632" s="202"/>
      <c r="FI632" s="202"/>
      <c r="FJ632" s="202"/>
      <c r="FK632" s="202"/>
      <c r="FL632" s="202"/>
      <c r="FM632" s="202"/>
      <c r="FN632" s="202"/>
      <c r="FO632" s="202"/>
      <c r="FP632" s="202"/>
      <c r="FQ632" s="202"/>
      <c r="FR632" s="202"/>
      <c r="FS632" s="202"/>
      <c r="FT632" s="202"/>
      <c r="FU632" s="202"/>
      <c r="FV632" s="202"/>
      <c r="FW632" s="202"/>
      <c r="FX632" s="202"/>
      <c r="FY632" s="202"/>
      <c r="FZ632" s="202"/>
      <c r="GA632" s="202"/>
      <c r="GB632" s="202"/>
      <c r="GC632" s="202"/>
      <c r="GD632" s="202"/>
      <c r="GE632" s="202"/>
      <c r="GF632" s="202"/>
      <c r="GG632" s="202"/>
      <c r="GH632" s="202"/>
      <c r="GI632" s="202"/>
      <c r="GJ632" s="202"/>
      <c r="GK632" s="202"/>
      <c r="GL632" s="202"/>
      <c r="GM632" s="202"/>
      <c r="GN632" s="202"/>
      <c r="GO632" s="202"/>
      <c r="GP632" s="202"/>
      <c r="GQ632" s="202"/>
      <c r="GR632" s="202"/>
      <c r="GS632" s="202"/>
      <c r="GT632" s="202"/>
      <c r="GU632" s="202"/>
      <c r="GV632" s="202"/>
      <c r="GW632" s="202"/>
      <c r="GX632" s="202"/>
      <c r="GY632" s="202"/>
      <c r="GZ632" s="202"/>
      <c r="HA632" s="202"/>
      <c r="HB632" s="202"/>
      <c r="HC632" s="202"/>
      <c r="HD632" s="202"/>
      <c r="HE632" s="202"/>
      <c r="HF632" s="202"/>
      <c r="HG632" s="202"/>
      <c r="HH632" s="202"/>
      <c r="HI632" s="202"/>
      <c r="HJ632" s="202"/>
      <c r="HK632" s="202"/>
      <c r="HL632" s="202"/>
      <c r="HM632" s="202"/>
      <c r="HN632" s="202"/>
      <c r="HO632" s="202"/>
      <c r="HP632" s="202"/>
      <c r="HQ632" s="202"/>
      <c r="HR632" s="202"/>
      <c r="HS632" s="202"/>
    </row>
    <row r="633" spans="51:227" ht="10" customHeight="1" x14ac:dyDescent="0.35">
      <c r="AY633" s="202"/>
      <c r="AZ633" s="202"/>
      <c r="BA633" s="202"/>
      <c r="BB633" s="202"/>
      <c r="BC633" s="202"/>
      <c r="BD633" s="202"/>
      <c r="BE633" s="202"/>
      <c r="BF633" s="202"/>
      <c r="BG633" s="202"/>
      <c r="BH633" s="202"/>
      <c r="BI633" s="202"/>
      <c r="BJ633" s="202"/>
      <c r="BK633" s="202"/>
      <c r="BL633" s="202"/>
      <c r="BM633" s="202"/>
      <c r="BN633" s="202"/>
      <c r="BO633" s="202"/>
      <c r="BP633" s="202"/>
      <c r="BQ633" s="202"/>
      <c r="BR633" s="202"/>
      <c r="BS633" s="202"/>
      <c r="BT633" s="202"/>
      <c r="BU633" s="202"/>
      <c r="BV633" s="202"/>
      <c r="BW633" s="202"/>
      <c r="BX633" s="202"/>
      <c r="BY633" s="202"/>
      <c r="BZ633" s="202"/>
      <c r="CA633" s="202"/>
      <c r="CB633" s="202"/>
      <c r="CC633" s="202"/>
      <c r="CD633" s="202"/>
      <c r="CE633" s="202"/>
      <c r="CF633" s="202"/>
      <c r="CG633" s="202"/>
      <c r="CH633" s="202"/>
      <c r="CI633" s="202"/>
      <c r="CJ633" s="202"/>
      <c r="CK633" s="202"/>
      <c r="CL633" s="202"/>
      <c r="CM633" s="202"/>
      <c r="CN633" s="202"/>
      <c r="CO633" s="202"/>
      <c r="CP633" s="202"/>
      <c r="CQ633" s="202"/>
      <c r="CR633" s="202"/>
      <c r="CS633" s="202"/>
      <c r="CT633" s="202"/>
      <c r="CU633" s="202"/>
      <c r="CV633" s="202"/>
      <c r="CW633" s="202"/>
      <c r="CX633" s="202"/>
      <c r="CY633" s="202"/>
      <c r="CZ633" s="202"/>
      <c r="DA633" s="202"/>
      <c r="DB633" s="202"/>
      <c r="DC633" s="202"/>
      <c r="DD633" s="202"/>
      <c r="DE633" s="202"/>
      <c r="DF633" s="202"/>
      <c r="DG633" s="202"/>
      <c r="DH633" s="202"/>
      <c r="DI633" s="202"/>
      <c r="DJ633" s="202"/>
      <c r="DK633" s="202"/>
      <c r="DL633" s="202"/>
      <c r="DM633" s="202"/>
      <c r="DN633" s="202"/>
      <c r="DO633" s="202"/>
      <c r="DP633" s="202"/>
      <c r="DQ633" s="202"/>
      <c r="DR633" s="202"/>
      <c r="DS633" s="202"/>
      <c r="DT633" s="202"/>
      <c r="DU633" s="202"/>
      <c r="DV633" s="202"/>
      <c r="DW633" s="202"/>
      <c r="DX633" s="202"/>
      <c r="DY633" s="202"/>
      <c r="DZ633" s="202"/>
      <c r="EA633" s="202"/>
      <c r="EB633" s="202"/>
      <c r="EC633" s="202"/>
      <c r="ED633" s="202"/>
      <c r="EE633" s="202"/>
      <c r="EF633" s="202"/>
      <c r="EG633" s="202"/>
      <c r="EH633" s="202"/>
      <c r="EI633" s="202"/>
      <c r="EJ633" s="202"/>
      <c r="EK633" s="202"/>
      <c r="EL633" s="202"/>
      <c r="EM633" s="202"/>
      <c r="EN633" s="202"/>
      <c r="EO633" s="202"/>
      <c r="EP633" s="202"/>
      <c r="EQ633" s="202"/>
      <c r="ER633" s="202"/>
      <c r="ES633" s="202"/>
      <c r="ET633" s="202"/>
      <c r="EU633" s="202"/>
      <c r="EV633" s="202"/>
      <c r="EW633" s="202"/>
      <c r="EX633" s="202"/>
      <c r="EY633" s="202"/>
      <c r="EZ633" s="202"/>
      <c r="FA633" s="202"/>
      <c r="FB633" s="202"/>
      <c r="FC633" s="202"/>
      <c r="FD633" s="202"/>
      <c r="FE633" s="202"/>
      <c r="FF633" s="202"/>
      <c r="FG633" s="202"/>
      <c r="FH633" s="202"/>
      <c r="FI633" s="202"/>
      <c r="FJ633" s="202"/>
      <c r="FK633" s="202"/>
      <c r="FL633" s="202"/>
      <c r="FM633" s="202"/>
      <c r="FN633" s="202"/>
      <c r="FO633" s="202"/>
      <c r="FP633" s="202"/>
      <c r="FQ633" s="202"/>
      <c r="FR633" s="202"/>
      <c r="FS633" s="202"/>
      <c r="FT633" s="202"/>
      <c r="FU633" s="202"/>
      <c r="FV633" s="202"/>
      <c r="FW633" s="202"/>
      <c r="FX633" s="202"/>
      <c r="FY633" s="202"/>
      <c r="FZ633" s="202"/>
      <c r="GA633" s="202"/>
      <c r="GB633" s="202"/>
      <c r="GC633" s="202"/>
      <c r="GD633" s="202"/>
      <c r="GE633" s="202"/>
      <c r="GF633" s="202"/>
      <c r="GG633" s="202"/>
      <c r="GH633" s="202"/>
      <c r="GI633" s="202"/>
      <c r="GJ633" s="202"/>
      <c r="GK633" s="202"/>
      <c r="GL633" s="202"/>
      <c r="GM633" s="202"/>
      <c r="GN633" s="202"/>
      <c r="GO633" s="202"/>
      <c r="GP633" s="202"/>
      <c r="GQ633" s="202"/>
      <c r="GR633" s="202"/>
      <c r="GS633" s="202"/>
      <c r="GT633" s="202"/>
      <c r="GU633" s="202"/>
      <c r="GV633" s="202"/>
      <c r="GW633" s="202"/>
      <c r="GX633" s="202"/>
      <c r="GY633" s="202"/>
      <c r="GZ633" s="202"/>
      <c r="HA633" s="202"/>
      <c r="HB633" s="202"/>
      <c r="HC633" s="202"/>
      <c r="HD633" s="202"/>
      <c r="HE633" s="202"/>
      <c r="HF633" s="202"/>
      <c r="HG633" s="202"/>
      <c r="HH633" s="202"/>
      <c r="HI633" s="202"/>
      <c r="HJ633" s="202"/>
      <c r="HK633" s="202"/>
      <c r="HL633" s="202"/>
      <c r="HM633" s="202"/>
      <c r="HN633" s="202"/>
      <c r="HO633" s="202"/>
      <c r="HP633" s="202"/>
      <c r="HQ633" s="202"/>
      <c r="HR633" s="202"/>
      <c r="HS633" s="202"/>
    </row>
    <row r="634" spans="51:227" ht="10" customHeight="1" x14ac:dyDescent="0.35">
      <c r="AY634" s="202"/>
      <c r="AZ634" s="202"/>
      <c r="BA634" s="202"/>
      <c r="BB634" s="202"/>
      <c r="BC634" s="202"/>
      <c r="BD634" s="202"/>
      <c r="BE634" s="202"/>
      <c r="BF634" s="202"/>
      <c r="BG634" s="202"/>
      <c r="BH634" s="202"/>
      <c r="BI634" s="202"/>
      <c r="BJ634" s="202"/>
      <c r="BK634" s="202"/>
      <c r="BL634" s="202"/>
      <c r="BM634" s="202"/>
      <c r="BN634" s="202"/>
      <c r="BO634" s="202"/>
      <c r="BP634" s="202"/>
      <c r="BQ634" s="202"/>
      <c r="BR634" s="202"/>
      <c r="BS634" s="202"/>
      <c r="BT634" s="202"/>
      <c r="BU634" s="202"/>
      <c r="BV634" s="202"/>
      <c r="BW634" s="202"/>
      <c r="BX634" s="202"/>
      <c r="BY634" s="202"/>
      <c r="BZ634" s="202"/>
      <c r="CA634" s="202"/>
      <c r="CB634" s="202"/>
      <c r="CC634" s="202"/>
      <c r="CD634" s="202"/>
      <c r="CE634" s="202"/>
      <c r="CF634" s="202"/>
      <c r="CG634" s="202"/>
      <c r="CH634" s="202"/>
      <c r="CI634" s="202"/>
      <c r="CJ634" s="202"/>
      <c r="CK634" s="202"/>
      <c r="CL634" s="202"/>
      <c r="CM634" s="202"/>
      <c r="CN634" s="202"/>
      <c r="CO634" s="202"/>
      <c r="CP634" s="202"/>
      <c r="CQ634" s="202"/>
      <c r="CR634" s="202"/>
      <c r="CS634" s="202"/>
      <c r="CT634" s="202"/>
      <c r="CU634" s="202"/>
      <c r="CV634" s="202"/>
      <c r="CW634" s="202"/>
      <c r="CX634" s="202"/>
      <c r="CY634" s="202"/>
      <c r="CZ634" s="202"/>
      <c r="DA634" s="202"/>
      <c r="DB634" s="202"/>
      <c r="DC634" s="202"/>
      <c r="DD634" s="202"/>
      <c r="DE634" s="202"/>
      <c r="DF634" s="202"/>
      <c r="DG634" s="202"/>
      <c r="DH634" s="202"/>
      <c r="DI634" s="202"/>
      <c r="DJ634" s="202"/>
      <c r="DK634" s="202"/>
      <c r="DL634" s="202"/>
      <c r="DM634" s="202"/>
      <c r="DN634" s="202"/>
      <c r="DO634" s="202"/>
      <c r="DP634" s="202"/>
      <c r="DQ634" s="202"/>
      <c r="DR634" s="202"/>
      <c r="DS634" s="202"/>
      <c r="DT634" s="202"/>
      <c r="DU634" s="202"/>
      <c r="DV634" s="202"/>
      <c r="DW634" s="202"/>
      <c r="DX634" s="202"/>
      <c r="DY634" s="202"/>
      <c r="DZ634" s="202"/>
      <c r="EA634" s="202"/>
      <c r="EB634" s="202"/>
      <c r="EC634" s="202"/>
      <c r="ED634" s="202"/>
      <c r="EE634" s="202"/>
      <c r="EF634" s="202"/>
      <c r="EG634" s="202"/>
      <c r="EH634" s="202"/>
      <c r="EI634" s="202"/>
      <c r="EJ634" s="202"/>
      <c r="EK634" s="202"/>
      <c r="EL634" s="202"/>
      <c r="EM634" s="202"/>
      <c r="EN634" s="202"/>
      <c r="EO634" s="202"/>
      <c r="EP634" s="202"/>
      <c r="EQ634" s="202"/>
      <c r="ER634" s="202"/>
      <c r="ES634" s="202"/>
      <c r="ET634" s="202"/>
      <c r="EU634" s="202"/>
      <c r="EV634" s="202"/>
      <c r="EW634" s="202"/>
      <c r="EX634" s="202"/>
      <c r="EY634" s="202"/>
      <c r="EZ634" s="202"/>
      <c r="FA634" s="202"/>
      <c r="FB634" s="202"/>
      <c r="FC634" s="202"/>
      <c r="FD634" s="202"/>
      <c r="FE634" s="202"/>
      <c r="FF634" s="202"/>
      <c r="FG634" s="202"/>
      <c r="FH634" s="202"/>
      <c r="FI634" s="202"/>
      <c r="FJ634" s="202"/>
      <c r="FK634" s="202"/>
      <c r="FL634" s="202"/>
      <c r="FM634" s="202"/>
      <c r="FN634" s="202"/>
      <c r="FO634" s="202"/>
      <c r="FP634" s="202"/>
      <c r="FQ634" s="202"/>
      <c r="FR634" s="202"/>
      <c r="FS634" s="202"/>
      <c r="FT634" s="202"/>
      <c r="FU634" s="202"/>
      <c r="FV634" s="202"/>
      <c r="FW634" s="202"/>
      <c r="FX634" s="202"/>
      <c r="FY634" s="202"/>
      <c r="FZ634" s="202"/>
      <c r="GA634" s="202"/>
      <c r="GB634" s="202"/>
      <c r="GC634" s="202"/>
      <c r="GD634" s="202"/>
      <c r="GE634" s="202"/>
      <c r="GF634" s="202"/>
      <c r="GG634" s="202"/>
      <c r="GH634" s="202"/>
      <c r="GI634" s="202"/>
      <c r="GJ634" s="202"/>
      <c r="GK634" s="202"/>
      <c r="GL634" s="202"/>
      <c r="GM634" s="202"/>
      <c r="GN634" s="202"/>
      <c r="GO634" s="202"/>
      <c r="GP634" s="202"/>
      <c r="GQ634" s="202"/>
      <c r="GR634" s="202"/>
      <c r="GS634" s="202"/>
      <c r="GT634" s="202"/>
      <c r="GU634" s="202"/>
      <c r="GV634" s="202"/>
      <c r="GW634" s="202"/>
      <c r="GX634" s="202"/>
      <c r="GY634" s="202"/>
      <c r="GZ634" s="202"/>
      <c r="HA634" s="202"/>
      <c r="HB634" s="202"/>
      <c r="HC634" s="202"/>
      <c r="HD634" s="202"/>
      <c r="HE634" s="202"/>
      <c r="HF634" s="202"/>
      <c r="HG634" s="202"/>
      <c r="HH634" s="202"/>
      <c r="HI634" s="202"/>
      <c r="HJ634" s="202"/>
      <c r="HK634" s="202"/>
      <c r="HL634" s="202"/>
      <c r="HM634" s="202"/>
      <c r="HN634" s="202"/>
      <c r="HO634" s="202"/>
      <c r="HP634" s="202"/>
      <c r="HQ634" s="202"/>
      <c r="HR634" s="202"/>
      <c r="HS634" s="202"/>
    </row>
    <row r="635" spans="51:227" ht="10" customHeight="1" x14ac:dyDescent="0.35">
      <c r="AY635" s="202"/>
      <c r="AZ635" s="202"/>
      <c r="BA635" s="202"/>
      <c r="BB635" s="202"/>
      <c r="BC635" s="202"/>
      <c r="BD635" s="202"/>
      <c r="BE635" s="202"/>
      <c r="BF635" s="202"/>
      <c r="BG635" s="202"/>
      <c r="BH635" s="202"/>
      <c r="BI635" s="202"/>
      <c r="BJ635" s="202"/>
      <c r="BK635" s="202"/>
      <c r="BL635" s="202"/>
      <c r="BM635" s="202"/>
      <c r="BN635" s="202"/>
      <c r="BO635" s="202"/>
      <c r="BP635" s="202"/>
      <c r="BQ635" s="202"/>
      <c r="BR635" s="202"/>
      <c r="BS635" s="202"/>
      <c r="BT635" s="202"/>
      <c r="BU635" s="202"/>
      <c r="BV635" s="202"/>
      <c r="BW635" s="202"/>
      <c r="BX635" s="202"/>
      <c r="BY635" s="202"/>
      <c r="BZ635" s="202"/>
      <c r="CA635" s="202"/>
      <c r="CB635" s="202"/>
      <c r="CC635" s="202"/>
      <c r="CD635" s="202"/>
      <c r="CE635" s="202"/>
      <c r="CF635" s="202"/>
      <c r="CG635" s="202"/>
      <c r="CH635" s="202"/>
      <c r="CI635" s="202"/>
      <c r="CJ635" s="202"/>
      <c r="CK635" s="202"/>
      <c r="CL635" s="202"/>
      <c r="CM635" s="202"/>
      <c r="CN635" s="202"/>
      <c r="CO635" s="202"/>
      <c r="CP635" s="202"/>
      <c r="CQ635" s="202"/>
      <c r="CR635" s="202"/>
      <c r="CS635" s="202"/>
      <c r="CT635" s="202"/>
      <c r="CU635" s="202"/>
      <c r="CV635" s="202"/>
      <c r="CW635" s="202"/>
      <c r="CX635" s="202"/>
      <c r="CY635" s="202"/>
      <c r="CZ635" s="202"/>
      <c r="DA635" s="202"/>
      <c r="DB635" s="202"/>
      <c r="DC635" s="202"/>
      <c r="DD635" s="202"/>
      <c r="DE635" s="202"/>
      <c r="DF635" s="202"/>
      <c r="DG635" s="202"/>
      <c r="DH635" s="202"/>
      <c r="DI635" s="202"/>
      <c r="DJ635" s="202"/>
      <c r="DK635" s="202"/>
      <c r="DL635" s="202"/>
      <c r="DM635" s="202"/>
      <c r="DN635" s="202"/>
      <c r="DO635" s="202"/>
      <c r="DP635" s="202"/>
      <c r="DQ635" s="202"/>
      <c r="DR635" s="202"/>
      <c r="DS635" s="202"/>
      <c r="DT635" s="202"/>
      <c r="DU635" s="202"/>
      <c r="DV635" s="202"/>
      <c r="DW635" s="202"/>
      <c r="DX635" s="202"/>
      <c r="DY635" s="202"/>
      <c r="DZ635" s="202"/>
      <c r="EA635" s="202"/>
      <c r="EB635" s="202"/>
      <c r="EC635" s="202"/>
      <c r="ED635" s="202"/>
      <c r="EE635" s="202"/>
      <c r="EF635" s="202"/>
      <c r="EG635" s="202"/>
      <c r="EH635" s="202"/>
      <c r="EI635" s="202"/>
      <c r="EJ635" s="202"/>
      <c r="EK635" s="202"/>
      <c r="EL635" s="202"/>
      <c r="EM635" s="202"/>
      <c r="EN635" s="202"/>
      <c r="EO635" s="202"/>
      <c r="EP635" s="202"/>
      <c r="EQ635" s="202"/>
      <c r="ER635" s="202"/>
      <c r="ES635" s="202"/>
      <c r="ET635" s="202"/>
      <c r="EU635" s="202"/>
      <c r="EV635" s="202"/>
      <c r="EW635" s="202"/>
      <c r="EX635" s="202"/>
      <c r="EY635" s="202"/>
      <c r="EZ635" s="202"/>
      <c r="FA635" s="202"/>
      <c r="FB635" s="202"/>
      <c r="FC635" s="202"/>
      <c r="FD635" s="202"/>
      <c r="FE635" s="202"/>
      <c r="FF635" s="202"/>
      <c r="FG635" s="202"/>
      <c r="FH635" s="202"/>
      <c r="FI635" s="202"/>
      <c r="FJ635" s="202"/>
      <c r="FK635" s="202"/>
      <c r="FL635" s="202"/>
      <c r="FM635" s="202"/>
      <c r="FN635" s="202"/>
      <c r="FO635" s="202"/>
      <c r="FP635" s="202"/>
      <c r="FQ635" s="202"/>
      <c r="FR635" s="202"/>
      <c r="FS635" s="202"/>
      <c r="FT635" s="202"/>
      <c r="FU635" s="202"/>
      <c r="FV635" s="202"/>
      <c r="FW635" s="202"/>
      <c r="FX635" s="202"/>
      <c r="FY635" s="202"/>
      <c r="FZ635" s="202"/>
      <c r="GA635" s="202"/>
      <c r="GB635" s="202"/>
      <c r="GC635" s="202"/>
      <c r="GD635" s="202"/>
      <c r="GE635" s="202"/>
      <c r="GF635" s="202"/>
      <c r="GG635" s="202"/>
      <c r="GH635" s="202"/>
      <c r="GI635" s="202"/>
      <c r="GJ635" s="202"/>
      <c r="GK635" s="202"/>
      <c r="GL635" s="202"/>
      <c r="GM635" s="202"/>
      <c r="GN635" s="202"/>
      <c r="GO635" s="202"/>
      <c r="GP635" s="202"/>
      <c r="GQ635" s="202"/>
      <c r="GR635" s="202"/>
      <c r="GS635" s="202"/>
      <c r="GT635" s="202"/>
      <c r="GU635" s="202"/>
      <c r="GV635" s="202"/>
      <c r="GW635" s="202"/>
      <c r="GX635" s="202"/>
      <c r="GY635" s="202"/>
      <c r="GZ635" s="202"/>
      <c r="HA635" s="202"/>
      <c r="HB635" s="202"/>
      <c r="HC635" s="202"/>
      <c r="HD635" s="202"/>
      <c r="HE635" s="202"/>
      <c r="HF635" s="202"/>
      <c r="HG635" s="202"/>
      <c r="HH635" s="202"/>
      <c r="HI635" s="202"/>
      <c r="HJ635" s="202"/>
      <c r="HK635" s="202"/>
      <c r="HL635" s="202"/>
      <c r="HM635" s="202"/>
      <c r="HN635" s="202"/>
      <c r="HO635" s="202"/>
      <c r="HP635" s="202"/>
      <c r="HQ635" s="202"/>
      <c r="HR635" s="202"/>
      <c r="HS635" s="202"/>
    </row>
    <row r="636" spans="51:227" ht="10" customHeight="1" x14ac:dyDescent="0.35">
      <c r="AY636" s="202"/>
      <c r="AZ636" s="202"/>
      <c r="BA636" s="202"/>
      <c r="BB636" s="202"/>
      <c r="BC636" s="202"/>
      <c r="BD636" s="202"/>
      <c r="BE636" s="202"/>
      <c r="BF636" s="202"/>
      <c r="BG636" s="202"/>
      <c r="BH636" s="202"/>
      <c r="BI636" s="202"/>
      <c r="BJ636" s="202"/>
      <c r="BK636" s="202"/>
      <c r="BL636" s="202"/>
      <c r="BM636" s="202"/>
      <c r="BN636" s="202"/>
      <c r="BO636" s="202"/>
      <c r="BP636" s="202"/>
      <c r="BQ636" s="202"/>
      <c r="BR636" s="202"/>
      <c r="BS636" s="202"/>
      <c r="BT636" s="202"/>
      <c r="BU636" s="202"/>
      <c r="BV636" s="202"/>
      <c r="BW636" s="202"/>
      <c r="BX636" s="202"/>
      <c r="BY636" s="202"/>
      <c r="BZ636" s="202"/>
      <c r="CA636" s="202"/>
      <c r="CB636" s="202"/>
      <c r="CC636" s="202"/>
      <c r="CD636" s="202"/>
      <c r="CE636" s="202"/>
      <c r="CF636" s="202"/>
      <c r="CG636" s="202"/>
      <c r="CH636" s="202"/>
      <c r="CI636" s="202"/>
      <c r="CJ636" s="202"/>
      <c r="CK636" s="202"/>
      <c r="CL636" s="202"/>
      <c r="CM636" s="202"/>
      <c r="CN636" s="202"/>
      <c r="CO636" s="202"/>
      <c r="CP636" s="202"/>
      <c r="CQ636" s="202"/>
      <c r="CR636" s="202"/>
      <c r="CS636" s="202"/>
      <c r="CT636" s="202"/>
      <c r="CU636" s="202"/>
      <c r="CV636" s="202"/>
      <c r="CW636" s="202"/>
      <c r="CX636" s="202"/>
      <c r="CY636" s="202"/>
      <c r="CZ636" s="202"/>
      <c r="DA636" s="202"/>
      <c r="DB636" s="202"/>
      <c r="DC636" s="202"/>
      <c r="DD636" s="202"/>
      <c r="DE636" s="202"/>
      <c r="DF636" s="202"/>
      <c r="DG636" s="202"/>
      <c r="DH636" s="202"/>
      <c r="DI636" s="202"/>
      <c r="DJ636" s="202"/>
      <c r="DK636" s="202"/>
      <c r="DL636" s="202"/>
      <c r="DM636" s="202"/>
      <c r="DN636" s="202"/>
      <c r="DO636" s="202"/>
      <c r="DP636" s="202"/>
      <c r="DQ636" s="202"/>
      <c r="DR636" s="202"/>
      <c r="DS636" s="202"/>
      <c r="DT636" s="202"/>
      <c r="DU636" s="202"/>
      <c r="DV636" s="202"/>
      <c r="DW636" s="202"/>
      <c r="DX636" s="202"/>
      <c r="DY636" s="202"/>
      <c r="DZ636" s="202"/>
      <c r="EA636" s="202"/>
      <c r="EB636" s="202"/>
      <c r="EC636" s="202"/>
      <c r="ED636" s="202"/>
      <c r="EE636" s="202"/>
      <c r="EF636" s="202"/>
      <c r="EG636" s="202"/>
      <c r="EH636" s="202"/>
      <c r="EI636" s="202"/>
      <c r="EJ636" s="202"/>
      <c r="EK636" s="202"/>
      <c r="EL636" s="202"/>
      <c r="EM636" s="202"/>
      <c r="EN636" s="202"/>
      <c r="EO636" s="202"/>
      <c r="EP636" s="202"/>
      <c r="EQ636" s="202"/>
      <c r="ER636" s="202"/>
      <c r="ES636" s="202"/>
      <c r="ET636" s="202"/>
      <c r="EU636" s="202"/>
      <c r="EV636" s="202"/>
      <c r="EW636" s="202"/>
      <c r="EX636" s="202"/>
      <c r="EY636" s="202"/>
      <c r="EZ636" s="202"/>
      <c r="FA636" s="202"/>
      <c r="FB636" s="202"/>
      <c r="FC636" s="202"/>
      <c r="FD636" s="202"/>
      <c r="FE636" s="202"/>
      <c r="FF636" s="202"/>
      <c r="FG636" s="202"/>
      <c r="FH636" s="202"/>
      <c r="FI636" s="202"/>
      <c r="FJ636" s="202"/>
      <c r="FK636" s="202"/>
      <c r="FL636" s="202"/>
      <c r="FM636" s="202"/>
      <c r="FN636" s="202"/>
      <c r="FO636" s="202"/>
      <c r="FP636" s="202"/>
      <c r="FQ636" s="202"/>
      <c r="FR636" s="202"/>
      <c r="FS636" s="202"/>
      <c r="FT636" s="202"/>
      <c r="FU636" s="202"/>
      <c r="FV636" s="202"/>
      <c r="FW636" s="202"/>
      <c r="FX636" s="202"/>
      <c r="FY636" s="202"/>
      <c r="FZ636" s="202"/>
      <c r="GA636" s="202"/>
      <c r="GB636" s="202"/>
      <c r="GC636" s="202"/>
      <c r="GD636" s="202"/>
      <c r="GE636" s="202"/>
      <c r="GF636" s="202"/>
      <c r="GG636" s="202"/>
      <c r="GH636" s="202"/>
      <c r="GI636" s="202"/>
      <c r="GJ636" s="202"/>
      <c r="GK636" s="202"/>
      <c r="GL636" s="202"/>
      <c r="GM636" s="202"/>
      <c r="GN636" s="202"/>
      <c r="GO636" s="202"/>
      <c r="GP636" s="202"/>
      <c r="GQ636" s="202"/>
      <c r="GR636" s="202"/>
      <c r="GS636" s="202"/>
      <c r="GT636" s="202"/>
      <c r="GU636" s="202"/>
      <c r="GV636" s="202"/>
      <c r="GW636" s="202"/>
      <c r="GX636" s="202"/>
      <c r="GY636" s="202"/>
      <c r="GZ636" s="202"/>
      <c r="HA636" s="202"/>
      <c r="HB636" s="202"/>
      <c r="HC636" s="202"/>
      <c r="HD636" s="202"/>
      <c r="HE636" s="202"/>
      <c r="HF636" s="202"/>
      <c r="HG636" s="202"/>
      <c r="HH636" s="202"/>
      <c r="HI636" s="202"/>
      <c r="HJ636" s="202"/>
      <c r="HK636" s="202"/>
      <c r="HL636" s="202"/>
      <c r="HM636" s="202"/>
      <c r="HN636" s="202"/>
      <c r="HO636" s="202"/>
      <c r="HP636" s="202"/>
      <c r="HQ636" s="202"/>
      <c r="HR636" s="202"/>
      <c r="HS636" s="202"/>
    </row>
    <row r="637" spans="51:227" ht="10" customHeight="1" x14ac:dyDescent="0.35">
      <c r="AY637" s="202"/>
      <c r="AZ637" s="202"/>
      <c r="BA637" s="202"/>
      <c r="BB637" s="202"/>
      <c r="BC637" s="202"/>
      <c r="BD637" s="202"/>
      <c r="BE637" s="202"/>
      <c r="BF637" s="202"/>
      <c r="BG637" s="202"/>
      <c r="BH637" s="202"/>
      <c r="BI637" s="202"/>
      <c r="BJ637" s="202"/>
      <c r="BK637" s="202"/>
      <c r="BL637" s="202"/>
      <c r="BM637" s="202"/>
      <c r="BN637" s="202"/>
      <c r="BO637" s="202"/>
      <c r="BP637" s="202"/>
      <c r="BQ637" s="202"/>
      <c r="BR637" s="202"/>
      <c r="BS637" s="202"/>
      <c r="BT637" s="202"/>
      <c r="BU637" s="202"/>
      <c r="BV637" s="202"/>
      <c r="BW637" s="202"/>
      <c r="BX637" s="202"/>
      <c r="BY637" s="202"/>
      <c r="BZ637" s="202"/>
      <c r="CA637" s="202"/>
      <c r="CB637" s="202"/>
      <c r="CC637" s="202"/>
      <c r="CD637" s="202"/>
      <c r="CE637" s="202"/>
      <c r="CF637" s="202"/>
      <c r="CG637" s="202"/>
      <c r="CH637" s="202"/>
      <c r="CI637" s="202"/>
      <c r="CJ637" s="202"/>
      <c r="CK637" s="202"/>
      <c r="CL637" s="202"/>
      <c r="CM637" s="202"/>
      <c r="CN637" s="202"/>
      <c r="CO637" s="202"/>
      <c r="CP637" s="202"/>
      <c r="CQ637" s="202"/>
      <c r="CR637" s="202"/>
      <c r="CS637" s="202"/>
      <c r="CT637" s="202"/>
      <c r="CU637" s="202"/>
      <c r="CV637" s="202"/>
      <c r="CW637" s="202"/>
      <c r="CX637" s="202"/>
      <c r="CY637" s="202"/>
      <c r="CZ637" s="202"/>
      <c r="DA637" s="202"/>
      <c r="DB637" s="202"/>
      <c r="DC637" s="202"/>
      <c r="DD637" s="202"/>
      <c r="DE637" s="202"/>
      <c r="DF637" s="202"/>
      <c r="DG637" s="202"/>
      <c r="DH637" s="202"/>
      <c r="DI637" s="202"/>
      <c r="DJ637" s="202"/>
      <c r="DK637" s="202"/>
      <c r="DL637" s="202"/>
      <c r="DM637" s="202"/>
      <c r="DN637" s="202"/>
      <c r="DO637" s="202"/>
      <c r="DP637" s="202"/>
      <c r="DQ637" s="202"/>
      <c r="DR637" s="202"/>
      <c r="DS637" s="202"/>
      <c r="DT637" s="202"/>
      <c r="DU637" s="202"/>
      <c r="DV637" s="202"/>
      <c r="DW637" s="202"/>
      <c r="DX637" s="202"/>
      <c r="DY637" s="202"/>
      <c r="DZ637" s="202"/>
      <c r="EA637" s="202"/>
      <c r="EB637" s="202"/>
      <c r="EC637" s="202"/>
      <c r="ED637" s="202"/>
      <c r="EE637" s="202"/>
      <c r="EF637" s="202"/>
      <c r="EG637" s="202"/>
      <c r="EH637" s="202"/>
      <c r="EI637" s="202"/>
      <c r="EJ637" s="202"/>
      <c r="EK637" s="202"/>
      <c r="EL637" s="202"/>
      <c r="EM637" s="202"/>
      <c r="EN637" s="202"/>
      <c r="EO637" s="202"/>
      <c r="EP637" s="202"/>
      <c r="EQ637" s="202"/>
      <c r="ER637" s="202"/>
      <c r="ES637" s="202"/>
      <c r="ET637" s="202"/>
      <c r="EU637" s="202"/>
      <c r="EV637" s="202"/>
      <c r="EW637" s="202"/>
      <c r="EX637" s="202"/>
      <c r="EY637" s="202"/>
      <c r="EZ637" s="202"/>
      <c r="FA637" s="202"/>
      <c r="FB637" s="202"/>
      <c r="FC637" s="202"/>
      <c r="FD637" s="202"/>
      <c r="FE637" s="202"/>
      <c r="FF637" s="202"/>
      <c r="FG637" s="202"/>
      <c r="FH637" s="202"/>
      <c r="FI637" s="202"/>
      <c r="FJ637" s="202"/>
      <c r="FK637" s="202"/>
      <c r="FL637" s="202"/>
      <c r="FM637" s="202"/>
      <c r="FN637" s="202"/>
      <c r="FO637" s="202"/>
      <c r="FP637" s="202"/>
      <c r="FQ637" s="202"/>
      <c r="FR637" s="202"/>
      <c r="FS637" s="202"/>
      <c r="FT637" s="202"/>
      <c r="FU637" s="202"/>
      <c r="FV637" s="202"/>
      <c r="FW637" s="202"/>
      <c r="FX637" s="202"/>
      <c r="FY637" s="202"/>
      <c r="FZ637" s="202"/>
      <c r="GA637" s="202"/>
      <c r="GB637" s="202"/>
      <c r="GC637" s="202"/>
      <c r="GD637" s="202"/>
      <c r="GE637" s="202"/>
      <c r="GF637" s="202"/>
      <c r="GG637" s="202"/>
      <c r="GH637" s="202"/>
      <c r="GI637" s="202"/>
      <c r="GJ637" s="202"/>
      <c r="GK637" s="202"/>
      <c r="GL637" s="202"/>
      <c r="GM637" s="202"/>
      <c r="GN637" s="202"/>
      <c r="GO637" s="202"/>
      <c r="GP637" s="202"/>
      <c r="GQ637" s="202"/>
      <c r="GR637" s="202"/>
      <c r="GS637" s="202"/>
      <c r="GT637" s="202"/>
      <c r="GU637" s="202"/>
      <c r="GV637" s="202"/>
      <c r="GW637" s="202"/>
      <c r="GX637" s="202"/>
      <c r="GY637" s="202"/>
      <c r="GZ637" s="202"/>
      <c r="HA637" s="202"/>
      <c r="HB637" s="202"/>
      <c r="HC637" s="202"/>
      <c r="HD637" s="202"/>
      <c r="HE637" s="202"/>
      <c r="HF637" s="202"/>
      <c r="HG637" s="202"/>
      <c r="HH637" s="202"/>
      <c r="HI637" s="202"/>
      <c r="HJ637" s="202"/>
      <c r="HK637" s="202"/>
      <c r="HL637" s="202"/>
      <c r="HM637" s="202"/>
      <c r="HN637" s="202"/>
      <c r="HO637" s="202"/>
      <c r="HP637" s="202"/>
      <c r="HQ637" s="202"/>
      <c r="HR637" s="202"/>
      <c r="HS637" s="202"/>
    </row>
    <row r="638" spans="51:227" ht="10" customHeight="1" x14ac:dyDescent="0.35">
      <c r="AY638" s="202"/>
      <c r="AZ638" s="202"/>
      <c r="BA638" s="202"/>
      <c r="BB638" s="202"/>
      <c r="BC638" s="202"/>
      <c r="BD638" s="202"/>
      <c r="BE638" s="202"/>
      <c r="BF638" s="202"/>
      <c r="BG638" s="202"/>
      <c r="BH638" s="202"/>
      <c r="BI638" s="202"/>
      <c r="BJ638" s="202"/>
      <c r="BK638" s="202"/>
      <c r="BL638" s="202"/>
      <c r="BM638" s="202"/>
      <c r="BN638" s="202"/>
      <c r="BO638" s="202"/>
      <c r="BP638" s="202"/>
      <c r="BQ638" s="202"/>
      <c r="BR638" s="202"/>
      <c r="BS638" s="202"/>
      <c r="BT638" s="202"/>
      <c r="BU638" s="202"/>
      <c r="BV638" s="202"/>
      <c r="BW638" s="202"/>
      <c r="BX638" s="202"/>
      <c r="BY638" s="202"/>
      <c r="BZ638" s="202"/>
      <c r="CA638" s="202"/>
      <c r="CB638" s="202"/>
      <c r="CC638" s="202"/>
      <c r="CD638" s="202"/>
      <c r="CE638" s="202"/>
      <c r="CF638" s="202"/>
      <c r="CG638" s="202"/>
      <c r="CH638" s="202"/>
      <c r="CI638" s="202"/>
      <c r="CJ638" s="202"/>
      <c r="CK638" s="202"/>
      <c r="CL638" s="202"/>
      <c r="CM638" s="202"/>
      <c r="CN638" s="202"/>
      <c r="CO638" s="202"/>
      <c r="CP638" s="202"/>
      <c r="CQ638" s="202"/>
      <c r="CR638" s="202"/>
      <c r="CS638" s="202"/>
      <c r="CT638" s="202"/>
      <c r="CU638" s="202"/>
      <c r="CV638" s="202"/>
      <c r="CW638" s="202"/>
      <c r="CX638" s="202"/>
      <c r="CY638" s="202"/>
      <c r="CZ638" s="202"/>
      <c r="DA638" s="202"/>
      <c r="DB638" s="202"/>
      <c r="DC638" s="202"/>
      <c r="DD638" s="202"/>
      <c r="DE638" s="202"/>
      <c r="DF638" s="202"/>
      <c r="DG638" s="202"/>
      <c r="DH638" s="202"/>
      <c r="DI638" s="202"/>
      <c r="DJ638" s="202"/>
      <c r="DK638" s="202"/>
      <c r="DL638" s="202"/>
      <c r="DM638" s="202"/>
      <c r="DN638" s="202"/>
      <c r="DO638" s="202"/>
      <c r="DP638" s="202"/>
      <c r="DQ638" s="202"/>
      <c r="DR638" s="202"/>
      <c r="DS638" s="202"/>
      <c r="DT638" s="202"/>
      <c r="DU638" s="202"/>
      <c r="DV638" s="202"/>
      <c r="DW638" s="202"/>
      <c r="DX638" s="202"/>
      <c r="DY638" s="202"/>
      <c r="DZ638" s="202"/>
      <c r="EA638" s="202"/>
      <c r="EB638" s="202"/>
      <c r="EC638" s="202"/>
      <c r="ED638" s="202"/>
      <c r="EE638" s="202"/>
      <c r="EF638" s="202"/>
      <c r="EG638" s="202"/>
      <c r="EH638" s="202"/>
      <c r="EI638" s="202"/>
      <c r="EJ638" s="202"/>
      <c r="EK638" s="202"/>
      <c r="EL638" s="202"/>
      <c r="EM638" s="202"/>
      <c r="EN638" s="202"/>
      <c r="EO638" s="202"/>
      <c r="EP638" s="202"/>
      <c r="EQ638" s="202"/>
      <c r="ER638" s="202"/>
      <c r="ES638" s="202"/>
      <c r="ET638" s="202"/>
      <c r="EU638" s="202"/>
      <c r="EV638" s="202"/>
      <c r="EW638" s="202"/>
      <c r="EX638" s="202"/>
      <c r="EY638" s="202"/>
      <c r="EZ638" s="202"/>
      <c r="FA638" s="202"/>
      <c r="FB638" s="202"/>
      <c r="FC638" s="202"/>
      <c r="FD638" s="202"/>
      <c r="FE638" s="202"/>
      <c r="FF638" s="202"/>
      <c r="FG638" s="202"/>
      <c r="FH638" s="202"/>
      <c r="FI638" s="202"/>
      <c r="FJ638" s="202"/>
      <c r="FK638" s="202"/>
      <c r="FL638" s="202"/>
      <c r="FM638" s="202"/>
      <c r="FN638" s="202"/>
      <c r="FO638" s="202"/>
      <c r="FP638" s="202"/>
      <c r="FQ638" s="202"/>
      <c r="FR638" s="202"/>
      <c r="FS638" s="202"/>
      <c r="FT638" s="202"/>
      <c r="FU638" s="202"/>
      <c r="FV638" s="202"/>
      <c r="FW638" s="202"/>
      <c r="FX638" s="202"/>
      <c r="FY638" s="202"/>
      <c r="FZ638" s="202"/>
      <c r="GA638" s="202"/>
      <c r="GB638" s="202"/>
      <c r="GC638" s="202"/>
      <c r="GD638" s="202"/>
      <c r="GE638" s="202"/>
      <c r="GF638" s="202"/>
      <c r="GG638" s="202"/>
      <c r="GH638" s="202"/>
      <c r="GI638" s="202"/>
      <c r="GJ638" s="202"/>
      <c r="GK638" s="202"/>
      <c r="GL638" s="202"/>
      <c r="GM638" s="202"/>
      <c r="GN638" s="202"/>
      <c r="GO638" s="202"/>
      <c r="GP638" s="202"/>
      <c r="GQ638" s="202"/>
      <c r="GR638" s="202"/>
      <c r="GS638" s="202"/>
      <c r="GT638" s="202"/>
      <c r="GU638" s="202"/>
      <c r="GV638" s="202"/>
      <c r="GW638" s="202"/>
      <c r="GX638" s="202"/>
      <c r="GY638" s="202"/>
      <c r="GZ638" s="202"/>
      <c r="HA638" s="202"/>
      <c r="HB638" s="202"/>
      <c r="HC638" s="202"/>
      <c r="HD638" s="202"/>
      <c r="HE638" s="202"/>
      <c r="HF638" s="202"/>
      <c r="HG638" s="202"/>
      <c r="HH638" s="202"/>
      <c r="HI638" s="202"/>
      <c r="HJ638" s="202"/>
      <c r="HK638" s="202"/>
      <c r="HL638" s="202"/>
      <c r="HM638" s="202"/>
      <c r="HN638" s="202"/>
      <c r="HO638" s="202"/>
      <c r="HP638" s="202"/>
      <c r="HQ638" s="202"/>
      <c r="HR638" s="202"/>
      <c r="HS638" s="202"/>
    </row>
    <row r="639" spans="51:227" ht="10" customHeight="1" x14ac:dyDescent="0.35">
      <c r="AY639" s="202"/>
      <c r="AZ639" s="202"/>
      <c r="BA639" s="202"/>
      <c r="BB639" s="202"/>
      <c r="BC639" s="202"/>
      <c r="BD639" s="202"/>
      <c r="BE639" s="202"/>
      <c r="BF639" s="202"/>
      <c r="BG639" s="202"/>
      <c r="BH639" s="202"/>
      <c r="BI639" s="202"/>
      <c r="BJ639" s="202"/>
      <c r="BK639" s="202"/>
      <c r="BL639" s="202"/>
      <c r="BM639" s="202"/>
      <c r="BN639" s="202"/>
      <c r="BO639" s="202"/>
      <c r="BP639" s="202"/>
      <c r="BQ639" s="202"/>
      <c r="BR639" s="202"/>
      <c r="BS639" s="202"/>
      <c r="BT639" s="202"/>
      <c r="BU639" s="202"/>
      <c r="BV639" s="202"/>
      <c r="BW639" s="202"/>
      <c r="BX639" s="202"/>
      <c r="BY639" s="202"/>
      <c r="BZ639" s="202"/>
      <c r="CA639" s="202"/>
      <c r="CB639" s="202"/>
      <c r="CC639" s="202"/>
      <c r="CD639" s="202"/>
      <c r="CE639" s="202"/>
      <c r="CF639" s="202"/>
      <c r="CG639" s="202"/>
      <c r="CH639" s="202"/>
      <c r="CI639" s="202"/>
      <c r="CJ639" s="202"/>
      <c r="CK639" s="202"/>
      <c r="CL639" s="202"/>
      <c r="CM639" s="202"/>
      <c r="CN639" s="202"/>
      <c r="CO639" s="202"/>
      <c r="CP639" s="202"/>
      <c r="CQ639" s="202"/>
      <c r="CR639" s="202"/>
      <c r="CS639" s="202"/>
      <c r="CT639" s="202"/>
      <c r="CU639" s="202"/>
      <c r="CV639" s="202"/>
      <c r="CW639" s="202"/>
      <c r="CX639" s="202"/>
      <c r="CY639" s="202"/>
      <c r="CZ639" s="202"/>
      <c r="DA639" s="202"/>
      <c r="DB639" s="202"/>
      <c r="DC639" s="202"/>
      <c r="DD639" s="202"/>
      <c r="DE639" s="202"/>
      <c r="DF639" s="202"/>
      <c r="DG639" s="202"/>
      <c r="DH639" s="202"/>
      <c r="DI639" s="202"/>
      <c r="DJ639" s="202"/>
      <c r="DK639" s="202"/>
      <c r="DL639" s="202"/>
      <c r="DM639" s="202"/>
      <c r="DN639" s="202"/>
      <c r="DO639" s="202"/>
      <c r="DP639" s="202"/>
      <c r="DQ639" s="202"/>
      <c r="DR639" s="202"/>
      <c r="DS639" s="202"/>
      <c r="DT639" s="202"/>
      <c r="DU639" s="202"/>
      <c r="DV639" s="202"/>
      <c r="DW639" s="202"/>
      <c r="DX639" s="202"/>
      <c r="DY639" s="202"/>
      <c r="DZ639" s="202"/>
      <c r="EA639" s="202"/>
      <c r="EB639" s="202"/>
      <c r="EC639" s="202"/>
      <c r="ED639" s="202"/>
      <c r="EE639" s="202"/>
      <c r="EF639" s="202"/>
      <c r="EG639" s="202"/>
      <c r="EH639" s="202"/>
      <c r="EI639" s="202"/>
      <c r="EJ639" s="202"/>
      <c r="EK639" s="202"/>
      <c r="EL639" s="202"/>
      <c r="EM639" s="202"/>
      <c r="EN639" s="202"/>
      <c r="EO639" s="202"/>
      <c r="EP639" s="202"/>
      <c r="EQ639" s="202"/>
      <c r="ER639" s="202"/>
      <c r="ES639" s="202"/>
      <c r="ET639" s="202"/>
      <c r="EU639" s="202"/>
      <c r="EV639" s="202"/>
      <c r="EW639" s="202"/>
      <c r="EX639" s="202"/>
      <c r="EY639" s="202"/>
      <c r="EZ639" s="202"/>
      <c r="FA639" s="202"/>
      <c r="FB639" s="202"/>
      <c r="FC639" s="202"/>
      <c r="FD639" s="202"/>
      <c r="FE639" s="202"/>
      <c r="FF639" s="202"/>
      <c r="FG639" s="202"/>
      <c r="FH639" s="202"/>
      <c r="FI639" s="202"/>
      <c r="FJ639" s="202"/>
      <c r="FK639" s="202"/>
      <c r="FL639" s="202"/>
      <c r="FM639" s="202"/>
      <c r="FN639" s="202"/>
      <c r="FO639" s="202"/>
      <c r="FP639" s="202"/>
      <c r="FQ639" s="202"/>
      <c r="FR639" s="202"/>
      <c r="FS639" s="202"/>
      <c r="FT639" s="202"/>
      <c r="FU639" s="202"/>
      <c r="FV639" s="202"/>
      <c r="FW639" s="202"/>
      <c r="FX639" s="202"/>
      <c r="FY639" s="202"/>
      <c r="FZ639" s="202"/>
      <c r="GA639" s="202"/>
      <c r="GB639" s="202"/>
      <c r="GC639" s="202"/>
      <c r="GD639" s="202"/>
      <c r="GE639" s="202"/>
      <c r="GF639" s="202"/>
      <c r="GG639" s="202"/>
      <c r="GH639" s="202"/>
      <c r="GI639" s="202"/>
      <c r="GJ639" s="202"/>
      <c r="GK639" s="202"/>
      <c r="GL639" s="202"/>
      <c r="GM639" s="202"/>
      <c r="GN639" s="202"/>
      <c r="GO639" s="202"/>
      <c r="GP639" s="202"/>
      <c r="GQ639" s="202"/>
      <c r="GR639" s="202"/>
      <c r="GS639" s="202"/>
      <c r="GT639" s="202"/>
      <c r="GU639" s="202"/>
      <c r="GV639" s="202"/>
      <c r="GW639" s="202"/>
      <c r="GX639" s="202"/>
      <c r="GY639" s="202"/>
      <c r="GZ639" s="202"/>
      <c r="HA639" s="202"/>
      <c r="HB639" s="202"/>
      <c r="HC639" s="202"/>
      <c r="HD639" s="202"/>
      <c r="HE639" s="202"/>
      <c r="HF639" s="202"/>
      <c r="HG639" s="202"/>
      <c r="HH639" s="202"/>
      <c r="HI639" s="202"/>
      <c r="HJ639" s="202"/>
      <c r="HK639" s="202"/>
      <c r="HL639" s="202"/>
      <c r="HM639" s="202"/>
      <c r="HN639" s="202"/>
      <c r="HO639" s="202"/>
      <c r="HP639" s="202"/>
      <c r="HQ639" s="202"/>
      <c r="HR639" s="202"/>
      <c r="HS639" s="202"/>
    </row>
    <row r="640" spans="51:227" ht="10" customHeight="1" x14ac:dyDescent="0.35"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/>
      <c r="BI640" s="202"/>
      <c r="BJ640" s="202"/>
      <c r="BK640" s="202"/>
      <c r="BL640" s="202"/>
      <c r="BM640" s="202"/>
      <c r="BN640" s="202"/>
      <c r="BO640" s="202"/>
      <c r="BP640" s="202"/>
      <c r="BQ640" s="202"/>
      <c r="BR640" s="202"/>
      <c r="BS640" s="202"/>
      <c r="BT640" s="202"/>
      <c r="BU640" s="202"/>
      <c r="BV640" s="202"/>
      <c r="BW640" s="202"/>
      <c r="BX640" s="202"/>
      <c r="BY640" s="202"/>
      <c r="BZ640" s="202"/>
      <c r="CA640" s="202"/>
      <c r="CB640" s="202"/>
      <c r="CC640" s="202"/>
      <c r="CD640" s="202"/>
      <c r="CE640" s="202"/>
      <c r="CF640" s="202"/>
      <c r="CG640" s="202"/>
      <c r="CH640" s="202"/>
      <c r="CI640" s="202"/>
      <c r="CJ640" s="202"/>
      <c r="CK640" s="202"/>
      <c r="CL640" s="202"/>
      <c r="CM640" s="202"/>
      <c r="CN640" s="202"/>
      <c r="CO640" s="202"/>
      <c r="CP640" s="202"/>
      <c r="CQ640" s="202"/>
      <c r="CR640" s="202"/>
      <c r="CS640" s="202"/>
      <c r="CT640" s="202"/>
      <c r="CU640" s="202"/>
      <c r="CV640" s="202"/>
      <c r="CW640" s="202"/>
      <c r="CX640" s="202"/>
      <c r="CY640" s="202"/>
      <c r="CZ640" s="202"/>
      <c r="DA640" s="202"/>
      <c r="DB640" s="202"/>
      <c r="DC640" s="202"/>
      <c r="DD640" s="202"/>
      <c r="DE640" s="202"/>
      <c r="DF640" s="202"/>
      <c r="DG640" s="202"/>
      <c r="DH640" s="202"/>
      <c r="DI640" s="202"/>
      <c r="DJ640" s="202"/>
      <c r="DK640" s="202"/>
      <c r="DL640" s="202"/>
      <c r="DM640" s="202"/>
      <c r="DN640" s="202"/>
      <c r="DO640" s="202"/>
      <c r="DP640" s="202"/>
      <c r="DQ640" s="202"/>
      <c r="DR640" s="202"/>
      <c r="DS640" s="202"/>
      <c r="DT640" s="202"/>
      <c r="DU640" s="202"/>
      <c r="DV640" s="202"/>
      <c r="DW640" s="202"/>
      <c r="DX640" s="202"/>
      <c r="DY640" s="202"/>
      <c r="DZ640" s="202"/>
      <c r="EA640" s="202"/>
      <c r="EB640" s="202"/>
      <c r="EC640" s="202"/>
      <c r="ED640" s="202"/>
      <c r="EE640" s="202"/>
      <c r="EF640" s="202"/>
      <c r="EG640" s="202"/>
      <c r="EH640" s="202"/>
      <c r="EI640" s="202"/>
      <c r="EJ640" s="202"/>
      <c r="EK640" s="202"/>
      <c r="EL640" s="202"/>
      <c r="EM640" s="202"/>
      <c r="EN640" s="202"/>
      <c r="EO640" s="202"/>
      <c r="EP640" s="202"/>
      <c r="EQ640" s="202"/>
      <c r="ER640" s="202"/>
      <c r="ES640" s="202"/>
      <c r="ET640" s="202"/>
      <c r="EU640" s="202"/>
      <c r="EV640" s="202"/>
      <c r="EW640" s="202"/>
      <c r="EX640" s="202"/>
      <c r="EY640" s="202"/>
      <c r="EZ640" s="202"/>
      <c r="FA640" s="202"/>
      <c r="FB640" s="202"/>
      <c r="FC640" s="202"/>
      <c r="FD640" s="202"/>
      <c r="FE640" s="202"/>
      <c r="FF640" s="202"/>
      <c r="FG640" s="202"/>
      <c r="FH640" s="202"/>
      <c r="FI640" s="202"/>
      <c r="FJ640" s="202"/>
      <c r="FK640" s="202"/>
      <c r="FL640" s="202"/>
      <c r="FM640" s="202"/>
      <c r="FN640" s="202"/>
      <c r="FO640" s="202"/>
      <c r="FP640" s="202"/>
      <c r="FQ640" s="202"/>
      <c r="FR640" s="202"/>
      <c r="FS640" s="202"/>
      <c r="FT640" s="202"/>
      <c r="FU640" s="202"/>
      <c r="FV640" s="202"/>
      <c r="FW640" s="202"/>
      <c r="FX640" s="202"/>
      <c r="FY640" s="202"/>
      <c r="FZ640" s="202"/>
      <c r="GA640" s="202"/>
      <c r="GB640" s="202"/>
      <c r="GC640" s="202"/>
      <c r="GD640" s="202"/>
      <c r="GE640" s="202"/>
      <c r="GF640" s="202"/>
      <c r="GG640" s="202"/>
      <c r="GH640" s="202"/>
      <c r="GI640" s="202"/>
      <c r="GJ640" s="202"/>
      <c r="GK640" s="202"/>
      <c r="GL640" s="202"/>
      <c r="GM640" s="202"/>
      <c r="GN640" s="202"/>
      <c r="GO640" s="202"/>
      <c r="GP640" s="202"/>
      <c r="GQ640" s="202"/>
      <c r="GR640" s="202"/>
      <c r="GS640" s="202"/>
      <c r="GT640" s="202"/>
      <c r="GU640" s="202"/>
      <c r="GV640" s="202"/>
      <c r="GW640" s="202"/>
      <c r="GX640" s="202"/>
      <c r="GY640" s="202"/>
      <c r="GZ640" s="202"/>
      <c r="HA640" s="202"/>
      <c r="HB640" s="202"/>
      <c r="HC640" s="202"/>
      <c r="HD640" s="202"/>
      <c r="HE640" s="202"/>
      <c r="HF640" s="202"/>
      <c r="HG640" s="202"/>
      <c r="HH640" s="202"/>
      <c r="HI640" s="202"/>
      <c r="HJ640" s="202"/>
      <c r="HK640" s="202"/>
      <c r="HL640" s="202"/>
      <c r="HM640" s="202"/>
      <c r="HN640" s="202"/>
      <c r="HO640" s="202"/>
      <c r="HP640" s="202"/>
      <c r="HQ640" s="202"/>
      <c r="HR640" s="202"/>
      <c r="HS640" s="202"/>
    </row>
    <row r="641" spans="51:227" ht="10" customHeight="1" x14ac:dyDescent="0.35">
      <c r="AY641" s="202"/>
      <c r="AZ641" s="202"/>
      <c r="BA641" s="202"/>
      <c r="BB641" s="202"/>
      <c r="BC641" s="202"/>
      <c r="BD641" s="202"/>
      <c r="BE641" s="202"/>
      <c r="BF641" s="202"/>
      <c r="BG641" s="202"/>
      <c r="BH641" s="202"/>
      <c r="BI641" s="202"/>
      <c r="BJ641" s="202"/>
      <c r="BK641" s="202"/>
      <c r="BL641" s="202"/>
      <c r="BM641" s="202"/>
      <c r="BN641" s="202"/>
      <c r="BO641" s="202"/>
      <c r="BP641" s="202"/>
      <c r="BQ641" s="202"/>
      <c r="BR641" s="202"/>
      <c r="BS641" s="202"/>
      <c r="BT641" s="202"/>
      <c r="BU641" s="202"/>
      <c r="BV641" s="202"/>
      <c r="BW641" s="202"/>
      <c r="BX641" s="202"/>
      <c r="BY641" s="202"/>
      <c r="BZ641" s="202"/>
      <c r="CA641" s="202"/>
      <c r="CB641" s="202"/>
      <c r="CC641" s="202"/>
      <c r="CD641" s="202"/>
      <c r="CE641" s="202"/>
      <c r="CF641" s="202"/>
      <c r="CG641" s="202"/>
      <c r="CH641" s="202"/>
      <c r="CI641" s="202"/>
      <c r="CJ641" s="202"/>
      <c r="CK641" s="202"/>
      <c r="CL641" s="202"/>
      <c r="CM641" s="202"/>
      <c r="CN641" s="202"/>
      <c r="CO641" s="202"/>
      <c r="CP641" s="202"/>
      <c r="CQ641" s="202"/>
      <c r="CR641" s="202"/>
      <c r="CS641" s="202"/>
      <c r="CT641" s="202"/>
      <c r="CU641" s="202"/>
      <c r="CV641" s="202"/>
      <c r="CW641" s="202"/>
      <c r="CX641" s="202"/>
      <c r="CY641" s="202"/>
      <c r="CZ641" s="202"/>
      <c r="DA641" s="202"/>
      <c r="DB641" s="202"/>
      <c r="DC641" s="202"/>
      <c r="DD641" s="202"/>
      <c r="DE641" s="202"/>
      <c r="DF641" s="202"/>
      <c r="DG641" s="202"/>
      <c r="DH641" s="202"/>
      <c r="DI641" s="202"/>
      <c r="DJ641" s="202"/>
      <c r="DK641" s="202"/>
      <c r="DL641" s="202"/>
      <c r="DM641" s="202"/>
      <c r="DN641" s="202"/>
      <c r="DO641" s="202"/>
      <c r="DP641" s="202"/>
      <c r="DQ641" s="202"/>
      <c r="DR641" s="202"/>
      <c r="DS641" s="202"/>
      <c r="DT641" s="202"/>
      <c r="DU641" s="202"/>
      <c r="DV641" s="202"/>
      <c r="DW641" s="202"/>
      <c r="DX641" s="202"/>
      <c r="DY641" s="202"/>
      <c r="DZ641" s="202"/>
      <c r="EA641" s="202"/>
      <c r="EB641" s="202"/>
      <c r="EC641" s="202"/>
      <c r="ED641" s="202"/>
      <c r="EE641" s="202"/>
      <c r="EF641" s="202"/>
      <c r="EG641" s="202"/>
      <c r="EH641" s="202"/>
      <c r="EI641" s="202"/>
      <c r="EJ641" s="202"/>
      <c r="EK641" s="202"/>
      <c r="EL641" s="202"/>
      <c r="EM641" s="202"/>
      <c r="EN641" s="202"/>
      <c r="EO641" s="202"/>
      <c r="EP641" s="202"/>
      <c r="EQ641" s="202"/>
      <c r="ER641" s="202"/>
      <c r="ES641" s="202"/>
      <c r="ET641" s="202"/>
      <c r="EU641" s="202"/>
      <c r="EV641" s="202"/>
      <c r="EW641" s="202"/>
      <c r="EX641" s="202"/>
      <c r="EY641" s="202"/>
      <c r="EZ641" s="202"/>
      <c r="FA641" s="202"/>
      <c r="FB641" s="202"/>
      <c r="FC641" s="202"/>
      <c r="FD641" s="202"/>
      <c r="FE641" s="202"/>
      <c r="FF641" s="202"/>
      <c r="FG641" s="202"/>
      <c r="FH641" s="202"/>
      <c r="FI641" s="202"/>
      <c r="FJ641" s="202"/>
      <c r="FK641" s="202"/>
      <c r="FL641" s="202"/>
      <c r="FM641" s="202"/>
      <c r="FN641" s="202"/>
      <c r="FO641" s="202"/>
      <c r="FP641" s="202"/>
      <c r="FQ641" s="202"/>
      <c r="FR641" s="202"/>
      <c r="FS641" s="202"/>
      <c r="FT641" s="202"/>
      <c r="FU641" s="202"/>
      <c r="FV641" s="202"/>
      <c r="FW641" s="202"/>
      <c r="FX641" s="202"/>
      <c r="FY641" s="202"/>
      <c r="FZ641" s="202"/>
      <c r="GA641" s="202"/>
      <c r="GB641" s="202"/>
      <c r="GC641" s="202"/>
      <c r="GD641" s="202"/>
      <c r="GE641" s="202"/>
      <c r="GF641" s="202"/>
      <c r="GG641" s="202"/>
      <c r="GH641" s="202"/>
      <c r="GI641" s="202"/>
      <c r="GJ641" s="202"/>
      <c r="GK641" s="202"/>
      <c r="GL641" s="202"/>
      <c r="GM641" s="202"/>
      <c r="GN641" s="202"/>
      <c r="GO641" s="202"/>
      <c r="GP641" s="202"/>
      <c r="GQ641" s="202"/>
      <c r="GR641" s="202"/>
      <c r="GS641" s="202"/>
      <c r="GT641" s="202"/>
      <c r="GU641" s="202"/>
      <c r="GV641" s="202"/>
      <c r="GW641" s="202"/>
      <c r="GX641" s="202"/>
      <c r="GY641" s="202"/>
      <c r="GZ641" s="202"/>
      <c r="HA641" s="202"/>
      <c r="HB641" s="202"/>
      <c r="HC641" s="202"/>
      <c r="HD641" s="202"/>
      <c r="HE641" s="202"/>
      <c r="HF641" s="202"/>
      <c r="HG641" s="202"/>
      <c r="HH641" s="202"/>
      <c r="HI641" s="202"/>
      <c r="HJ641" s="202"/>
      <c r="HK641" s="202"/>
      <c r="HL641" s="202"/>
      <c r="HM641" s="202"/>
      <c r="HN641" s="202"/>
      <c r="HO641" s="202"/>
      <c r="HP641" s="202"/>
      <c r="HQ641" s="202"/>
      <c r="HR641" s="202"/>
      <c r="HS641" s="202"/>
    </row>
    <row r="642" spans="51:227" ht="10" customHeight="1" x14ac:dyDescent="0.35">
      <c r="AY642" s="202"/>
      <c r="AZ642" s="202"/>
      <c r="BA642" s="202"/>
      <c r="BB642" s="202"/>
      <c r="BC642" s="202"/>
      <c r="BD642" s="202"/>
      <c r="BE642" s="202"/>
      <c r="BF642" s="202"/>
      <c r="BG642" s="202"/>
      <c r="BH642" s="202"/>
      <c r="BI642" s="202"/>
      <c r="BJ642" s="202"/>
      <c r="BK642" s="202"/>
      <c r="BL642" s="202"/>
      <c r="BM642" s="202"/>
      <c r="BN642" s="202"/>
      <c r="BO642" s="202"/>
      <c r="BP642" s="202"/>
      <c r="BQ642" s="202"/>
      <c r="BR642" s="202"/>
      <c r="BS642" s="202"/>
      <c r="BT642" s="202"/>
      <c r="BU642" s="202"/>
      <c r="BV642" s="202"/>
      <c r="BW642" s="202"/>
      <c r="BX642" s="202"/>
      <c r="BY642" s="202"/>
      <c r="BZ642" s="202"/>
      <c r="CA642" s="202"/>
      <c r="CB642" s="202"/>
      <c r="CC642" s="202"/>
      <c r="CD642" s="202"/>
      <c r="CE642" s="202"/>
      <c r="CF642" s="202"/>
      <c r="CG642" s="202"/>
      <c r="CH642" s="202"/>
      <c r="CI642" s="202"/>
      <c r="CJ642" s="202"/>
      <c r="CK642" s="202"/>
      <c r="CL642" s="202"/>
      <c r="CM642" s="202"/>
      <c r="CN642" s="202"/>
      <c r="CO642" s="202"/>
      <c r="CP642" s="202"/>
      <c r="CQ642" s="202"/>
      <c r="CR642" s="202"/>
      <c r="CS642" s="202"/>
      <c r="CT642" s="202"/>
      <c r="CU642" s="202"/>
      <c r="CV642" s="202"/>
      <c r="CW642" s="202"/>
      <c r="CX642" s="202"/>
      <c r="CY642" s="202"/>
      <c r="CZ642" s="202"/>
      <c r="DA642" s="202"/>
      <c r="DB642" s="202"/>
      <c r="DC642" s="202"/>
      <c r="DD642" s="202"/>
      <c r="DE642" s="202"/>
      <c r="DF642" s="202"/>
      <c r="DG642" s="202"/>
      <c r="DH642" s="202"/>
      <c r="DI642" s="202"/>
      <c r="DJ642" s="202"/>
      <c r="DK642" s="202"/>
      <c r="DL642" s="202"/>
      <c r="DM642" s="202"/>
      <c r="DN642" s="202"/>
      <c r="DO642" s="202"/>
      <c r="DP642" s="202"/>
      <c r="DQ642" s="202"/>
      <c r="DR642" s="202"/>
      <c r="DS642" s="202"/>
      <c r="DT642" s="202"/>
      <c r="DU642" s="202"/>
      <c r="DV642" s="202"/>
      <c r="DW642" s="202"/>
      <c r="DX642" s="202"/>
      <c r="DY642" s="202"/>
      <c r="DZ642" s="202"/>
      <c r="EA642" s="202"/>
      <c r="EB642" s="202"/>
      <c r="EC642" s="202"/>
      <c r="ED642" s="202"/>
      <c r="EE642" s="202"/>
      <c r="EF642" s="202"/>
      <c r="EG642" s="202"/>
      <c r="EH642" s="202"/>
      <c r="EI642" s="202"/>
      <c r="EJ642" s="202"/>
      <c r="EK642" s="202"/>
      <c r="EL642" s="202"/>
      <c r="EM642" s="202"/>
      <c r="EN642" s="202"/>
      <c r="EO642" s="202"/>
      <c r="EP642" s="202"/>
      <c r="EQ642" s="202"/>
      <c r="ER642" s="202"/>
      <c r="ES642" s="202"/>
      <c r="ET642" s="202"/>
      <c r="EU642" s="202"/>
      <c r="EV642" s="202"/>
      <c r="EW642" s="202"/>
      <c r="EX642" s="202"/>
      <c r="EY642" s="202"/>
      <c r="EZ642" s="202"/>
      <c r="FA642" s="202"/>
      <c r="FB642" s="202"/>
      <c r="FC642" s="202"/>
      <c r="FD642" s="202"/>
      <c r="FE642" s="202"/>
      <c r="FF642" s="202"/>
      <c r="FG642" s="202"/>
      <c r="FH642" s="202"/>
      <c r="FI642" s="202"/>
      <c r="FJ642" s="202"/>
      <c r="FK642" s="202"/>
      <c r="FL642" s="202"/>
      <c r="FM642" s="202"/>
      <c r="FN642" s="202"/>
      <c r="FO642" s="202"/>
      <c r="FP642" s="202"/>
      <c r="FQ642" s="202"/>
      <c r="FR642" s="202"/>
      <c r="FS642" s="202"/>
      <c r="FT642" s="202"/>
      <c r="FU642" s="202"/>
      <c r="FV642" s="202"/>
      <c r="FW642" s="202"/>
      <c r="FX642" s="202"/>
      <c r="FY642" s="202"/>
      <c r="FZ642" s="202"/>
      <c r="GA642" s="202"/>
      <c r="GB642" s="202"/>
      <c r="GC642" s="202"/>
      <c r="GD642" s="202"/>
      <c r="GE642" s="202"/>
      <c r="GF642" s="202"/>
      <c r="GG642" s="202"/>
      <c r="GH642" s="202"/>
      <c r="GI642" s="202"/>
      <c r="GJ642" s="202"/>
      <c r="GK642" s="202"/>
      <c r="GL642" s="202"/>
      <c r="GM642" s="202"/>
      <c r="GN642" s="202"/>
      <c r="GO642" s="202"/>
      <c r="GP642" s="202"/>
      <c r="GQ642" s="202"/>
      <c r="GR642" s="202"/>
      <c r="GS642" s="202"/>
      <c r="GT642" s="202"/>
      <c r="GU642" s="202"/>
      <c r="GV642" s="202"/>
      <c r="GW642" s="202"/>
      <c r="GX642" s="202"/>
      <c r="GY642" s="202"/>
      <c r="GZ642" s="202"/>
      <c r="HA642" s="202"/>
      <c r="HB642" s="202"/>
      <c r="HC642" s="202"/>
      <c r="HD642" s="202"/>
      <c r="HE642" s="202"/>
      <c r="HF642" s="202"/>
      <c r="HG642" s="202"/>
      <c r="HH642" s="202"/>
      <c r="HI642" s="202"/>
      <c r="HJ642" s="202"/>
      <c r="HK642" s="202"/>
      <c r="HL642" s="202"/>
      <c r="HM642" s="202"/>
      <c r="HN642" s="202"/>
      <c r="HO642" s="202"/>
      <c r="HP642" s="202"/>
      <c r="HQ642" s="202"/>
      <c r="HR642" s="202"/>
      <c r="HS642" s="202"/>
    </row>
    <row r="643" spans="51:227" ht="10" customHeight="1" x14ac:dyDescent="0.35">
      <c r="AY643" s="202"/>
      <c r="AZ643" s="202"/>
      <c r="BA643" s="202"/>
      <c r="BB643" s="202"/>
      <c r="BC643" s="202"/>
      <c r="BD643" s="202"/>
      <c r="BE643" s="202"/>
      <c r="BF643" s="202"/>
      <c r="BG643" s="202"/>
      <c r="BH643" s="202"/>
      <c r="BI643" s="202"/>
      <c r="BJ643" s="202"/>
      <c r="BK643" s="202"/>
      <c r="BL643" s="202"/>
      <c r="BM643" s="202"/>
      <c r="BN643" s="202"/>
      <c r="BO643" s="202"/>
      <c r="BP643" s="202"/>
      <c r="BQ643" s="202"/>
      <c r="BR643" s="202"/>
      <c r="BS643" s="202"/>
      <c r="BT643" s="202"/>
      <c r="BU643" s="202"/>
      <c r="BV643" s="202"/>
      <c r="BW643" s="202"/>
      <c r="BX643" s="202"/>
      <c r="BY643" s="202"/>
      <c r="BZ643" s="202"/>
      <c r="CA643" s="202"/>
      <c r="CB643" s="202"/>
      <c r="CC643" s="202"/>
      <c r="CD643" s="202"/>
      <c r="CE643" s="202"/>
      <c r="CF643" s="202"/>
      <c r="CG643" s="202"/>
      <c r="CH643" s="202"/>
      <c r="CI643" s="202"/>
      <c r="CJ643" s="202"/>
      <c r="CK643" s="202"/>
      <c r="CL643" s="202"/>
      <c r="CM643" s="202"/>
      <c r="CN643" s="202"/>
      <c r="CO643" s="202"/>
      <c r="CP643" s="202"/>
      <c r="CQ643" s="202"/>
      <c r="CR643" s="202"/>
      <c r="CS643" s="202"/>
      <c r="CT643" s="202"/>
      <c r="CU643" s="202"/>
      <c r="CV643" s="202"/>
      <c r="CW643" s="202"/>
      <c r="CX643" s="202"/>
      <c r="CY643" s="202"/>
      <c r="CZ643" s="202"/>
      <c r="DA643" s="202"/>
      <c r="DB643" s="202"/>
      <c r="DC643" s="202"/>
      <c r="DD643" s="202"/>
      <c r="DE643" s="202"/>
      <c r="DF643" s="202"/>
      <c r="DG643" s="202"/>
      <c r="DH643" s="202"/>
      <c r="DI643" s="202"/>
      <c r="DJ643" s="202"/>
      <c r="DK643" s="202"/>
      <c r="DL643" s="202"/>
      <c r="DM643" s="202"/>
      <c r="DN643" s="202"/>
      <c r="DO643" s="202"/>
      <c r="DP643" s="202"/>
      <c r="DQ643" s="202"/>
      <c r="DR643" s="202"/>
      <c r="DS643" s="202"/>
      <c r="DT643" s="202"/>
      <c r="DU643" s="202"/>
      <c r="DV643" s="202"/>
      <c r="DW643" s="202"/>
      <c r="DX643" s="202"/>
      <c r="DY643" s="202"/>
      <c r="DZ643" s="202"/>
      <c r="EA643" s="202"/>
      <c r="EB643" s="202"/>
      <c r="EC643" s="202"/>
      <c r="ED643" s="202"/>
      <c r="EE643" s="202"/>
      <c r="EF643" s="202"/>
      <c r="EG643" s="202"/>
      <c r="EH643" s="202"/>
      <c r="EI643" s="202"/>
      <c r="EJ643" s="202"/>
      <c r="EK643" s="202"/>
      <c r="EL643" s="202"/>
      <c r="EM643" s="202"/>
      <c r="EN643" s="202"/>
      <c r="EO643" s="202"/>
      <c r="EP643" s="202"/>
      <c r="EQ643" s="202"/>
      <c r="ER643" s="202"/>
      <c r="ES643" s="202"/>
      <c r="ET643" s="202"/>
      <c r="EU643" s="202"/>
      <c r="EV643" s="202"/>
      <c r="EW643" s="202"/>
      <c r="EX643" s="202"/>
      <c r="EY643" s="202"/>
      <c r="EZ643" s="202"/>
      <c r="FA643" s="202"/>
      <c r="FB643" s="202"/>
      <c r="FC643" s="202"/>
      <c r="FD643" s="202"/>
      <c r="FE643" s="202"/>
      <c r="FF643" s="202"/>
      <c r="FG643" s="202"/>
      <c r="FH643" s="202"/>
      <c r="FI643" s="202"/>
      <c r="FJ643" s="202"/>
      <c r="FK643" s="202"/>
      <c r="FL643" s="202"/>
      <c r="FM643" s="202"/>
      <c r="FN643" s="202"/>
      <c r="FO643" s="202"/>
      <c r="FP643" s="202"/>
      <c r="FQ643" s="202"/>
      <c r="FR643" s="202"/>
      <c r="FS643" s="202"/>
      <c r="FT643" s="202"/>
      <c r="FU643" s="202"/>
      <c r="FV643" s="202"/>
      <c r="FW643" s="202"/>
      <c r="FX643" s="202"/>
      <c r="FY643" s="202"/>
      <c r="FZ643" s="202"/>
      <c r="GA643" s="202"/>
      <c r="GB643" s="202"/>
      <c r="GC643" s="202"/>
      <c r="GD643" s="202"/>
      <c r="GE643" s="202"/>
      <c r="GF643" s="202"/>
      <c r="GG643" s="202"/>
      <c r="GH643" s="202"/>
      <c r="GI643" s="202"/>
      <c r="GJ643" s="202"/>
      <c r="GK643" s="202"/>
      <c r="GL643" s="202"/>
      <c r="GM643" s="202"/>
      <c r="GN643" s="202"/>
      <c r="GO643" s="202"/>
      <c r="GP643" s="202"/>
      <c r="GQ643" s="202"/>
      <c r="GR643" s="202"/>
      <c r="GS643" s="202"/>
      <c r="GT643" s="202"/>
      <c r="GU643" s="202"/>
      <c r="GV643" s="202"/>
      <c r="GW643" s="202"/>
      <c r="GX643" s="202"/>
      <c r="GY643" s="202"/>
      <c r="GZ643" s="202"/>
      <c r="HA643" s="202"/>
      <c r="HB643" s="202"/>
      <c r="HC643" s="202"/>
      <c r="HD643" s="202"/>
      <c r="HE643" s="202"/>
      <c r="HF643" s="202"/>
      <c r="HG643" s="202"/>
      <c r="HH643" s="202"/>
      <c r="HI643" s="202"/>
      <c r="HJ643" s="202"/>
      <c r="HK643" s="202"/>
      <c r="HL643" s="202"/>
      <c r="HM643" s="202"/>
      <c r="HN643" s="202"/>
      <c r="HO643" s="202"/>
      <c r="HP643" s="202"/>
      <c r="HQ643" s="202"/>
      <c r="HR643" s="202"/>
      <c r="HS643" s="202"/>
    </row>
    <row r="644" spans="51:227" ht="10" customHeight="1" x14ac:dyDescent="0.35"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  <c r="BI644" s="202"/>
      <c r="BJ644" s="202"/>
      <c r="BK644" s="202"/>
      <c r="BL644" s="202"/>
      <c r="BM644" s="202"/>
      <c r="BN644" s="202"/>
      <c r="BO644" s="202"/>
      <c r="BP644" s="202"/>
      <c r="BQ644" s="202"/>
      <c r="BR644" s="202"/>
      <c r="BS644" s="202"/>
      <c r="BT644" s="202"/>
      <c r="BU644" s="202"/>
      <c r="BV644" s="202"/>
      <c r="BW644" s="202"/>
      <c r="BX644" s="202"/>
      <c r="BY644" s="202"/>
      <c r="BZ644" s="202"/>
      <c r="CA644" s="202"/>
      <c r="CB644" s="202"/>
      <c r="CC644" s="202"/>
      <c r="CD644" s="202"/>
      <c r="CE644" s="202"/>
      <c r="CF644" s="202"/>
      <c r="CG644" s="202"/>
      <c r="CH644" s="202"/>
      <c r="CI644" s="202"/>
      <c r="CJ644" s="202"/>
      <c r="CK644" s="202"/>
      <c r="CL644" s="202"/>
      <c r="CM644" s="202"/>
      <c r="CN644" s="202"/>
      <c r="CO644" s="202"/>
      <c r="CP644" s="202"/>
      <c r="CQ644" s="202"/>
      <c r="CR644" s="202"/>
      <c r="CS644" s="202"/>
      <c r="CT644" s="202"/>
      <c r="CU644" s="202"/>
      <c r="CV644" s="202"/>
      <c r="CW644" s="202"/>
      <c r="CX644" s="202"/>
      <c r="CY644" s="202"/>
      <c r="CZ644" s="202"/>
      <c r="DA644" s="202"/>
      <c r="DB644" s="202"/>
      <c r="DC644" s="202"/>
      <c r="DD644" s="202"/>
      <c r="DE644" s="202"/>
      <c r="DF644" s="202"/>
      <c r="DG644" s="202"/>
      <c r="DH644" s="202"/>
      <c r="DI644" s="202"/>
      <c r="DJ644" s="202"/>
      <c r="DK644" s="202"/>
      <c r="DL644" s="202"/>
      <c r="DM644" s="202"/>
      <c r="DN644" s="202"/>
      <c r="DO644" s="202"/>
      <c r="DP644" s="202"/>
      <c r="DQ644" s="202"/>
      <c r="DR644" s="202"/>
      <c r="DS644" s="202"/>
      <c r="DT644" s="202"/>
      <c r="DU644" s="202"/>
      <c r="DV644" s="202"/>
      <c r="DW644" s="202"/>
      <c r="DX644" s="202"/>
      <c r="DY644" s="202"/>
      <c r="DZ644" s="202"/>
      <c r="EA644" s="202"/>
      <c r="EB644" s="202"/>
      <c r="EC644" s="202"/>
      <c r="ED644" s="202"/>
      <c r="EE644" s="202"/>
      <c r="EF644" s="202"/>
      <c r="EG644" s="202"/>
      <c r="EH644" s="202"/>
      <c r="EI644" s="202"/>
      <c r="EJ644" s="202"/>
      <c r="EK644" s="202"/>
      <c r="EL644" s="202"/>
      <c r="EM644" s="202"/>
      <c r="EN644" s="202"/>
      <c r="EO644" s="202"/>
      <c r="EP644" s="202"/>
      <c r="EQ644" s="202"/>
      <c r="ER644" s="202"/>
      <c r="ES644" s="202"/>
      <c r="ET644" s="202"/>
      <c r="EU644" s="202"/>
      <c r="EV644" s="202"/>
      <c r="EW644" s="202"/>
      <c r="EX644" s="202"/>
      <c r="EY644" s="202"/>
      <c r="EZ644" s="202"/>
      <c r="FA644" s="202"/>
      <c r="FB644" s="202"/>
      <c r="FC644" s="202"/>
      <c r="FD644" s="202"/>
      <c r="FE644" s="202"/>
      <c r="FF644" s="202"/>
      <c r="FG644" s="202"/>
      <c r="FH644" s="202"/>
      <c r="FI644" s="202"/>
      <c r="FJ644" s="202"/>
      <c r="FK644" s="202"/>
      <c r="FL644" s="202"/>
      <c r="FM644" s="202"/>
      <c r="FN644" s="202"/>
      <c r="FO644" s="202"/>
      <c r="FP644" s="202"/>
      <c r="FQ644" s="202"/>
      <c r="FR644" s="202"/>
      <c r="FS644" s="202"/>
      <c r="FT644" s="202"/>
      <c r="FU644" s="202"/>
      <c r="FV644" s="202"/>
      <c r="FW644" s="202"/>
      <c r="FX644" s="202"/>
      <c r="FY644" s="202"/>
      <c r="FZ644" s="202"/>
      <c r="GA644" s="202"/>
      <c r="GB644" s="202"/>
      <c r="GC644" s="202"/>
      <c r="GD644" s="202"/>
      <c r="GE644" s="202"/>
      <c r="GF644" s="202"/>
      <c r="GG644" s="202"/>
      <c r="GH644" s="202"/>
      <c r="GI644" s="202"/>
      <c r="GJ644" s="202"/>
      <c r="GK644" s="202"/>
      <c r="GL644" s="202"/>
      <c r="GM644" s="202"/>
      <c r="GN644" s="202"/>
      <c r="GO644" s="202"/>
      <c r="GP644" s="202"/>
      <c r="GQ644" s="202"/>
      <c r="GR644" s="202"/>
      <c r="GS644" s="202"/>
      <c r="GT644" s="202"/>
      <c r="GU644" s="202"/>
      <c r="GV644" s="202"/>
      <c r="GW644" s="202"/>
      <c r="GX644" s="202"/>
      <c r="GY644" s="202"/>
      <c r="GZ644" s="202"/>
      <c r="HA644" s="202"/>
      <c r="HB644" s="202"/>
      <c r="HC644" s="202"/>
      <c r="HD644" s="202"/>
      <c r="HE644" s="202"/>
      <c r="HF644" s="202"/>
      <c r="HG644" s="202"/>
      <c r="HH644" s="202"/>
      <c r="HI644" s="202"/>
      <c r="HJ644" s="202"/>
      <c r="HK644" s="202"/>
      <c r="HL644" s="202"/>
      <c r="HM644" s="202"/>
      <c r="HN644" s="202"/>
      <c r="HO644" s="202"/>
      <c r="HP644" s="202"/>
      <c r="HQ644" s="202"/>
      <c r="HR644" s="202"/>
      <c r="HS644" s="202"/>
    </row>
    <row r="645" spans="51:227" ht="10" customHeight="1" x14ac:dyDescent="0.35">
      <c r="AY645" s="202"/>
      <c r="AZ645" s="202"/>
      <c r="BA645" s="202"/>
      <c r="BB645" s="202"/>
      <c r="BC645" s="202"/>
      <c r="BD645" s="202"/>
      <c r="BE645" s="202"/>
      <c r="BF645" s="202"/>
      <c r="BG645" s="202"/>
      <c r="BH645" s="202"/>
      <c r="BI645" s="202"/>
      <c r="BJ645" s="202"/>
      <c r="BK645" s="202"/>
      <c r="BL645" s="202"/>
      <c r="BM645" s="202"/>
      <c r="BN645" s="202"/>
      <c r="BO645" s="202"/>
      <c r="BP645" s="202"/>
      <c r="BQ645" s="202"/>
      <c r="BR645" s="202"/>
      <c r="BS645" s="202"/>
      <c r="BT645" s="202"/>
      <c r="BU645" s="202"/>
      <c r="BV645" s="202"/>
      <c r="BW645" s="202"/>
      <c r="BX645" s="202"/>
      <c r="BY645" s="202"/>
      <c r="BZ645" s="202"/>
      <c r="CA645" s="202"/>
      <c r="CB645" s="202"/>
      <c r="CC645" s="202"/>
      <c r="CD645" s="202"/>
      <c r="CE645" s="202"/>
      <c r="CF645" s="202"/>
      <c r="CG645" s="202"/>
      <c r="CH645" s="202"/>
      <c r="CI645" s="202"/>
      <c r="CJ645" s="202"/>
      <c r="CK645" s="202"/>
      <c r="CL645" s="202"/>
      <c r="CM645" s="202"/>
      <c r="CN645" s="202"/>
      <c r="CO645" s="202"/>
      <c r="CP645" s="202"/>
      <c r="CQ645" s="202"/>
      <c r="CR645" s="202"/>
      <c r="CS645" s="202"/>
      <c r="CT645" s="202"/>
      <c r="CU645" s="202"/>
      <c r="CV645" s="202"/>
      <c r="CW645" s="202"/>
      <c r="CX645" s="202"/>
      <c r="CY645" s="202"/>
      <c r="CZ645" s="202"/>
      <c r="DA645" s="202"/>
      <c r="DB645" s="202"/>
      <c r="DC645" s="202"/>
      <c r="DD645" s="202"/>
      <c r="DE645" s="202"/>
      <c r="DF645" s="202"/>
      <c r="DG645" s="202"/>
      <c r="DH645" s="202"/>
      <c r="DI645" s="202"/>
      <c r="DJ645" s="202"/>
      <c r="DK645" s="202"/>
      <c r="DL645" s="202"/>
      <c r="DM645" s="202"/>
      <c r="DN645" s="202"/>
      <c r="DO645" s="202"/>
      <c r="DP645" s="202"/>
      <c r="DQ645" s="202"/>
      <c r="DR645" s="202"/>
      <c r="DS645" s="202"/>
      <c r="DT645" s="202"/>
      <c r="DU645" s="202"/>
      <c r="DV645" s="202"/>
      <c r="DW645" s="202"/>
      <c r="DX645" s="202"/>
      <c r="DY645" s="202"/>
      <c r="DZ645" s="202"/>
      <c r="EA645" s="202"/>
      <c r="EB645" s="202"/>
      <c r="EC645" s="202"/>
      <c r="ED645" s="202"/>
      <c r="EE645" s="202"/>
      <c r="EF645" s="202"/>
      <c r="EG645" s="202"/>
      <c r="EH645" s="202"/>
      <c r="EI645" s="202"/>
      <c r="EJ645" s="202"/>
      <c r="EK645" s="202"/>
      <c r="EL645" s="202"/>
      <c r="EM645" s="202"/>
      <c r="EN645" s="202"/>
      <c r="EO645" s="202"/>
      <c r="EP645" s="202"/>
      <c r="EQ645" s="202"/>
      <c r="ER645" s="202"/>
      <c r="ES645" s="202"/>
      <c r="ET645" s="202"/>
      <c r="EU645" s="202"/>
      <c r="EV645" s="202"/>
      <c r="EW645" s="202"/>
      <c r="EX645" s="202"/>
      <c r="EY645" s="202"/>
      <c r="EZ645" s="202"/>
      <c r="FA645" s="202"/>
      <c r="FB645" s="202"/>
      <c r="FC645" s="202"/>
      <c r="FD645" s="202"/>
      <c r="FE645" s="202"/>
      <c r="FF645" s="202"/>
      <c r="FG645" s="202"/>
      <c r="FH645" s="202"/>
      <c r="FI645" s="202"/>
      <c r="FJ645" s="202"/>
      <c r="FK645" s="202"/>
      <c r="FL645" s="202"/>
      <c r="FM645" s="202"/>
      <c r="FN645" s="202"/>
      <c r="FO645" s="202"/>
      <c r="FP645" s="202"/>
      <c r="FQ645" s="202"/>
      <c r="FR645" s="202"/>
      <c r="FS645" s="202"/>
      <c r="FT645" s="202"/>
      <c r="FU645" s="202"/>
      <c r="FV645" s="202"/>
      <c r="FW645" s="202"/>
      <c r="FX645" s="202"/>
      <c r="FY645" s="202"/>
      <c r="FZ645" s="202"/>
      <c r="GA645" s="202"/>
      <c r="GB645" s="202"/>
      <c r="GC645" s="202"/>
      <c r="GD645" s="202"/>
      <c r="GE645" s="202"/>
      <c r="GF645" s="202"/>
      <c r="GG645" s="202"/>
      <c r="GH645" s="202"/>
      <c r="GI645" s="202"/>
      <c r="GJ645" s="202"/>
      <c r="GK645" s="202"/>
      <c r="GL645" s="202"/>
      <c r="GM645" s="202"/>
      <c r="GN645" s="202"/>
      <c r="GO645" s="202"/>
      <c r="GP645" s="202"/>
      <c r="GQ645" s="202"/>
      <c r="GR645" s="202"/>
      <c r="GS645" s="202"/>
      <c r="GT645" s="202"/>
      <c r="GU645" s="202"/>
      <c r="GV645" s="202"/>
      <c r="GW645" s="202"/>
      <c r="GX645" s="202"/>
      <c r="GY645" s="202"/>
      <c r="GZ645" s="202"/>
      <c r="HA645" s="202"/>
      <c r="HB645" s="202"/>
      <c r="HC645" s="202"/>
      <c r="HD645" s="202"/>
      <c r="HE645" s="202"/>
      <c r="HF645" s="202"/>
      <c r="HG645" s="202"/>
      <c r="HH645" s="202"/>
      <c r="HI645" s="202"/>
      <c r="HJ645" s="202"/>
      <c r="HK645" s="202"/>
      <c r="HL645" s="202"/>
      <c r="HM645" s="202"/>
      <c r="HN645" s="202"/>
      <c r="HO645" s="202"/>
      <c r="HP645" s="202"/>
      <c r="HQ645" s="202"/>
      <c r="HR645" s="202"/>
      <c r="HS645" s="202"/>
    </row>
    <row r="646" spans="51:227" ht="10" customHeight="1" x14ac:dyDescent="0.35"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  <c r="BI646" s="202"/>
      <c r="BJ646" s="202"/>
      <c r="BK646" s="202"/>
      <c r="BL646" s="202"/>
      <c r="BM646" s="202"/>
      <c r="BN646" s="202"/>
      <c r="BO646" s="202"/>
      <c r="BP646" s="202"/>
      <c r="BQ646" s="202"/>
      <c r="BR646" s="202"/>
      <c r="BS646" s="202"/>
      <c r="BT646" s="202"/>
      <c r="BU646" s="202"/>
      <c r="BV646" s="202"/>
      <c r="BW646" s="202"/>
      <c r="BX646" s="202"/>
      <c r="BY646" s="202"/>
      <c r="BZ646" s="202"/>
      <c r="CA646" s="202"/>
      <c r="CB646" s="202"/>
      <c r="CC646" s="202"/>
      <c r="CD646" s="202"/>
      <c r="CE646" s="202"/>
      <c r="CF646" s="202"/>
      <c r="CG646" s="202"/>
      <c r="CH646" s="202"/>
      <c r="CI646" s="202"/>
      <c r="CJ646" s="202"/>
      <c r="CK646" s="202"/>
      <c r="CL646" s="202"/>
      <c r="CM646" s="202"/>
      <c r="CN646" s="202"/>
      <c r="CO646" s="202"/>
      <c r="CP646" s="202"/>
      <c r="CQ646" s="202"/>
      <c r="CR646" s="202"/>
      <c r="CS646" s="202"/>
      <c r="CT646" s="202"/>
      <c r="CU646" s="202"/>
      <c r="CV646" s="202"/>
      <c r="CW646" s="202"/>
      <c r="CX646" s="202"/>
      <c r="CY646" s="202"/>
      <c r="CZ646" s="202"/>
      <c r="DA646" s="202"/>
      <c r="DB646" s="202"/>
      <c r="DC646" s="202"/>
      <c r="DD646" s="202"/>
      <c r="DE646" s="202"/>
      <c r="DF646" s="202"/>
      <c r="DG646" s="202"/>
      <c r="DH646" s="202"/>
      <c r="DI646" s="202"/>
      <c r="DJ646" s="202"/>
      <c r="DK646" s="202"/>
      <c r="DL646" s="202"/>
      <c r="DM646" s="202"/>
      <c r="DN646" s="202"/>
      <c r="DO646" s="202"/>
      <c r="DP646" s="202"/>
      <c r="DQ646" s="202"/>
      <c r="DR646" s="202"/>
      <c r="DS646" s="202"/>
      <c r="DT646" s="202"/>
      <c r="DU646" s="202"/>
      <c r="DV646" s="202"/>
      <c r="DW646" s="202"/>
      <c r="DX646" s="202"/>
      <c r="DY646" s="202"/>
      <c r="DZ646" s="202"/>
      <c r="EA646" s="202"/>
      <c r="EB646" s="202"/>
      <c r="EC646" s="202"/>
      <c r="ED646" s="202"/>
      <c r="EE646" s="202"/>
      <c r="EF646" s="202"/>
      <c r="EG646" s="202"/>
      <c r="EH646" s="202"/>
      <c r="EI646" s="202"/>
      <c r="EJ646" s="202"/>
      <c r="EK646" s="202"/>
      <c r="EL646" s="202"/>
      <c r="EM646" s="202"/>
      <c r="EN646" s="202"/>
      <c r="EO646" s="202"/>
      <c r="EP646" s="202"/>
      <c r="EQ646" s="202"/>
      <c r="ER646" s="202"/>
      <c r="ES646" s="202"/>
      <c r="ET646" s="202"/>
      <c r="EU646" s="202"/>
      <c r="EV646" s="202"/>
      <c r="EW646" s="202"/>
      <c r="EX646" s="202"/>
      <c r="EY646" s="202"/>
      <c r="EZ646" s="202"/>
      <c r="FA646" s="202"/>
      <c r="FB646" s="202"/>
      <c r="FC646" s="202"/>
      <c r="FD646" s="202"/>
      <c r="FE646" s="202"/>
      <c r="FF646" s="202"/>
      <c r="FG646" s="202"/>
      <c r="FH646" s="202"/>
      <c r="FI646" s="202"/>
      <c r="FJ646" s="202"/>
      <c r="FK646" s="202"/>
      <c r="FL646" s="202"/>
      <c r="FM646" s="202"/>
      <c r="FN646" s="202"/>
      <c r="FO646" s="202"/>
      <c r="FP646" s="202"/>
      <c r="FQ646" s="202"/>
      <c r="FR646" s="202"/>
      <c r="FS646" s="202"/>
      <c r="FT646" s="202"/>
      <c r="FU646" s="202"/>
      <c r="FV646" s="202"/>
      <c r="FW646" s="202"/>
      <c r="FX646" s="202"/>
      <c r="FY646" s="202"/>
      <c r="FZ646" s="202"/>
      <c r="GA646" s="202"/>
      <c r="GB646" s="202"/>
      <c r="GC646" s="202"/>
      <c r="GD646" s="202"/>
      <c r="GE646" s="202"/>
      <c r="GF646" s="202"/>
      <c r="GG646" s="202"/>
      <c r="GH646" s="202"/>
      <c r="GI646" s="202"/>
      <c r="GJ646" s="202"/>
      <c r="GK646" s="202"/>
      <c r="GL646" s="202"/>
      <c r="GM646" s="202"/>
      <c r="GN646" s="202"/>
      <c r="GO646" s="202"/>
      <c r="GP646" s="202"/>
      <c r="GQ646" s="202"/>
      <c r="GR646" s="202"/>
      <c r="GS646" s="202"/>
      <c r="GT646" s="202"/>
      <c r="GU646" s="202"/>
      <c r="GV646" s="202"/>
      <c r="GW646" s="202"/>
      <c r="GX646" s="202"/>
      <c r="GY646" s="202"/>
      <c r="GZ646" s="202"/>
      <c r="HA646" s="202"/>
      <c r="HB646" s="202"/>
      <c r="HC646" s="202"/>
      <c r="HD646" s="202"/>
      <c r="HE646" s="202"/>
      <c r="HF646" s="202"/>
      <c r="HG646" s="202"/>
      <c r="HH646" s="202"/>
      <c r="HI646" s="202"/>
      <c r="HJ646" s="202"/>
      <c r="HK646" s="202"/>
      <c r="HL646" s="202"/>
      <c r="HM646" s="202"/>
      <c r="HN646" s="202"/>
      <c r="HO646" s="202"/>
      <c r="HP646" s="202"/>
      <c r="HQ646" s="202"/>
      <c r="HR646" s="202"/>
      <c r="HS646" s="202"/>
    </row>
    <row r="647" spans="51:227" ht="10" customHeight="1" x14ac:dyDescent="0.35"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  <c r="BI647" s="202"/>
      <c r="BJ647" s="202"/>
      <c r="BK647" s="202"/>
      <c r="BL647" s="202"/>
      <c r="BM647" s="202"/>
      <c r="BN647" s="202"/>
      <c r="BO647" s="202"/>
      <c r="BP647" s="202"/>
      <c r="BQ647" s="202"/>
      <c r="BR647" s="202"/>
      <c r="BS647" s="202"/>
      <c r="BT647" s="202"/>
      <c r="BU647" s="202"/>
      <c r="BV647" s="202"/>
      <c r="BW647" s="202"/>
      <c r="BX647" s="202"/>
      <c r="BY647" s="202"/>
      <c r="BZ647" s="202"/>
      <c r="CA647" s="202"/>
      <c r="CB647" s="202"/>
      <c r="CC647" s="202"/>
      <c r="CD647" s="202"/>
      <c r="CE647" s="202"/>
      <c r="CF647" s="202"/>
      <c r="CG647" s="202"/>
      <c r="CH647" s="202"/>
      <c r="CI647" s="202"/>
      <c r="CJ647" s="202"/>
      <c r="CK647" s="202"/>
      <c r="CL647" s="202"/>
      <c r="CM647" s="202"/>
      <c r="CN647" s="202"/>
      <c r="CO647" s="202"/>
      <c r="CP647" s="202"/>
      <c r="CQ647" s="202"/>
      <c r="CR647" s="202"/>
      <c r="CS647" s="202"/>
      <c r="CT647" s="202"/>
      <c r="CU647" s="202"/>
      <c r="CV647" s="202"/>
      <c r="CW647" s="202"/>
      <c r="CX647" s="202"/>
      <c r="CY647" s="202"/>
      <c r="CZ647" s="202"/>
      <c r="DA647" s="202"/>
      <c r="DB647" s="202"/>
      <c r="DC647" s="202"/>
      <c r="DD647" s="202"/>
      <c r="DE647" s="202"/>
      <c r="DF647" s="202"/>
      <c r="DG647" s="202"/>
      <c r="DH647" s="202"/>
      <c r="DI647" s="202"/>
      <c r="DJ647" s="202"/>
      <c r="DK647" s="202"/>
      <c r="DL647" s="202"/>
      <c r="DM647" s="202"/>
      <c r="DN647" s="202"/>
      <c r="DO647" s="202"/>
      <c r="DP647" s="202"/>
      <c r="DQ647" s="202"/>
      <c r="DR647" s="202"/>
      <c r="DS647" s="202"/>
      <c r="DT647" s="202"/>
      <c r="DU647" s="202"/>
      <c r="DV647" s="202"/>
      <c r="DW647" s="202"/>
      <c r="DX647" s="202"/>
      <c r="DY647" s="202"/>
      <c r="DZ647" s="202"/>
      <c r="EA647" s="202"/>
      <c r="EB647" s="202"/>
      <c r="EC647" s="202"/>
      <c r="ED647" s="202"/>
      <c r="EE647" s="202"/>
      <c r="EF647" s="202"/>
      <c r="EG647" s="202"/>
      <c r="EH647" s="202"/>
      <c r="EI647" s="202"/>
      <c r="EJ647" s="202"/>
      <c r="EK647" s="202"/>
      <c r="EL647" s="202"/>
      <c r="EM647" s="202"/>
      <c r="EN647" s="202"/>
      <c r="EO647" s="202"/>
      <c r="EP647" s="202"/>
      <c r="EQ647" s="202"/>
      <c r="ER647" s="202"/>
      <c r="ES647" s="202"/>
      <c r="ET647" s="202"/>
      <c r="EU647" s="202"/>
      <c r="EV647" s="202"/>
      <c r="EW647" s="202"/>
      <c r="EX647" s="202"/>
      <c r="EY647" s="202"/>
      <c r="EZ647" s="202"/>
      <c r="FA647" s="202"/>
      <c r="FB647" s="202"/>
      <c r="FC647" s="202"/>
      <c r="FD647" s="202"/>
      <c r="FE647" s="202"/>
      <c r="FF647" s="202"/>
      <c r="FG647" s="202"/>
      <c r="FH647" s="202"/>
      <c r="FI647" s="202"/>
      <c r="FJ647" s="202"/>
      <c r="FK647" s="202"/>
      <c r="FL647" s="202"/>
      <c r="FM647" s="202"/>
      <c r="FN647" s="202"/>
      <c r="FO647" s="202"/>
      <c r="FP647" s="202"/>
      <c r="FQ647" s="202"/>
      <c r="FR647" s="202"/>
      <c r="FS647" s="202"/>
      <c r="FT647" s="202"/>
      <c r="FU647" s="202"/>
      <c r="FV647" s="202"/>
      <c r="FW647" s="202"/>
      <c r="FX647" s="202"/>
      <c r="FY647" s="202"/>
      <c r="FZ647" s="202"/>
      <c r="GA647" s="202"/>
      <c r="GB647" s="202"/>
      <c r="GC647" s="202"/>
      <c r="GD647" s="202"/>
      <c r="GE647" s="202"/>
      <c r="GF647" s="202"/>
      <c r="GG647" s="202"/>
      <c r="GH647" s="202"/>
      <c r="GI647" s="202"/>
      <c r="GJ647" s="202"/>
      <c r="GK647" s="202"/>
      <c r="GL647" s="202"/>
      <c r="GM647" s="202"/>
      <c r="GN647" s="202"/>
      <c r="GO647" s="202"/>
      <c r="GP647" s="202"/>
      <c r="GQ647" s="202"/>
      <c r="GR647" s="202"/>
      <c r="GS647" s="202"/>
      <c r="GT647" s="202"/>
      <c r="GU647" s="202"/>
      <c r="GV647" s="202"/>
      <c r="GW647" s="202"/>
      <c r="GX647" s="202"/>
      <c r="GY647" s="202"/>
      <c r="GZ647" s="202"/>
      <c r="HA647" s="202"/>
      <c r="HB647" s="202"/>
      <c r="HC647" s="202"/>
      <c r="HD647" s="202"/>
      <c r="HE647" s="202"/>
      <c r="HF647" s="202"/>
      <c r="HG647" s="202"/>
      <c r="HH647" s="202"/>
      <c r="HI647" s="202"/>
      <c r="HJ647" s="202"/>
      <c r="HK647" s="202"/>
      <c r="HL647" s="202"/>
      <c r="HM647" s="202"/>
      <c r="HN647" s="202"/>
      <c r="HO647" s="202"/>
      <c r="HP647" s="202"/>
      <c r="HQ647" s="202"/>
      <c r="HR647" s="202"/>
      <c r="HS647" s="202"/>
    </row>
    <row r="648" spans="51:227" ht="10" customHeight="1" x14ac:dyDescent="0.35"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  <c r="BI648" s="202"/>
      <c r="BJ648" s="202"/>
      <c r="BK648" s="202"/>
      <c r="BL648" s="202"/>
      <c r="BM648" s="202"/>
      <c r="BN648" s="202"/>
      <c r="BO648" s="202"/>
      <c r="BP648" s="202"/>
      <c r="BQ648" s="202"/>
      <c r="BR648" s="202"/>
      <c r="BS648" s="202"/>
      <c r="BT648" s="202"/>
      <c r="BU648" s="202"/>
      <c r="BV648" s="202"/>
      <c r="BW648" s="202"/>
      <c r="BX648" s="202"/>
      <c r="BY648" s="202"/>
      <c r="BZ648" s="202"/>
      <c r="CA648" s="202"/>
      <c r="CB648" s="202"/>
      <c r="CC648" s="202"/>
      <c r="CD648" s="202"/>
      <c r="CE648" s="202"/>
      <c r="CF648" s="202"/>
      <c r="CG648" s="202"/>
      <c r="CH648" s="202"/>
      <c r="CI648" s="202"/>
      <c r="CJ648" s="202"/>
      <c r="CK648" s="202"/>
      <c r="CL648" s="202"/>
      <c r="CM648" s="202"/>
      <c r="CN648" s="202"/>
      <c r="CO648" s="202"/>
      <c r="CP648" s="202"/>
      <c r="CQ648" s="202"/>
      <c r="CR648" s="202"/>
      <c r="CS648" s="202"/>
      <c r="CT648" s="202"/>
      <c r="CU648" s="202"/>
      <c r="CV648" s="202"/>
      <c r="CW648" s="202"/>
      <c r="CX648" s="202"/>
      <c r="CY648" s="202"/>
      <c r="CZ648" s="202"/>
      <c r="DA648" s="202"/>
      <c r="DB648" s="202"/>
      <c r="DC648" s="202"/>
      <c r="DD648" s="202"/>
      <c r="DE648" s="202"/>
      <c r="DF648" s="202"/>
      <c r="DG648" s="202"/>
      <c r="DH648" s="202"/>
      <c r="DI648" s="202"/>
      <c r="DJ648" s="202"/>
      <c r="DK648" s="202"/>
      <c r="DL648" s="202"/>
      <c r="DM648" s="202"/>
      <c r="DN648" s="202"/>
      <c r="DO648" s="202"/>
      <c r="DP648" s="202"/>
      <c r="DQ648" s="202"/>
      <c r="DR648" s="202"/>
      <c r="DS648" s="202"/>
      <c r="DT648" s="202"/>
      <c r="DU648" s="202"/>
      <c r="DV648" s="202"/>
      <c r="DW648" s="202"/>
      <c r="DX648" s="202"/>
      <c r="DY648" s="202"/>
      <c r="DZ648" s="202"/>
      <c r="EA648" s="202"/>
      <c r="EB648" s="202"/>
      <c r="EC648" s="202"/>
      <c r="ED648" s="202"/>
      <c r="EE648" s="202"/>
      <c r="EF648" s="202"/>
      <c r="EG648" s="202"/>
      <c r="EH648" s="202"/>
      <c r="EI648" s="202"/>
      <c r="EJ648" s="202"/>
      <c r="EK648" s="202"/>
      <c r="EL648" s="202"/>
      <c r="EM648" s="202"/>
      <c r="EN648" s="202"/>
      <c r="EO648" s="202"/>
      <c r="EP648" s="202"/>
      <c r="EQ648" s="202"/>
      <c r="ER648" s="202"/>
      <c r="ES648" s="202"/>
      <c r="ET648" s="202"/>
      <c r="EU648" s="202"/>
      <c r="EV648" s="202"/>
      <c r="EW648" s="202"/>
      <c r="EX648" s="202"/>
      <c r="EY648" s="202"/>
      <c r="EZ648" s="202"/>
      <c r="FA648" s="202"/>
      <c r="FB648" s="202"/>
      <c r="FC648" s="202"/>
      <c r="FD648" s="202"/>
      <c r="FE648" s="202"/>
      <c r="FF648" s="202"/>
      <c r="FG648" s="202"/>
      <c r="FH648" s="202"/>
      <c r="FI648" s="202"/>
      <c r="FJ648" s="202"/>
      <c r="FK648" s="202"/>
      <c r="FL648" s="202"/>
      <c r="FM648" s="202"/>
      <c r="FN648" s="202"/>
      <c r="FO648" s="202"/>
      <c r="FP648" s="202"/>
      <c r="FQ648" s="202"/>
      <c r="FR648" s="202"/>
      <c r="FS648" s="202"/>
      <c r="FT648" s="202"/>
      <c r="FU648" s="202"/>
      <c r="FV648" s="202"/>
      <c r="FW648" s="202"/>
      <c r="FX648" s="202"/>
      <c r="FY648" s="202"/>
      <c r="FZ648" s="202"/>
      <c r="GA648" s="202"/>
      <c r="GB648" s="202"/>
      <c r="GC648" s="202"/>
      <c r="GD648" s="202"/>
      <c r="GE648" s="202"/>
      <c r="GF648" s="202"/>
      <c r="GG648" s="202"/>
      <c r="GH648" s="202"/>
      <c r="GI648" s="202"/>
      <c r="GJ648" s="202"/>
      <c r="GK648" s="202"/>
      <c r="GL648" s="202"/>
      <c r="GM648" s="202"/>
      <c r="GN648" s="202"/>
      <c r="GO648" s="202"/>
      <c r="GP648" s="202"/>
      <c r="GQ648" s="202"/>
      <c r="GR648" s="202"/>
      <c r="GS648" s="202"/>
      <c r="GT648" s="202"/>
      <c r="GU648" s="202"/>
      <c r="GV648" s="202"/>
      <c r="GW648" s="202"/>
      <c r="GX648" s="202"/>
      <c r="GY648" s="202"/>
      <c r="GZ648" s="202"/>
      <c r="HA648" s="202"/>
      <c r="HB648" s="202"/>
      <c r="HC648" s="202"/>
      <c r="HD648" s="202"/>
      <c r="HE648" s="202"/>
      <c r="HF648" s="202"/>
      <c r="HG648" s="202"/>
      <c r="HH648" s="202"/>
      <c r="HI648" s="202"/>
      <c r="HJ648" s="202"/>
      <c r="HK648" s="202"/>
      <c r="HL648" s="202"/>
      <c r="HM648" s="202"/>
      <c r="HN648" s="202"/>
      <c r="HO648" s="202"/>
      <c r="HP648" s="202"/>
      <c r="HQ648" s="202"/>
      <c r="HR648" s="202"/>
      <c r="HS648" s="202"/>
    </row>
    <row r="649" spans="51:227" ht="10" customHeight="1" x14ac:dyDescent="0.35"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  <c r="BI649" s="202"/>
      <c r="BJ649" s="202"/>
      <c r="BK649" s="202"/>
      <c r="BL649" s="202"/>
      <c r="BM649" s="202"/>
      <c r="BN649" s="202"/>
      <c r="BO649" s="202"/>
      <c r="BP649" s="202"/>
      <c r="BQ649" s="202"/>
      <c r="BR649" s="202"/>
      <c r="BS649" s="202"/>
      <c r="BT649" s="202"/>
      <c r="BU649" s="202"/>
      <c r="BV649" s="202"/>
      <c r="BW649" s="202"/>
      <c r="BX649" s="202"/>
      <c r="BY649" s="202"/>
      <c r="BZ649" s="202"/>
      <c r="CA649" s="202"/>
      <c r="CB649" s="202"/>
      <c r="CC649" s="202"/>
      <c r="CD649" s="202"/>
      <c r="CE649" s="202"/>
      <c r="CF649" s="202"/>
      <c r="CG649" s="202"/>
      <c r="CH649" s="202"/>
      <c r="CI649" s="202"/>
      <c r="CJ649" s="202"/>
      <c r="CK649" s="202"/>
      <c r="CL649" s="202"/>
      <c r="CM649" s="202"/>
      <c r="CN649" s="202"/>
      <c r="CO649" s="202"/>
      <c r="CP649" s="202"/>
      <c r="CQ649" s="202"/>
      <c r="CR649" s="202"/>
      <c r="CS649" s="202"/>
      <c r="CT649" s="202"/>
      <c r="CU649" s="202"/>
      <c r="CV649" s="202"/>
      <c r="CW649" s="202"/>
      <c r="CX649" s="202"/>
      <c r="CY649" s="202"/>
      <c r="CZ649" s="202"/>
      <c r="DA649" s="202"/>
      <c r="DB649" s="202"/>
      <c r="DC649" s="202"/>
      <c r="DD649" s="202"/>
      <c r="DE649" s="202"/>
      <c r="DF649" s="202"/>
      <c r="DG649" s="202"/>
      <c r="DH649" s="202"/>
      <c r="DI649" s="202"/>
      <c r="DJ649" s="202"/>
      <c r="DK649" s="202"/>
      <c r="DL649" s="202"/>
      <c r="DM649" s="202"/>
      <c r="DN649" s="202"/>
      <c r="DO649" s="202"/>
      <c r="DP649" s="202"/>
      <c r="DQ649" s="202"/>
      <c r="DR649" s="202"/>
      <c r="DS649" s="202"/>
      <c r="DT649" s="202"/>
      <c r="DU649" s="202"/>
      <c r="DV649" s="202"/>
      <c r="DW649" s="202"/>
      <c r="DX649" s="202"/>
      <c r="DY649" s="202"/>
      <c r="DZ649" s="202"/>
      <c r="EA649" s="202"/>
      <c r="EB649" s="202"/>
      <c r="EC649" s="202"/>
      <c r="ED649" s="202"/>
      <c r="EE649" s="202"/>
      <c r="EF649" s="202"/>
      <c r="EG649" s="202"/>
      <c r="EH649" s="202"/>
      <c r="EI649" s="202"/>
      <c r="EJ649" s="202"/>
      <c r="EK649" s="202"/>
      <c r="EL649" s="202"/>
      <c r="EM649" s="202"/>
      <c r="EN649" s="202"/>
      <c r="EO649" s="202"/>
      <c r="EP649" s="202"/>
      <c r="EQ649" s="202"/>
      <c r="ER649" s="202"/>
      <c r="ES649" s="202"/>
      <c r="ET649" s="202"/>
      <c r="EU649" s="202"/>
      <c r="EV649" s="202"/>
      <c r="EW649" s="202"/>
      <c r="EX649" s="202"/>
      <c r="EY649" s="202"/>
      <c r="EZ649" s="202"/>
      <c r="FA649" s="202"/>
      <c r="FB649" s="202"/>
      <c r="FC649" s="202"/>
      <c r="FD649" s="202"/>
      <c r="FE649" s="202"/>
      <c r="FF649" s="202"/>
      <c r="FG649" s="202"/>
      <c r="FH649" s="202"/>
      <c r="FI649" s="202"/>
      <c r="FJ649" s="202"/>
      <c r="FK649" s="202"/>
      <c r="FL649" s="202"/>
      <c r="FM649" s="202"/>
      <c r="FN649" s="202"/>
      <c r="FO649" s="202"/>
      <c r="FP649" s="202"/>
      <c r="FQ649" s="202"/>
      <c r="FR649" s="202"/>
      <c r="FS649" s="202"/>
      <c r="FT649" s="202"/>
      <c r="FU649" s="202"/>
      <c r="FV649" s="202"/>
      <c r="FW649" s="202"/>
      <c r="FX649" s="202"/>
      <c r="FY649" s="202"/>
      <c r="FZ649" s="202"/>
      <c r="GA649" s="202"/>
      <c r="GB649" s="202"/>
      <c r="GC649" s="202"/>
      <c r="GD649" s="202"/>
      <c r="GE649" s="202"/>
      <c r="GF649" s="202"/>
      <c r="GG649" s="202"/>
      <c r="GH649" s="202"/>
      <c r="GI649" s="202"/>
      <c r="GJ649" s="202"/>
      <c r="GK649" s="202"/>
      <c r="GL649" s="202"/>
      <c r="GM649" s="202"/>
      <c r="GN649" s="202"/>
      <c r="GO649" s="202"/>
      <c r="GP649" s="202"/>
      <c r="GQ649" s="202"/>
      <c r="GR649" s="202"/>
      <c r="GS649" s="202"/>
      <c r="GT649" s="202"/>
      <c r="GU649" s="202"/>
      <c r="GV649" s="202"/>
      <c r="GW649" s="202"/>
      <c r="GX649" s="202"/>
      <c r="GY649" s="202"/>
      <c r="GZ649" s="202"/>
      <c r="HA649" s="202"/>
      <c r="HB649" s="202"/>
      <c r="HC649" s="202"/>
      <c r="HD649" s="202"/>
      <c r="HE649" s="202"/>
      <c r="HF649" s="202"/>
      <c r="HG649" s="202"/>
      <c r="HH649" s="202"/>
      <c r="HI649" s="202"/>
      <c r="HJ649" s="202"/>
      <c r="HK649" s="202"/>
      <c r="HL649" s="202"/>
      <c r="HM649" s="202"/>
      <c r="HN649" s="202"/>
      <c r="HO649" s="202"/>
      <c r="HP649" s="202"/>
      <c r="HQ649" s="202"/>
      <c r="HR649" s="202"/>
      <c r="HS649" s="202"/>
    </row>
    <row r="650" spans="51:227" ht="10" customHeight="1" x14ac:dyDescent="0.35"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  <c r="BI650" s="202"/>
      <c r="BJ650" s="202"/>
      <c r="BK650" s="202"/>
      <c r="BL650" s="202"/>
      <c r="BM650" s="202"/>
      <c r="BN650" s="202"/>
      <c r="BO650" s="202"/>
      <c r="BP650" s="202"/>
      <c r="BQ650" s="202"/>
      <c r="BR650" s="202"/>
      <c r="BS650" s="202"/>
      <c r="BT650" s="202"/>
      <c r="BU650" s="202"/>
      <c r="BV650" s="202"/>
      <c r="BW650" s="202"/>
      <c r="BX650" s="202"/>
      <c r="BY650" s="202"/>
      <c r="BZ650" s="202"/>
      <c r="CA650" s="202"/>
      <c r="CB650" s="202"/>
      <c r="CC650" s="202"/>
      <c r="CD650" s="202"/>
      <c r="CE650" s="202"/>
      <c r="CF650" s="202"/>
      <c r="CG650" s="202"/>
      <c r="CH650" s="202"/>
      <c r="CI650" s="202"/>
      <c r="CJ650" s="202"/>
      <c r="CK650" s="202"/>
      <c r="CL650" s="202"/>
      <c r="CM650" s="202"/>
      <c r="CN650" s="202"/>
      <c r="CO650" s="202"/>
      <c r="CP650" s="202"/>
      <c r="CQ650" s="202"/>
      <c r="CR650" s="202"/>
      <c r="CS650" s="202"/>
      <c r="CT650" s="202"/>
      <c r="CU650" s="202"/>
      <c r="CV650" s="202"/>
      <c r="CW650" s="202"/>
      <c r="CX650" s="202"/>
      <c r="CY650" s="202"/>
      <c r="CZ650" s="202"/>
      <c r="DA650" s="202"/>
      <c r="DB650" s="202"/>
      <c r="DC650" s="202"/>
      <c r="DD650" s="202"/>
      <c r="DE650" s="202"/>
      <c r="DF650" s="202"/>
      <c r="DG650" s="202"/>
      <c r="DH650" s="202"/>
      <c r="DI650" s="202"/>
      <c r="DJ650" s="202"/>
      <c r="DK650" s="202"/>
      <c r="DL650" s="202"/>
      <c r="DM650" s="202"/>
      <c r="DN650" s="202"/>
      <c r="DO650" s="202"/>
      <c r="DP650" s="202"/>
      <c r="DQ650" s="202"/>
      <c r="DR650" s="202"/>
      <c r="DS650" s="202"/>
      <c r="DT650" s="202"/>
      <c r="DU650" s="202"/>
      <c r="DV650" s="202"/>
      <c r="DW650" s="202"/>
      <c r="DX650" s="202"/>
      <c r="DY650" s="202"/>
      <c r="DZ650" s="202"/>
      <c r="EA650" s="202"/>
      <c r="EB650" s="202"/>
      <c r="EC650" s="202"/>
      <c r="ED650" s="202"/>
      <c r="EE650" s="202"/>
      <c r="EF650" s="202"/>
      <c r="EG650" s="202"/>
      <c r="EH650" s="202"/>
      <c r="EI650" s="202"/>
      <c r="EJ650" s="202"/>
      <c r="EK650" s="202"/>
      <c r="EL650" s="202"/>
      <c r="EM650" s="202"/>
      <c r="EN650" s="202"/>
      <c r="EO650" s="202"/>
      <c r="EP650" s="202"/>
      <c r="EQ650" s="202"/>
      <c r="ER650" s="202"/>
      <c r="ES650" s="202"/>
      <c r="ET650" s="202"/>
      <c r="EU650" s="202"/>
      <c r="EV650" s="202"/>
      <c r="EW650" s="202"/>
      <c r="EX650" s="202"/>
      <c r="EY650" s="202"/>
      <c r="EZ650" s="202"/>
      <c r="FA650" s="202"/>
      <c r="FB650" s="202"/>
      <c r="FC650" s="202"/>
      <c r="FD650" s="202"/>
      <c r="FE650" s="202"/>
      <c r="FF650" s="202"/>
      <c r="FG650" s="202"/>
      <c r="FH650" s="202"/>
      <c r="FI650" s="202"/>
      <c r="FJ650" s="202"/>
      <c r="FK650" s="202"/>
      <c r="FL650" s="202"/>
      <c r="FM650" s="202"/>
      <c r="FN650" s="202"/>
      <c r="FO650" s="202"/>
      <c r="FP650" s="202"/>
      <c r="FQ650" s="202"/>
      <c r="FR650" s="202"/>
      <c r="FS650" s="202"/>
      <c r="FT650" s="202"/>
      <c r="FU650" s="202"/>
      <c r="FV650" s="202"/>
      <c r="FW650" s="202"/>
      <c r="FX650" s="202"/>
      <c r="FY650" s="202"/>
      <c r="FZ650" s="202"/>
      <c r="GA650" s="202"/>
      <c r="GB650" s="202"/>
      <c r="GC650" s="202"/>
      <c r="GD650" s="202"/>
      <c r="GE650" s="202"/>
      <c r="GF650" s="202"/>
      <c r="GG650" s="202"/>
      <c r="GH650" s="202"/>
      <c r="GI650" s="202"/>
      <c r="GJ650" s="202"/>
      <c r="GK650" s="202"/>
      <c r="GL650" s="202"/>
      <c r="GM650" s="202"/>
      <c r="GN650" s="202"/>
      <c r="GO650" s="202"/>
      <c r="GP650" s="202"/>
      <c r="GQ650" s="202"/>
      <c r="GR650" s="202"/>
      <c r="GS650" s="202"/>
      <c r="GT650" s="202"/>
      <c r="GU650" s="202"/>
      <c r="GV650" s="202"/>
      <c r="GW650" s="202"/>
      <c r="GX650" s="202"/>
      <c r="GY650" s="202"/>
      <c r="GZ650" s="202"/>
      <c r="HA650" s="202"/>
      <c r="HB650" s="202"/>
      <c r="HC650" s="202"/>
      <c r="HD650" s="202"/>
      <c r="HE650" s="202"/>
      <c r="HF650" s="202"/>
      <c r="HG650" s="202"/>
      <c r="HH650" s="202"/>
      <c r="HI650" s="202"/>
      <c r="HJ650" s="202"/>
      <c r="HK650" s="202"/>
      <c r="HL650" s="202"/>
      <c r="HM650" s="202"/>
      <c r="HN650" s="202"/>
      <c r="HO650" s="202"/>
      <c r="HP650" s="202"/>
      <c r="HQ650" s="202"/>
      <c r="HR650" s="202"/>
      <c r="HS650" s="202"/>
    </row>
    <row r="651" spans="51:227" ht="10" customHeight="1" x14ac:dyDescent="0.35"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  <c r="BI651" s="202"/>
      <c r="BJ651" s="202"/>
      <c r="BK651" s="202"/>
      <c r="BL651" s="202"/>
      <c r="BM651" s="202"/>
      <c r="BN651" s="202"/>
      <c r="BO651" s="202"/>
      <c r="BP651" s="202"/>
      <c r="BQ651" s="202"/>
      <c r="BR651" s="202"/>
      <c r="BS651" s="202"/>
      <c r="BT651" s="202"/>
      <c r="BU651" s="202"/>
      <c r="BV651" s="202"/>
      <c r="BW651" s="202"/>
      <c r="BX651" s="202"/>
      <c r="BY651" s="202"/>
      <c r="BZ651" s="202"/>
      <c r="CA651" s="202"/>
      <c r="CB651" s="202"/>
      <c r="CC651" s="202"/>
      <c r="CD651" s="202"/>
      <c r="CE651" s="202"/>
      <c r="CF651" s="202"/>
      <c r="CG651" s="202"/>
      <c r="CH651" s="202"/>
      <c r="CI651" s="202"/>
      <c r="CJ651" s="202"/>
      <c r="CK651" s="202"/>
      <c r="CL651" s="202"/>
      <c r="CM651" s="202"/>
      <c r="CN651" s="202"/>
      <c r="CO651" s="202"/>
      <c r="CP651" s="202"/>
      <c r="CQ651" s="202"/>
      <c r="CR651" s="202"/>
      <c r="CS651" s="202"/>
      <c r="CT651" s="202"/>
      <c r="CU651" s="202"/>
      <c r="CV651" s="202"/>
      <c r="CW651" s="202"/>
      <c r="CX651" s="202"/>
      <c r="CY651" s="202"/>
      <c r="CZ651" s="202"/>
      <c r="DA651" s="202"/>
      <c r="DB651" s="202"/>
      <c r="DC651" s="202"/>
      <c r="DD651" s="202"/>
      <c r="DE651" s="202"/>
      <c r="DF651" s="202"/>
      <c r="DG651" s="202"/>
      <c r="DH651" s="202"/>
      <c r="DI651" s="202"/>
      <c r="DJ651" s="202"/>
      <c r="DK651" s="202"/>
      <c r="DL651" s="202"/>
      <c r="DM651" s="202"/>
      <c r="DN651" s="202"/>
      <c r="DO651" s="202"/>
      <c r="DP651" s="202"/>
      <c r="DQ651" s="202"/>
      <c r="DR651" s="202"/>
      <c r="DS651" s="202"/>
      <c r="DT651" s="202"/>
      <c r="DU651" s="202"/>
      <c r="DV651" s="202"/>
      <c r="DW651" s="202"/>
      <c r="DX651" s="202"/>
      <c r="DY651" s="202"/>
      <c r="DZ651" s="202"/>
      <c r="EA651" s="202"/>
      <c r="EB651" s="202"/>
      <c r="EC651" s="202"/>
      <c r="ED651" s="202"/>
      <c r="EE651" s="202"/>
      <c r="EF651" s="202"/>
      <c r="EG651" s="202"/>
      <c r="EH651" s="202"/>
      <c r="EI651" s="202"/>
      <c r="EJ651" s="202"/>
      <c r="EK651" s="202"/>
      <c r="EL651" s="202"/>
      <c r="EM651" s="202"/>
      <c r="EN651" s="202"/>
      <c r="EO651" s="202"/>
      <c r="EP651" s="202"/>
      <c r="EQ651" s="202"/>
      <c r="ER651" s="202"/>
      <c r="ES651" s="202"/>
      <c r="ET651" s="202"/>
      <c r="EU651" s="202"/>
      <c r="EV651" s="202"/>
      <c r="EW651" s="202"/>
      <c r="EX651" s="202"/>
      <c r="EY651" s="202"/>
      <c r="EZ651" s="202"/>
      <c r="FA651" s="202"/>
      <c r="FB651" s="202"/>
      <c r="FC651" s="202"/>
      <c r="FD651" s="202"/>
      <c r="FE651" s="202"/>
      <c r="FF651" s="202"/>
      <c r="FG651" s="202"/>
      <c r="FH651" s="202"/>
      <c r="FI651" s="202"/>
      <c r="FJ651" s="202"/>
      <c r="FK651" s="202"/>
      <c r="FL651" s="202"/>
      <c r="FM651" s="202"/>
      <c r="FN651" s="202"/>
      <c r="FO651" s="202"/>
      <c r="FP651" s="202"/>
      <c r="FQ651" s="202"/>
      <c r="FR651" s="202"/>
      <c r="FS651" s="202"/>
      <c r="FT651" s="202"/>
      <c r="FU651" s="202"/>
      <c r="FV651" s="202"/>
      <c r="FW651" s="202"/>
      <c r="FX651" s="202"/>
      <c r="FY651" s="202"/>
      <c r="FZ651" s="202"/>
      <c r="GA651" s="202"/>
      <c r="GB651" s="202"/>
      <c r="GC651" s="202"/>
      <c r="GD651" s="202"/>
      <c r="GE651" s="202"/>
      <c r="GF651" s="202"/>
      <c r="GG651" s="202"/>
      <c r="GH651" s="202"/>
      <c r="GI651" s="202"/>
      <c r="GJ651" s="202"/>
      <c r="GK651" s="202"/>
      <c r="GL651" s="202"/>
      <c r="GM651" s="202"/>
      <c r="GN651" s="202"/>
      <c r="GO651" s="202"/>
      <c r="GP651" s="202"/>
      <c r="GQ651" s="202"/>
      <c r="GR651" s="202"/>
      <c r="GS651" s="202"/>
      <c r="GT651" s="202"/>
      <c r="GU651" s="202"/>
      <c r="GV651" s="202"/>
      <c r="GW651" s="202"/>
      <c r="GX651" s="202"/>
      <c r="GY651" s="202"/>
      <c r="GZ651" s="202"/>
      <c r="HA651" s="202"/>
      <c r="HB651" s="202"/>
      <c r="HC651" s="202"/>
      <c r="HD651" s="202"/>
      <c r="HE651" s="202"/>
      <c r="HF651" s="202"/>
      <c r="HG651" s="202"/>
      <c r="HH651" s="202"/>
      <c r="HI651" s="202"/>
      <c r="HJ651" s="202"/>
      <c r="HK651" s="202"/>
      <c r="HL651" s="202"/>
      <c r="HM651" s="202"/>
      <c r="HN651" s="202"/>
      <c r="HO651" s="202"/>
      <c r="HP651" s="202"/>
      <c r="HQ651" s="202"/>
      <c r="HR651" s="202"/>
      <c r="HS651" s="202"/>
    </row>
    <row r="652" spans="51:227" ht="10" customHeight="1" x14ac:dyDescent="0.35">
      <c r="AY652" s="202"/>
      <c r="AZ652" s="202"/>
      <c r="BA652" s="202"/>
      <c r="BB652" s="202"/>
      <c r="BC652" s="202"/>
      <c r="BD652" s="202"/>
      <c r="BE652" s="202"/>
      <c r="BF652" s="202"/>
      <c r="BG652" s="202"/>
      <c r="BH652" s="202"/>
      <c r="BI652" s="202"/>
      <c r="BJ652" s="202"/>
      <c r="BK652" s="202"/>
      <c r="BL652" s="202"/>
      <c r="BM652" s="202"/>
      <c r="BN652" s="202"/>
      <c r="BO652" s="202"/>
      <c r="BP652" s="202"/>
      <c r="BQ652" s="202"/>
      <c r="BR652" s="202"/>
      <c r="BS652" s="202"/>
      <c r="BT652" s="202"/>
      <c r="BU652" s="202"/>
      <c r="BV652" s="202"/>
      <c r="BW652" s="202"/>
      <c r="BX652" s="202"/>
      <c r="BY652" s="202"/>
      <c r="BZ652" s="202"/>
      <c r="CA652" s="202"/>
      <c r="CB652" s="202"/>
      <c r="CC652" s="202"/>
      <c r="CD652" s="202"/>
      <c r="CE652" s="202"/>
      <c r="CF652" s="202"/>
      <c r="CG652" s="202"/>
      <c r="CH652" s="202"/>
      <c r="CI652" s="202"/>
      <c r="CJ652" s="202"/>
      <c r="CK652" s="202"/>
      <c r="CL652" s="202"/>
      <c r="CM652" s="202"/>
      <c r="CN652" s="202"/>
      <c r="CO652" s="202"/>
      <c r="CP652" s="202"/>
      <c r="CQ652" s="202"/>
      <c r="CR652" s="202"/>
      <c r="CS652" s="202"/>
      <c r="CT652" s="202"/>
      <c r="CU652" s="202"/>
      <c r="CV652" s="202"/>
      <c r="CW652" s="202"/>
      <c r="CX652" s="202"/>
      <c r="CY652" s="202"/>
      <c r="CZ652" s="202"/>
      <c r="DA652" s="202"/>
      <c r="DB652" s="202"/>
      <c r="DC652" s="202"/>
      <c r="DD652" s="202"/>
      <c r="DE652" s="202"/>
      <c r="DF652" s="202"/>
      <c r="DG652" s="202"/>
      <c r="DH652" s="202"/>
      <c r="DI652" s="202"/>
      <c r="DJ652" s="202"/>
      <c r="DK652" s="202"/>
      <c r="DL652" s="202"/>
      <c r="DM652" s="202"/>
      <c r="DN652" s="202"/>
      <c r="DO652" s="202"/>
      <c r="DP652" s="202"/>
      <c r="DQ652" s="202"/>
      <c r="DR652" s="202"/>
      <c r="DS652" s="202"/>
      <c r="DT652" s="202"/>
      <c r="DU652" s="202"/>
      <c r="DV652" s="202"/>
      <c r="DW652" s="202"/>
      <c r="DX652" s="202"/>
      <c r="DY652" s="202"/>
      <c r="DZ652" s="202"/>
      <c r="EA652" s="202"/>
      <c r="EB652" s="202"/>
      <c r="EC652" s="202"/>
      <c r="ED652" s="202"/>
      <c r="EE652" s="202"/>
      <c r="EF652" s="202"/>
      <c r="EG652" s="202"/>
      <c r="EH652" s="202"/>
      <c r="EI652" s="202"/>
      <c r="EJ652" s="202"/>
      <c r="EK652" s="202"/>
      <c r="EL652" s="202"/>
      <c r="EM652" s="202"/>
      <c r="EN652" s="202"/>
      <c r="EO652" s="202"/>
      <c r="EP652" s="202"/>
      <c r="EQ652" s="202"/>
      <c r="ER652" s="202"/>
      <c r="ES652" s="202"/>
      <c r="ET652" s="202"/>
      <c r="EU652" s="202"/>
      <c r="EV652" s="202"/>
      <c r="EW652" s="202"/>
      <c r="EX652" s="202"/>
      <c r="EY652" s="202"/>
      <c r="EZ652" s="202"/>
      <c r="FA652" s="202"/>
      <c r="FB652" s="202"/>
      <c r="FC652" s="202"/>
      <c r="FD652" s="202"/>
      <c r="FE652" s="202"/>
      <c r="FF652" s="202"/>
      <c r="FG652" s="202"/>
      <c r="FH652" s="202"/>
      <c r="FI652" s="202"/>
      <c r="FJ652" s="202"/>
      <c r="FK652" s="202"/>
      <c r="FL652" s="202"/>
      <c r="FM652" s="202"/>
      <c r="FN652" s="202"/>
      <c r="FO652" s="202"/>
      <c r="FP652" s="202"/>
      <c r="FQ652" s="202"/>
      <c r="FR652" s="202"/>
      <c r="FS652" s="202"/>
      <c r="FT652" s="202"/>
      <c r="FU652" s="202"/>
      <c r="FV652" s="202"/>
      <c r="FW652" s="202"/>
      <c r="FX652" s="202"/>
      <c r="FY652" s="202"/>
      <c r="FZ652" s="202"/>
      <c r="GA652" s="202"/>
      <c r="GB652" s="202"/>
      <c r="GC652" s="202"/>
      <c r="GD652" s="202"/>
      <c r="GE652" s="202"/>
      <c r="GF652" s="202"/>
      <c r="GG652" s="202"/>
      <c r="GH652" s="202"/>
      <c r="GI652" s="202"/>
      <c r="GJ652" s="202"/>
      <c r="GK652" s="202"/>
      <c r="GL652" s="202"/>
      <c r="GM652" s="202"/>
      <c r="GN652" s="202"/>
      <c r="GO652" s="202"/>
      <c r="GP652" s="202"/>
      <c r="GQ652" s="202"/>
      <c r="GR652" s="202"/>
      <c r="GS652" s="202"/>
      <c r="GT652" s="202"/>
      <c r="GU652" s="202"/>
      <c r="GV652" s="202"/>
      <c r="GW652" s="202"/>
      <c r="GX652" s="202"/>
      <c r="GY652" s="202"/>
      <c r="GZ652" s="202"/>
      <c r="HA652" s="202"/>
      <c r="HB652" s="202"/>
      <c r="HC652" s="202"/>
      <c r="HD652" s="202"/>
      <c r="HE652" s="202"/>
      <c r="HF652" s="202"/>
      <c r="HG652" s="202"/>
      <c r="HH652" s="202"/>
      <c r="HI652" s="202"/>
      <c r="HJ652" s="202"/>
      <c r="HK652" s="202"/>
      <c r="HL652" s="202"/>
      <c r="HM652" s="202"/>
      <c r="HN652" s="202"/>
      <c r="HO652" s="202"/>
      <c r="HP652" s="202"/>
      <c r="HQ652" s="202"/>
      <c r="HR652" s="202"/>
      <c r="HS652" s="202"/>
    </row>
    <row r="653" spans="51:227" ht="10" customHeight="1" x14ac:dyDescent="0.35"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  <c r="BI653" s="202"/>
      <c r="BJ653" s="202"/>
      <c r="BK653" s="202"/>
      <c r="BL653" s="202"/>
      <c r="BM653" s="202"/>
      <c r="BN653" s="202"/>
      <c r="BO653" s="202"/>
      <c r="BP653" s="202"/>
      <c r="BQ653" s="202"/>
      <c r="BR653" s="202"/>
      <c r="BS653" s="202"/>
      <c r="BT653" s="202"/>
      <c r="BU653" s="202"/>
      <c r="BV653" s="202"/>
      <c r="BW653" s="202"/>
      <c r="BX653" s="202"/>
      <c r="BY653" s="202"/>
      <c r="BZ653" s="202"/>
      <c r="CA653" s="202"/>
      <c r="CB653" s="202"/>
      <c r="CC653" s="202"/>
      <c r="CD653" s="202"/>
      <c r="CE653" s="202"/>
      <c r="CF653" s="202"/>
      <c r="CG653" s="202"/>
      <c r="CH653" s="202"/>
      <c r="CI653" s="202"/>
      <c r="CJ653" s="202"/>
      <c r="CK653" s="202"/>
      <c r="CL653" s="202"/>
      <c r="CM653" s="202"/>
      <c r="CN653" s="202"/>
      <c r="CO653" s="202"/>
      <c r="CP653" s="202"/>
      <c r="CQ653" s="202"/>
      <c r="CR653" s="202"/>
      <c r="CS653" s="202"/>
      <c r="CT653" s="202"/>
      <c r="CU653" s="202"/>
      <c r="CV653" s="202"/>
      <c r="CW653" s="202"/>
      <c r="CX653" s="202"/>
      <c r="CY653" s="202"/>
      <c r="CZ653" s="202"/>
      <c r="DA653" s="202"/>
      <c r="DB653" s="202"/>
      <c r="DC653" s="202"/>
      <c r="DD653" s="202"/>
      <c r="DE653" s="202"/>
      <c r="DF653" s="202"/>
      <c r="DG653" s="202"/>
      <c r="DH653" s="202"/>
      <c r="DI653" s="202"/>
      <c r="DJ653" s="202"/>
      <c r="DK653" s="202"/>
      <c r="DL653" s="202"/>
      <c r="DM653" s="202"/>
      <c r="DN653" s="202"/>
      <c r="DO653" s="202"/>
      <c r="DP653" s="202"/>
      <c r="DQ653" s="202"/>
      <c r="DR653" s="202"/>
      <c r="DS653" s="202"/>
      <c r="DT653" s="202"/>
      <c r="DU653" s="202"/>
      <c r="DV653" s="202"/>
      <c r="DW653" s="202"/>
      <c r="DX653" s="202"/>
      <c r="DY653" s="202"/>
      <c r="DZ653" s="202"/>
      <c r="EA653" s="202"/>
      <c r="EB653" s="202"/>
      <c r="EC653" s="202"/>
      <c r="ED653" s="202"/>
      <c r="EE653" s="202"/>
      <c r="EF653" s="202"/>
      <c r="EG653" s="202"/>
      <c r="EH653" s="202"/>
      <c r="EI653" s="202"/>
      <c r="EJ653" s="202"/>
      <c r="EK653" s="202"/>
      <c r="EL653" s="202"/>
      <c r="EM653" s="202"/>
      <c r="EN653" s="202"/>
      <c r="EO653" s="202"/>
      <c r="EP653" s="202"/>
      <c r="EQ653" s="202"/>
      <c r="ER653" s="202"/>
      <c r="ES653" s="202"/>
      <c r="ET653" s="202"/>
      <c r="EU653" s="202"/>
      <c r="EV653" s="202"/>
      <c r="EW653" s="202"/>
      <c r="EX653" s="202"/>
      <c r="EY653" s="202"/>
      <c r="EZ653" s="202"/>
      <c r="FA653" s="202"/>
      <c r="FB653" s="202"/>
      <c r="FC653" s="202"/>
      <c r="FD653" s="202"/>
      <c r="FE653" s="202"/>
      <c r="FF653" s="202"/>
      <c r="FG653" s="202"/>
      <c r="FH653" s="202"/>
      <c r="FI653" s="202"/>
      <c r="FJ653" s="202"/>
      <c r="FK653" s="202"/>
      <c r="FL653" s="202"/>
      <c r="FM653" s="202"/>
      <c r="FN653" s="202"/>
      <c r="FO653" s="202"/>
      <c r="FP653" s="202"/>
      <c r="FQ653" s="202"/>
      <c r="FR653" s="202"/>
      <c r="FS653" s="202"/>
      <c r="FT653" s="202"/>
      <c r="FU653" s="202"/>
      <c r="FV653" s="202"/>
      <c r="FW653" s="202"/>
      <c r="FX653" s="202"/>
      <c r="FY653" s="202"/>
      <c r="FZ653" s="202"/>
      <c r="GA653" s="202"/>
      <c r="GB653" s="202"/>
      <c r="GC653" s="202"/>
      <c r="GD653" s="202"/>
      <c r="GE653" s="202"/>
      <c r="GF653" s="202"/>
      <c r="GG653" s="202"/>
      <c r="GH653" s="202"/>
      <c r="GI653" s="202"/>
      <c r="GJ653" s="202"/>
      <c r="GK653" s="202"/>
      <c r="GL653" s="202"/>
      <c r="GM653" s="202"/>
      <c r="GN653" s="202"/>
      <c r="GO653" s="202"/>
      <c r="GP653" s="202"/>
      <c r="GQ653" s="202"/>
      <c r="GR653" s="202"/>
      <c r="GS653" s="202"/>
      <c r="GT653" s="202"/>
      <c r="GU653" s="202"/>
      <c r="GV653" s="202"/>
      <c r="GW653" s="202"/>
      <c r="GX653" s="202"/>
      <c r="GY653" s="202"/>
      <c r="GZ653" s="202"/>
      <c r="HA653" s="202"/>
      <c r="HB653" s="202"/>
      <c r="HC653" s="202"/>
      <c r="HD653" s="202"/>
      <c r="HE653" s="202"/>
      <c r="HF653" s="202"/>
      <c r="HG653" s="202"/>
      <c r="HH653" s="202"/>
      <c r="HI653" s="202"/>
      <c r="HJ653" s="202"/>
      <c r="HK653" s="202"/>
      <c r="HL653" s="202"/>
      <c r="HM653" s="202"/>
      <c r="HN653" s="202"/>
      <c r="HO653" s="202"/>
      <c r="HP653" s="202"/>
      <c r="HQ653" s="202"/>
      <c r="HR653" s="202"/>
      <c r="HS653" s="202"/>
    </row>
    <row r="654" spans="51:227" ht="10" customHeight="1" x14ac:dyDescent="0.35">
      <c r="AY654" s="202"/>
      <c r="AZ654" s="202"/>
      <c r="BA654" s="202"/>
      <c r="BB654" s="202"/>
      <c r="BC654" s="202"/>
      <c r="BD654" s="202"/>
      <c r="BE654" s="202"/>
      <c r="BF654" s="202"/>
      <c r="BG654" s="202"/>
      <c r="BH654" s="202"/>
      <c r="BI654" s="202"/>
      <c r="BJ654" s="202"/>
      <c r="BK654" s="202"/>
      <c r="BL654" s="202"/>
      <c r="BM654" s="202"/>
      <c r="BN654" s="202"/>
      <c r="BO654" s="202"/>
      <c r="BP654" s="202"/>
      <c r="BQ654" s="202"/>
      <c r="BR654" s="202"/>
      <c r="BS654" s="202"/>
      <c r="BT654" s="202"/>
      <c r="BU654" s="202"/>
      <c r="BV654" s="202"/>
      <c r="BW654" s="202"/>
      <c r="BX654" s="202"/>
      <c r="BY654" s="202"/>
      <c r="BZ654" s="202"/>
      <c r="CA654" s="202"/>
      <c r="CB654" s="202"/>
      <c r="CC654" s="202"/>
      <c r="CD654" s="202"/>
      <c r="CE654" s="202"/>
      <c r="CF654" s="202"/>
      <c r="CG654" s="202"/>
      <c r="CH654" s="202"/>
      <c r="CI654" s="202"/>
      <c r="CJ654" s="202"/>
      <c r="CK654" s="202"/>
      <c r="CL654" s="202"/>
      <c r="CM654" s="202"/>
      <c r="CN654" s="202"/>
      <c r="CO654" s="202"/>
      <c r="CP654" s="202"/>
      <c r="CQ654" s="202"/>
      <c r="CR654" s="202"/>
      <c r="CS654" s="202"/>
      <c r="CT654" s="202"/>
      <c r="CU654" s="202"/>
      <c r="CV654" s="202"/>
      <c r="CW654" s="202"/>
      <c r="CX654" s="202"/>
      <c r="CY654" s="202"/>
      <c r="CZ654" s="202"/>
      <c r="DA654" s="202"/>
      <c r="DB654" s="202"/>
      <c r="DC654" s="202"/>
      <c r="DD654" s="202"/>
      <c r="DE654" s="202"/>
      <c r="DF654" s="202"/>
      <c r="DG654" s="202"/>
      <c r="DH654" s="202"/>
      <c r="DI654" s="202"/>
      <c r="DJ654" s="202"/>
      <c r="DK654" s="202"/>
      <c r="DL654" s="202"/>
      <c r="DM654" s="202"/>
      <c r="DN654" s="202"/>
      <c r="DO654" s="202"/>
      <c r="DP654" s="202"/>
      <c r="DQ654" s="202"/>
      <c r="DR654" s="202"/>
      <c r="DS654" s="202"/>
      <c r="DT654" s="202"/>
      <c r="DU654" s="202"/>
      <c r="DV654" s="202"/>
      <c r="DW654" s="202"/>
      <c r="DX654" s="202"/>
      <c r="DY654" s="202"/>
      <c r="DZ654" s="202"/>
      <c r="EA654" s="202"/>
      <c r="EB654" s="202"/>
      <c r="EC654" s="202"/>
      <c r="ED654" s="202"/>
      <c r="EE654" s="202"/>
      <c r="EF654" s="202"/>
      <c r="EG654" s="202"/>
      <c r="EH654" s="202"/>
      <c r="EI654" s="202"/>
      <c r="EJ654" s="202"/>
      <c r="EK654" s="202"/>
      <c r="EL654" s="202"/>
      <c r="EM654" s="202"/>
      <c r="EN654" s="202"/>
      <c r="EO654" s="202"/>
      <c r="EP654" s="202"/>
      <c r="EQ654" s="202"/>
      <c r="ER654" s="202"/>
      <c r="ES654" s="202"/>
      <c r="ET654" s="202"/>
      <c r="EU654" s="202"/>
      <c r="EV654" s="202"/>
      <c r="EW654" s="202"/>
      <c r="EX654" s="202"/>
      <c r="EY654" s="202"/>
      <c r="EZ654" s="202"/>
      <c r="FA654" s="202"/>
      <c r="FB654" s="202"/>
      <c r="FC654" s="202"/>
      <c r="FD654" s="202"/>
      <c r="FE654" s="202"/>
      <c r="FF654" s="202"/>
      <c r="FG654" s="202"/>
      <c r="FH654" s="202"/>
      <c r="FI654" s="202"/>
      <c r="FJ654" s="202"/>
      <c r="FK654" s="202"/>
      <c r="FL654" s="202"/>
      <c r="FM654" s="202"/>
      <c r="FN654" s="202"/>
      <c r="FO654" s="202"/>
      <c r="FP654" s="202"/>
      <c r="FQ654" s="202"/>
      <c r="FR654" s="202"/>
      <c r="FS654" s="202"/>
      <c r="FT654" s="202"/>
      <c r="FU654" s="202"/>
      <c r="FV654" s="202"/>
      <c r="FW654" s="202"/>
      <c r="FX654" s="202"/>
      <c r="FY654" s="202"/>
      <c r="FZ654" s="202"/>
      <c r="GA654" s="202"/>
      <c r="GB654" s="202"/>
      <c r="GC654" s="202"/>
      <c r="GD654" s="202"/>
      <c r="GE654" s="202"/>
      <c r="GF654" s="202"/>
      <c r="GG654" s="202"/>
      <c r="GH654" s="202"/>
      <c r="GI654" s="202"/>
      <c r="GJ654" s="202"/>
      <c r="GK654" s="202"/>
      <c r="GL654" s="202"/>
      <c r="GM654" s="202"/>
      <c r="GN654" s="202"/>
      <c r="GO654" s="202"/>
      <c r="GP654" s="202"/>
      <c r="GQ654" s="202"/>
      <c r="GR654" s="202"/>
      <c r="GS654" s="202"/>
      <c r="GT654" s="202"/>
      <c r="GU654" s="202"/>
      <c r="GV654" s="202"/>
      <c r="GW654" s="202"/>
      <c r="GX654" s="202"/>
      <c r="GY654" s="202"/>
      <c r="GZ654" s="202"/>
      <c r="HA654" s="202"/>
      <c r="HB654" s="202"/>
      <c r="HC654" s="202"/>
      <c r="HD654" s="202"/>
      <c r="HE654" s="202"/>
      <c r="HF654" s="202"/>
      <c r="HG654" s="202"/>
      <c r="HH654" s="202"/>
      <c r="HI654" s="202"/>
      <c r="HJ654" s="202"/>
      <c r="HK654" s="202"/>
      <c r="HL654" s="202"/>
      <c r="HM654" s="202"/>
      <c r="HN654" s="202"/>
      <c r="HO654" s="202"/>
      <c r="HP654" s="202"/>
      <c r="HQ654" s="202"/>
      <c r="HR654" s="202"/>
      <c r="HS654" s="202"/>
    </row>
    <row r="655" spans="51:227" ht="10" customHeight="1" x14ac:dyDescent="0.35">
      <c r="AY655" s="202"/>
      <c r="AZ655" s="202"/>
      <c r="BA655" s="202"/>
      <c r="BB655" s="202"/>
      <c r="BC655" s="202"/>
      <c r="BD655" s="202"/>
      <c r="BE655" s="202"/>
      <c r="BF655" s="202"/>
      <c r="BG655" s="202"/>
      <c r="BH655" s="202"/>
      <c r="BI655" s="202"/>
      <c r="BJ655" s="202"/>
      <c r="BK655" s="202"/>
      <c r="BL655" s="202"/>
      <c r="BM655" s="202"/>
      <c r="BN655" s="202"/>
      <c r="BO655" s="202"/>
      <c r="BP655" s="202"/>
      <c r="BQ655" s="202"/>
      <c r="BR655" s="202"/>
      <c r="BS655" s="202"/>
      <c r="BT655" s="202"/>
      <c r="BU655" s="202"/>
      <c r="BV655" s="202"/>
      <c r="BW655" s="202"/>
      <c r="BX655" s="202"/>
      <c r="BY655" s="202"/>
      <c r="BZ655" s="202"/>
      <c r="CA655" s="202"/>
      <c r="CB655" s="202"/>
      <c r="CC655" s="202"/>
      <c r="CD655" s="202"/>
      <c r="CE655" s="202"/>
      <c r="CF655" s="202"/>
      <c r="CG655" s="202"/>
      <c r="CH655" s="202"/>
      <c r="CI655" s="202"/>
      <c r="CJ655" s="202"/>
      <c r="CK655" s="202"/>
      <c r="CL655" s="202"/>
      <c r="CM655" s="202"/>
      <c r="CN655" s="202"/>
      <c r="CO655" s="202"/>
      <c r="CP655" s="202"/>
      <c r="CQ655" s="202"/>
      <c r="CR655" s="202"/>
      <c r="CS655" s="202"/>
      <c r="CT655" s="202"/>
      <c r="CU655" s="202"/>
      <c r="CV655" s="202"/>
      <c r="CW655" s="202"/>
      <c r="CX655" s="202"/>
      <c r="CY655" s="202"/>
      <c r="CZ655" s="202"/>
      <c r="DA655" s="202"/>
      <c r="DB655" s="202"/>
      <c r="DC655" s="202"/>
      <c r="DD655" s="202"/>
      <c r="DE655" s="202"/>
      <c r="DF655" s="202"/>
      <c r="DG655" s="202"/>
      <c r="DH655" s="202"/>
      <c r="DI655" s="202"/>
      <c r="DJ655" s="202"/>
      <c r="DK655" s="202"/>
      <c r="DL655" s="202"/>
      <c r="DM655" s="202"/>
      <c r="DN655" s="202"/>
      <c r="DO655" s="202"/>
      <c r="DP655" s="202"/>
      <c r="DQ655" s="202"/>
      <c r="DR655" s="202"/>
      <c r="DS655" s="202"/>
      <c r="DT655" s="202"/>
      <c r="DU655" s="202"/>
      <c r="DV655" s="202"/>
      <c r="DW655" s="202"/>
      <c r="DX655" s="202"/>
      <c r="DY655" s="202"/>
      <c r="DZ655" s="202"/>
      <c r="EA655" s="202"/>
      <c r="EB655" s="202"/>
      <c r="EC655" s="202"/>
      <c r="ED655" s="202"/>
      <c r="EE655" s="202"/>
      <c r="EF655" s="202"/>
      <c r="EG655" s="202"/>
      <c r="EH655" s="202"/>
      <c r="EI655" s="202"/>
      <c r="EJ655" s="202"/>
      <c r="EK655" s="202"/>
      <c r="EL655" s="202"/>
      <c r="EM655" s="202"/>
      <c r="EN655" s="202"/>
      <c r="EO655" s="202"/>
      <c r="EP655" s="202"/>
      <c r="EQ655" s="202"/>
      <c r="ER655" s="202"/>
      <c r="ES655" s="202"/>
      <c r="ET655" s="202"/>
      <c r="EU655" s="202"/>
      <c r="EV655" s="202"/>
      <c r="EW655" s="202"/>
      <c r="EX655" s="202"/>
      <c r="EY655" s="202"/>
      <c r="EZ655" s="202"/>
      <c r="FA655" s="202"/>
      <c r="FB655" s="202"/>
      <c r="FC655" s="202"/>
      <c r="FD655" s="202"/>
      <c r="FE655" s="202"/>
      <c r="FF655" s="202"/>
      <c r="FG655" s="202"/>
      <c r="FH655" s="202"/>
      <c r="FI655" s="202"/>
      <c r="FJ655" s="202"/>
      <c r="FK655" s="202"/>
      <c r="FL655" s="202"/>
      <c r="FM655" s="202"/>
      <c r="FN655" s="202"/>
      <c r="FO655" s="202"/>
      <c r="FP655" s="202"/>
      <c r="FQ655" s="202"/>
      <c r="FR655" s="202"/>
      <c r="FS655" s="202"/>
      <c r="FT655" s="202"/>
      <c r="FU655" s="202"/>
      <c r="FV655" s="202"/>
      <c r="FW655" s="202"/>
      <c r="FX655" s="202"/>
      <c r="FY655" s="202"/>
      <c r="FZ655" s="202"/>
      <c r="GA655" s="202"/>
      <c r="GB655" s="202"/>
      <c r="GC655" s="202"/>
      <c r="GD655" s="202"/>
      <c r="GE655" s="202"/>
      <c r="GF655" s="202"/>
      <c r="GG655" s="202"/>
      <c r="GH655" s="202"/>
      <c r="GI655" s="202"/>
      <c r="GJ655" s="202"/>
      <c r="GK655" s="202"/>
      <c r="GL655" s="202"/>
      <c r="GM655" s="202"/>
      <c r="GN655" s="202"/>
      <c r="GO655" s="202"/>
      <c r="GP655" s="202"/>
      <c r="GQ655" s="202"/>
      <c r="GR655" s="202"/>
      <c r="GS655" s="202"/>
      <c r="GT655" s="202"/>
      <c r="GU655" s="202"/>
      <c r="GV655" s="202"/>
      <c r="GW655" s="202"/>
      <c r="GX655" s="202"/>
      <c r="GY655" s="202"/>
      <c r="GZ655" s="202"/>
      <c r="HA655" s="202"/>
      <c r="HB655" s="202"/>
      <c r="HC655" s="202"/>
      <c r="HD655" s="202"/>
      <c r="HE655" s="202"/>
      <c r="HF655" s="202"/>
      <c r="HG655" s="202"/>
      <c r="HH655" s="202"/>
      <c r="HI655" s="202"/>
      <c r="HJ655" s="202"/>
      <c r="HK655" s="202"/>
      <c r="HL655" s="202"/>
      <c r="HM655" s="202"/>
      <c r="HN655" s="202"/>
      <c r="HO655" s="202"/>
      <c r="HP655" s="202"/>
      <c r="HQ655" s="202"/>
      <c r="HR655" s="202"/>
      <c r="HS655" s="202"/>
    </row>
    <row r="656" spans="51:227" ht="10" customHeight="1" x14ac:dyDescent="0.35">
      <c r="AY656" s="202"/>
      <c r="AZ656" s="202"/>
      <c r="BA656" s="202"/>
      <c r="BB656" s="202"/>
      <c r="BC656" s="202"/>
      <c r="BD656" s="202"/>
      <c r="BE656" s="202"/>
      <c r="BF656" s="202"/>
      <c r="BG656" s="202"/>
      <c r="BH656" s="202"/>
      <c r="BI656" s="202"/>
      <c r="BJ656" s="202"/>
      <c r="BK656" s="202"/>
      <c r="BL656" s="202"/>
      <c r="BM656" s="202"/>
      <c r="BN656" s="202"/>
      <c r="BO656" s="202"/>
      <c r="BP656" s="202"/>
      <c r="BQ656" s="202"/>
      <c r="BR656" s="202"/>
      <c r="BS656" s="202"/>
      <c r="BT656" s="202"/>
      <c r="BU656" s="202"/>
      <c r="BV656" s="202"/>
      <c r="BW656" s="202"/>
      <c r="BX656" s="202"/>
      <c r="BY656" s="202"/>
      <c r="BZ656" s="202"/>
      <c r="CA656" s="202"/>
      <c r="CB656" s="202"/>
      <c r="CC656" s="202"/>
      <c r="CD656" s="202"/>
      <c r="CE656" s="202"/>
      <c r="CF656" s="202"/>
      <c r="CG656" s="202"/>
      <c r="CH656" s="202"/>
      <c r="CI656" s="202"/>
      <c r="CJ656" s="202"/>
      <c r="CK656" s="202"/>
      <c r="CL656" s="202"/>
      <c r="CM656" s="202"/>
      <c r="CN656" s="202"/>
      <c r="CO656" s="202"/>
      <c r="CP656" s="202"/>
      <c r="CQ656" s="202"/>
      <c r="CR656" s="202"/>
      <c r="CS656" s="202"/>
      <c r="CT656" s="202"/>
      <c r="CU656" s="202"/>
      <c r="CV656" s="202"/>
      <c r="CW656" s="202"/>
      <c r="CX656" s="202"/>
      <c r="CY656" s="202"/>
      <c r="CZ656" s="202"/>
      <c r="DA656" s="202"/>
      <c r="DB656" s="202"/>
      <c r="DC656" s="202"/>
      <c r="DD656" s="202"/>
      <c r="DE656" s="202"/>
      <c r="DF656" s="202"/>
      <c r="DG656" s="202"/>
      <c r="DH656" s="202"/>
      <c r="DI656" s="202"/>
      <c r="DJ656" s="202"/>
      <c r="DK656" s="202"/>
      <c r="DL656" s="202"/>
      <c r="DM656" s="202"/>
      <c r="DN656" s="202"/>
      <c r="DO656" s="202"/>
      <c r="DP656" s="202"/>
      <c r="DQ656" s="202"/>
      <c r="DR656" s="202"/>
      <c r="DS656" s="202"/>
      <c r="DT656" s="202"/>
      <c r="DU656" s="202"/>
      <c r="DV656" s="202"/>
      <c r="DW656" s="202"/>
      <c r="DX656" s="202"/>
      <c r="DY656" s="202"/>
      <c r="DZ656" s="202"/>
      <c r="EA656" s="202"/>
      <c r="EB656" s="202"/>
      <c r="EC656" s="202"/>
      <c r="ED656" s="202"/>
      <c r="EE656" s="202"/>
      <c r="EF656" s="202"/>
      <c r="EG656" s="202"/>
      <c r="EH656" s="202"/>
      <c r="EI656" s="202"/>
      <c r="EJ656" s="202"/>
      <c r="EK656" s="202"/>
      <c r="EL656" s="202"/>
      <c r="EM656" s="202"/>
      <c r="EN656" s="202"/>
      <c r="EO656" s="202"/>
      <c r="EP656" s="202"/>
      <c r="EQ656" s="202"/>
      <c r="ER656" s="202"/>
      <c r="ES656" s="202"/>
      <c r="ET656" s="202"/>
      <c r="EU656" s="202"/>
      <c r="EV656" s="202"/>
      <c r="EW656" s="202"/>
      <c r="EX656" s="202"/>
      <c r="EY656" s="202"/>
      <c r="EZ656" s="202"/>
      <c r="FA656" s="202"/>
      <c r="FB656" s="202"/>
      <c r="FC656" s="202"/>
      <c r="FD656" s="202"/>
      <c r="FE656" s="202"/>
      <c r="FF656" s="202"/>
      <c r="FG656" s="202"/>
      <c r="FH656" s="202"/>
      <c r="FI656" s="202"/>
      <c r="FJ656" s="202"/>
      <c r="FK656" s="202"/>
      <c r="FL656" s="202"/>
      <c r="FM656" s="202"/>
      <c r="FN656" s="202"/>
      <c r="FO656" s="202"/>
      <c r="FP656" s="202"/>
      <c r="FQ656" s="202"/>
      <c r="FR656" s="202"/>
      <c r="FS656" s="202"/>
      <c r="FT656" s="202"/>
      <c r="FU656" s="202"/>
      <c r="FV656" s="202"/>
      <c r="FW656" s="202"/>
      <c r="FX656" s="202"/>
      <c r="FY656" s="202"/>
      <c r="FZ656" s="202"/>
      <c r="GA656" s="202"/>
      <c r="GB656" s="202"/>
      <c r="GC656" s="202"/>
      <c r="GD656" s="202"/>
      <c r="GE656" s="202"/>
      <c r="GF656" s="202"/>
      <c r="GG656" s="202"/>
      <c r="GH656" s="202"/>
      <c r="GI656" s="202"/>
      <c r="GJ656" s="202"/>
      <c r="GK656" s="202"/>
      <c r="GL656" s="202"/>
      <c r="GM656" s="202"/>
      <c r="GN656" s="202"/>
      <c r="GO656" s="202"/>
      <c r="GP656" s="202"/>
      <c r="GQ656" s="202"/>
      <c r="GR656" s="202"/>
      <c r="GS656" s="202"/>
      <c r="GT656" s="202"/>
      <c r="GU656" s="202"/>
      <c r="GV656" s="202"/>
      <c r="GW656" s="202"/>
      <c r="GX656" s="202"/>
      <c r="GY656" s="202"/>
      <c r="GZ656" s="202"/>
      <c r="HA656" s="202"/>
      <c r="HB656" s="202"/>
      <c r="HC656" s="202"/>
      <c r="HD656" s="202"/>
      <c r="HE656" s="202"/>
      <c r="HF656" s="202"/>
      <c r="HG656" s="202"/>
      <c r="HH656" s="202"/>
      <c r="HI656" s="202"/>
      <c r="HJ656" s="202"/>
      <c r="HK656" s="202"/>
      <c r="HL656" s="202"/>
      <c r="HM656" s="202"/>
      <c r="HN656" s="202"/>
      <c r="HO656" s="202"/>
      <c r="HP656" s="202"/>
      <c r="HQ656" s="202"/>
      <c r="HR656" s="202"/>
      <c r="HS656" s="202"/>
    </row>
    <row r="657" spans="51:227" ht="10" customHeight="1" x14ac:dyDescent="0.35">
      <c r="AY657" s="202"/>
      <c r="AZ657" s="202"/>
      <c r="BA657" s="202"/>
      <c r="BB657" s="202"/>
      <c r="BC657" s="202"/>
      <c r="BD657" s="202"/>
      <c r="BE657" s="202"/>
      <c r="BF657" s="202"/>
      <c r="BG657" s="202"/>
      <c r="BH657" s="202"/>
      <c r="BI657" s="202"/>
      <c r="BJ657" s="202"/>
      <c r="BK657" s="202"/>
      <c r="BL657" s="202"/>
      <c r="BM657" s="202"/>
      <c r="BN657" s="202"/>
      <c r="BO657" s="202"/>
      <c r="BP657" s="202"/>
      <c r="BQ657" s="202"/>
      <c r="BR657" s="202"/>
      <c r="BS657" s="202"/>
      <c r="BT657" s="202"/>
      <c r="BU657" s="202"/>
      <c r="BV657" s="202"/>
      <c r="BW657" s="202"/>
      <c r="BX657" s="202"/>
      <c r="BY657" s="202"/>
      <c r="BZ657" s="202"/>
      <c r="CA657" s="202"/>
      <c r="CB657" s="202"/>
      <c r="CC657" s="202"/>
      <c r="CD657" s="202"/>
      <c r="CE657" s="202"/>
      <c r="CF657" s="202"/>
      <c r="CG657" s="202"/>
      <c r="CH657" s="202"/>
      <c r="CI657" s="202"/>
      <c r="CJ657" s="202"/>
      <c r="CK657" s="202"/>
      <c r="CL657" s="202"/>
      <c r="CM657" s="202"/>
      <c r="CN657" s="202"/>
      <c r="CO657" s="202"/>
      <c r="CP657" s="202"/>
      <c r="CQ657" s="202"/>
      <c r="CR657" s="202"/>
      <c r="CS657" s="202"/>
      <c r="CT657" s="202"/>
      <c r="CU657" s="202"/>
      <c r="CV657" s="202"/>
      <c r="CW657" s="202"/>
      <c r="CX657" s="202"/>
      <c r="CY657" s="202"/>
      <c r="CZ657" s="202"/>
      <c r="DA657" s="202"/>
      <c r="DB657" s="202"/>
      <c r="DC657" s="202"/>
      <c r="DD657" s="202"/>
      <c r="DE657" s="202"/>
      <c r="DF657" s="202"/>
      <c r="DG657" s="202"/>
      <c r="DH657" s="202"/>
      <c r="DI657" s="202"/>
      <c r="DJ657" s="202"/>
      <c r="DK657" s="202"/>
      <c r="DL657" s="202"/>
      <c r="DM657" s="202"/>
      <c r="DN657" s="202"/>
      <c r="DO657" s="202"/>
      <c r="DP657" s="202"/>
      <c r="DQ657" s="202"/>
      <c r="DR657" s="202"/>
      <c r="DS657" s="202"/>
      <c r="DT657" s="202"/>
      <c r="DU657" s="202"/>
      <c r="DV657" s="202"/>
      <c r="DW657" s="202"/>
      <c r="DX657" s="202"/>
      <c r="DY657" s="202"/>
      <c r="DZ657" s="202"/>
      <c r="EA657" s="202"/>
      <c r="EB657" s="202"/>
      <c r="EC657" s="202"/>
      <c r="ED657" s="202"/>
      <c r="EE657" s="202"/>
      <c r="EF657" s="202"/>
      <c r="EG657" s="202"/>
      <c r="EH657" s="202"/>
      <c r="EI657" s="202"/>
      <c r="EJ657" s="202"/>
      <c r="EK657" s="202"/>
      <c r="EL657" s="202"/>
      <c r="EM657" s="202"/>
      <c r="EN657" s="202"/>
      <c r="EO657" s="202"/>
      <c r="EP657" s="202"/>
      <c r="EQ657" s="202"/>
      <c r="ER657" s="202"/>
      <c r="ES657" s="202"/>
      <c r="ET657" s="202"/>
      <c r="EU657" s="202"/>
      <c r="EV657" s="202"/>
      <c r="EW657" s="202"/>
      <c r="EX657" s="202"/>
      <c r="EY657" s="202"/>
      <c r="EZ657" s="202"/>
      <c r="FA657" s="202"/>
      <c r="FB657" s="202"/>
      <c r="FC657" s="202"/>
      <c r="FD657" s="202"/>
      <c r="FE657" s="202"/>
      <c r="FF657" s="202"/>
      <c r="FG657" s="202"/>
      <c r="FH657" s="202"/>
      <c r="FI657" s="202"/>
      <c r="FJ657" s="202"/>
      <c r="FK657" s="202"/>
      <c r="FL657" s="202"/>
      <c r="FM657" s="202"/>
      <c r="FN657" s="202"/>
      <c r="FO657" s="202"/>
      <c r="FP657" s="202"/>
      <c r="FQ657" s="202"/>
      <c r="FR657" s="202"/>
      <c r="FS657" s="202"/>
      <c r="FT657" s="202"/>
      <c r="FU657" s="202"/>
      <c r="FV657" s="202"/>
      <c r="FW657" s="202"/>
      <c r="FX657" s="202"/>
      <c r="FY657" s="202"/>
      <c r="FZ657" s="202"/>
      <c r="GA657" s="202"/>
      <c r="GB657" s="202"/>
      <c r="GC657" s="202"/>
      <c r="GD657" s="202"/>
      <c r="GE657" s="202"/>
      <c r="GF657" s="202"/>
      <c r="GG657" s="202"/>
      <c r="GH657" s="202"/>
      <c r="GI657" s="202"/>
      <c r="GJ657" s="202"/>
      <c r="GK657" s="202"/>
      <c r="GL657" s="202"/>
      <c r="GM657" s="202"/>
      <c r="GN657" s="202"/>
      <c r="GO657" s="202"/>
      <c r="GP657" s="202"/>
      <c r="GQ657" s="202"/>
      <c r="GR657" s="202"/>
      <c r="GS657" s="202"/>
      <c r="GT657" s="202"/>
      <c r="GU657" s="202"/>
      <c r="GV657" s="202"/>
      <c r="GW657" s="202"/>
      <c r="GX657" s="202"/>
      <c r="GY657" s="202"/>
      <c r="GZ657" s="202"/>
      <c r="HA657" s="202"/>
      <c r="HB657" s="202"/>
      <c r="HC657" s="202"/>
      <c r="HD657" s="202"/>
      <c r="HE657" s="202"/>
      <c r="HF657" s="202"/>
      <c r="HG657" s="202"/>
      <c r="HH657" s="202"/>
      <c r="HI657" s="202"/>
      <c r="HJ657" s="202"/>
      <c r="HK657" s="202"/>
      <c r="HL657" s="202"/>
      <c r="HM657" s="202"/>
      <c r="HN657" s="202"/>
      <c r="HO657" s="202"/>
      <c r="HP657" s="202"/>
      <c r="HQ657" s="202"/>
      <c r="HR657" s="202"/>
      <c r="HS657" s="202"/>
    </row>
    <row r="658" spans="51:227" ht="10" customHeight="1" x14ac:dyDescent="0.35">
      <c r="AY658" s="202"/>
      <c r="AZ658" s="202"/>
      <c r="BA658" s="202"/>
      <c r="BB658" s="202"/>
      <c r="BC658" s="202"/>
      <c r="BD658" s="202"/>
      <c r="BE658" s="202"/>
      <c r="BF658" s="202"/>
      <c r="BG658" s="202"/>
      <c r="BH658" s="202"/>
      <c r="BI658" s="202"/>
      <c r="BJ658" s="202"/>
      <c r="BK658" s="202"/>
      <c r="BL658" s="202"/>
      <c r="BM658" s="202"/>
      <c r="BN658" s="202"/>
      <c r="BO658" s="202"/>
      <c r="BP658" s="202"/>
      <c r="BQ658" s="202"/>
      <c r="BR658" s="202"/>
      <c r="BS658" s="202"/>
      <c r="BT658" s="202"/>
      <c r="BU658" s="202"/>
      <c r="BV658" s="202"/>
      <c r="BW658" s="202"/>
      <c r="BX658" s="202"/>
      <c r="BY658" s="202"/>
      <c r="BZ658" s="202"/>
      <c r="CA658" s="202"/>
      <c r="CB658" s="202"/>
      <c r="CC658" s="202"/>
      <c r="CD658" s="202"/>
      <c r="CE658" s="202"/>
      <c r="CF658" s="202"/>
      <c r="CG658" s="202"/>
      <c r="CH658" s="202"/>
      <c r="CI658" s="202"/>
      <c r="CJ658" s="202"/>
      <c r="CK658" s="202"/>
      <c r="CL658" s="202"/>
      <c r="CM658" s="202"/>
      <c r="CN658" s="202"/>
      <c r="CO658" s="202"/>
      <c r="CP658" s="202"/>
      <c r="CQ658" s="202"/>
      <c r="CR658" s="202"/>
      <c r="CS658" s="202"/>
      <c r="CT658" s="202"/>
      <c r="CU658" s="202"/>
      <c r="CV658" s="202"/>
      <c r="CW658" s="202"/>
      <c r="CX658" s="202"/>
      <c r="CY658" s="202"/>
      <c r="CZ658" s="202"/>
      <c r="DA658" s="202"/>
      <c r="DB658" s="202"/>
      <c r="DC658" s="202"/>
      <c r="DD658" s="202"/>
      <c r="DE658" s="202"/>
      <c r="DF658" s="202"/>
      <c r="DG658" s="202"/>
      <c r="DH658" s="202"/>
      <c r="DI658" s="202"/>
      <c r="DJ658" s="202"/>
      <c r="DK658" s="202"/>
      <c r="DL658" s="202"/>
      <c r="DM658" s="202"/>
      <c r="DN658" s="202"/>
      <c r="DO658" s="202"/>
      <c r="DP658" s="202"/>
      <c r="DQ658" s="202"/>
      <c r="DR658" s="202"/>
      <c r="DS658" s="202"/>
      <c r="DT658" s="202"/>
      <c r="DU658" s="202"/>
      <c r="DV658" s="202"/>
      <c r="DW658" s="202"/>
      <c r="DX658" s="202"/>
      <c r="DY658" s="202"/>
      <c r="DZ658" s="202"/>
      <c r="EA658" s="202"/>
      <c r="EB658" s="202"/>
      <c r="EC658" s="202"/>
      <c r="ED658" s="202"/>
      <c r="EE658" s="202"/>
      <c r="EF658" s="202"/>
      <c r="EG658" s="202"/>
      <c r="EH658" s="202"/>
      <c r="EI658" s="202"/>
      <c r="EJ658" s="202"/>
      <c r="EK658" s="202"/>
      <c r="EL658" s="202"/>
      <c r="EM658" s="202"/>
      <c r="EN658" s="202"/>
      <c r="EO658" s="202"/>
      <c r="EP658" s="202"/>
      <c r="EQ658" s="202"/>
      <c r="ER658" s="202"/>
      <c r="ES658" s="202"/>
      <c r="ET658" s="202"/>
      <c r="EU658" s="202"/>
      <c r="EV658" s="202"/>
      <c r="EW658" s="202"/>
      <c r="EX658" s="202"/>
      <c r="EY658" s="202"/>
      <c r="EZ658" s="202"/>
      <c r="FA658" s="202"/>
      <c r="FB658" s="202"/>
      <c r="FC658" s="202"/>
      <c r="FD658" s="202"/>
      <c r="FE658" s="202"/>
      <c r="FF658" s="202"/>
      <c r="FG658" s="202"/>
      <c r="FH658" s="202"/>
      <c r="FI658" s="202"/>
      <c r="FJ658" s="202"/>
      <c r="FK658" s="202"/>
      <c r="FL658" s="202"/>
      <c r="FM658" s="202"/>
      <c r="FN658" s="202"/>
      <c r="FO658" s="202"/>
      <c r="FP658" s="202"/>
      <c r="FQ658" s="202"/>
      <c r="FR658" s="202"/>
      <c r="FS658" s="202"/>
      <c r="FT658" s="202"/>
      <c r="FU658" s="202"/>
      <c r="FV658" s="202"/>
      <c r="FW658" s="202"/>
      <c r="FX658" s="202"/>
      <c r="FY658" s="202"/>
      <c r="FZ658" s="202"/>
      <c r="GA658" s="202"/>
      <c r="GB658" s="202"/>
      <c r="GC658" s="202"/>
      <c r="GD658" s="202"/>
      <c r="GE658" s="202"/>
      <c r="GF658" s="202"/>
      <c r="GG658" s="202"/>
      <c r="GH658" s="202"/>
      <c r="GI658" s="202"/>
      <c r="GJ658" s="202"/>
      <c r="GK658" s="202"/>
      <c r="GL658" s="202"/>
      <c r="GM658" s="202"/>
      <c r="GN658" s="202"/>
      <c r="GO658" s="202"/>
      <c r="GP658" s="202"/>
      <c r="GQ658" s="202"/>
      <c r="GR658" s="202"/>
      <c r="GS658" s="202"/>
      <c r="GT658" s="202"/>
      <c r="GU658" s="202"/>
      <c r="GV658" s="202"/>
      <c r="GW658" s="202"/>
      <c r="GX658" s="202"/>
      <c r="GY658" s="202"/>
      <c r="GZ658" s="202"/>
      <c r="HA658" s="202"/>
      <c r="HB658" s="202"/>
      <c r="HC658" s="202"/>
      <c r="HD658" s="202"/>
      <c r="HE658" s="202"/>
      <c r="HF658" s="202"/>
      <c r="HG658" s="202"/>
      <c r="HH658" s="202"/>
      <c r="HI658" s="202"/>
      <c r="HJ658" s="202"/>
      <c r="HK658" s="202"/>
      <c r="HL658" s="202"/>
      <c r="HM658" s="202"/>
      <c r="HN658" s="202"/>
      <c r="HO658" s="202"/>
      <c r="HP658" s="202"/>
      <c r="HQ658" s="202"/>
      <c r="HR658" s="202"/>
      <c r="HS658" s="202"/>
    </row>
    <row r="659" spans="51:227" ht="10" customHeight="1" x14ac:dyDescent="0.35">
      <c r="AY659" s="202"/>
      <c r="AZ659" s="202"/>
      <c r="BA659" s="202"/>
      <c r="BB659" s="202"/>
      <c r="BC659" s="202"/>
      <c r="BD659" s="202"/>
      <c r="BE659" s="202"/>
      <c r="BF659" s="202"/>
      <c r="BG659" s="202"/>
      <c r="BH659" s="202"/>
      <c r="BI659" s="202"/>
      <c r="BJ659" s="202"/>
      <c r="BK659" s="202"/>
      <c r="BL659" s="202"/>
      <c r="BM659" s="202"/>
      <c r="BN659" s="202"/>
      <c r="BO659" s="202"/>
      <c r="BP659" s="202"/>
      <c r="BQ659" s="202"/>
      <c r="BR659" s="202"/>
      <c r="BS659" s="202"/>
      <c r="BT659" s="202"/>
      <c r="BU659" s="202"/>
      <c r="BV659" s="202"/>
      <c r="BW659" s="202"/>
      <c r="BX659" s="202"/>
      <c r="BY659" s="202"/>
      <c r="BZ659" s="202"/>
      <c r="CA659" s="202"/>
      <c r="CB659" s="202"/>
      <c r="CC659" s="202"/>
      <c r="CD659" s="202"/>
      <c r="CE659" s="202"/>
      <c r="CF659" s="202"/>
      <c r="CG659" s="202"/>
      <c r="CH659" s="202"/>
      <c r="CI659" s="202"/>
      <c r="CJ659" s="202"/>
      <c r="CK659" s="202"/>
      <c r="CL659" s="202"/>
      <c r="CM659" s="202"/>
      <c r="CN659" s="202"/>
      <c r="CO659" s="202"/>
      <c r="CP659" s="202"/>
      <c r="CQ659" s="202"/>
      <c r="CR659" s="202"/>
      <c r="CS659" s="202"/>
      <c r="CT659" s="202"/>
      <c r="CU659" s="202"/>
      <c r="CV659" s="202"/>
      <c r="CW659" s="202"/>
      <c r="CX659" s="202"/>
      <c r="CY659" s="202"/>
      <c r="CZ659" s="202"/>
      <c r="DA659" s="202"/>
      <c r="DB659" s="202"/>
      <c r="DC659" s="202"/>
      <c r="DD659" s="202"/>
      <c r="DE659" s="202"/>
      <c r="DF659" s="202"/>
      <c r="DG659" s="202"/>
      <c r="DH659" s="202"/>
      <c r="DI659" s="202"/>
      <c r="DJ659" s="202"/>
      <c r="DK659" s="202"/>
      <c r="DL659" s="202"/>
      <c r="DM659" s="202"/>
      <c r="DN659" s="202"/>
      <c r="DO659" s="202"/>
      <c r="DP659" s="202"/>
      <c r="DQ659" s="202"/>
      <c r="DR659" s="202"/>
      <c r="DS659" s="202"/>
      <c r="DT659" s="202"/>
      <c r="DU659" s="202"/>
      <c r="DV659" s="202"/>
      <c r="DW659" s="202"/>
      <c r="DX659" s="202"/>
      <c r="DY659" s="202"/>
      <c r="DZ659" s="202"/>
      <c r="EA659" s="202"/>
      <c r="EB659" s="202"/>
      <c r="EC659" s="202"/>
      <c r="ED659" s="202"/>
      <c r="EE659" s="202"/>
      <c r="EF659" s="202"/>
      <c r="EG659" s="202"/>
      <c r="EH659" s="202"/>
      <c r="EI659" s="202"/>
      <c r="EJ659" s="202"/>
      <c r="EK659" s="202"/>
      <c r="EL659" s="202"/>
      <c r="EM659" s="202"/>
      <c r="EN659" s="202"/>
      <c r="EO659" s="202"/>
      <c r="EP659" s="202"/>
      <c r="EQ659" s="202"/>
      <c r="ER659" s="202"/>
      <c r="ES659" s="202"/>
      <c r="ET659" s="202"/>
      <c r="EU659" s="202"/>
      <c r="EV659" s="202"/>
      <c r="EW659" s="202"/>
      <c r="EX659" s="202"/>
      <c r="EY659" s="202"/>
      <c r="EZ659" s="202"/>
      <c r="FA659" s="202"/>
      <c r="FB659" s="202"/>
      <c r="FC659" s="202"/>
      <c r="FD659" s="202"/>
      <c r="FE659" s="202"/>
      <c r="FF659" s="202"/>
      <c r="FG659" s="202"/>
      <c r="FH659" s="202"/>
      <c r="FI659" s="202"/>
      <c r="FJ659" s="202"/>
      <c r="FK659" s="202"/>
      <c r="FL659" s="202"/>
      <c r="FM659" s="202"/>
      <c r="FN659" s="202"/>
      <c r="FO659" s="202"/>
      <c r="FP659" s="202"/>
      <c r="FQ659" s="202"/>
      <c r="FR659" s="202"/>
      <c r="FS659" s="202"/>
      <c r="FT659" s="202"/>
      <c r="FU659" s="202"/>
      <c r="FV659" s="202"/>
      <c r="FW659" s="202"/>
      <c r="FX659" s="202"/>
      <c r="FY659" s="202"/>
      <c r="FZ659" s="202"/>
      <c r="GA659" s="202"/>
      <c r="GB659" s="202"/>
      <c r="GC659" s="202"/>
      <c r="GD659" s="202"/>
      <c r="GE659" s="202"/>
      <c r="GF659" s="202"/>
      <c r="GG659" s="202"/>
      <c r="GH659" s="202"/>
      <c r="GI659" s="202"/>
      <c r="GJ659" s="202"/>
      <c r="GK659" s="202"/>
      <c r="GL659" s="202"/>
      <c r="GM659" s="202"/>
      <c r="GN659" s="202"/>
      <c r="GO659" s="202"/>
      <c r="GP659" s="202"/>
      <c r="GQ659" s="202"/>
      <c r="GR659" s="202"/>
      <c r="GS659" s="202"/>
      <c r="GT659" s="202"/>
      <c r="GU659" s="202"/>
      <c r="GV659" s="202"/>
      <c r="GW659" s="202"/>
      <c r="GX659" s="202"/>
      <c r="GY659" s="202"/>
      <c r="GZ659" s="202"/>
      <c r="HA659" s="202"/>
      <c r="HB659" s="202"/>
      <c r="HC659" s="202"/>
      <c r="HD659" s="202"/>
      <c r="HE659" s="202"/>
      <c r="HF659" s="202"/>
      <c r="HG659" s="202"/>
      <c r="HH659" s="202"/>
      <c r="HI659" s="202"/>
      <c r="HJ659" s="202"/>
      <c r="HK659" s="202"/>
      <c r="HL659" s="202"/>
      <c r="HM659" s="202"/>
      <c r="HN659" s="202"/>
      <c r="HO659" s="202"/>
      <c r="HP659" s="202"/>
      <c r="HQ659" s="202"/>
      <c r="HR659" s="202"/>
      <c r="HS659" s="202"/>
    </row>
    <row r="660" spans="51:227" ht="10" customHeight="1" x14ac:dyDescent="0.35">
      <c r="AY660" s="202"/>
      <c r="AZ660" s="202"/>
      <c r="BA660" s="202"/>
      <c r="BB660" s="202"/>
      <c r="BC660" s="202"/>
      <c r="BD660" s="202"/>
      <c r="BE660" s="202"/>
      <c r="BF660" s="202"/>
      <c r="BG660" s="202"/>
      <c r="BH660" s="202"/>
      <c r="BI660" s="202"/>
      <c r="BJ660" s="202"/>
      <c r="BK660" s="202"/>
      <c r="BL660" s="202"/>
      <c r="BM660" s="202"/>
      <c r="BN660" s="202"/>
      <c r="BO660" s="202"/>
      <c r="BP660" s="202"/>
      <c r="BQ660" s="202"/>
      <c r="BR660" s="202"/>
      <c r="BS660" s="202"/>
      <c r="BT660" s="202"/>
      <c r="BU660" s="202"/>
      <c r="BV660" s="202"/>
      <c r="BW660" s="202"/>
      <c r="BX660" s="202"/>
      <c r="BY660" s="202"/>
      <c r="BZ660" s="202"/>
      <c r="CA660" s="202"/>
      <c r="CB660" s="202"/>
      <c r="CC660" s="202"/>
      <c r="CD660" s="202"/>
      <c r="CE660" s="202"/>
      <c r="CF660" s="202"/>
      <c r="CG660" s="202"/>
      <c r="CH660" s="202"/>
      <c r="CI660" s="202"/>
      <c r="CJ660" s="202"/>
      <c r="CK660" s="202"/>
      <c r="CL660" s="202"/>
      <c r="CM660" s="202"/>
      <c r="CN660" s="202"/>
      <c r="CO660" s="202"/>
      <c r="CP660" s="202"/>
      <c r="CQ660" s="202"/>
      <c r="CR660" s="202"/>
      <c r="CS660" s="202"/>
      <c r="CT660" s="202"/>
      <c r="CU660" s="202"/>
      <c r="CV660" s="202"/>
      <c r="CW660" s="202"/>
      <c r="CX660" s="202"/>
      <c r="CY660" s="202"/>
      <c r="CZ660" s="202"/>
      <c r="DA660" s="202"/>
      <c r="DB660" s="202"/>
      <c r="DC660" s="202"/>
      <c r="DD660" s="202"/>
      <c r="DE660" s="202"/>
      <c r="DF660" s="202"/>
      <c r="DG660" s="202"/>
      <c r="DH660" s="202"/>
      <c r="DI660" s="202"/>
      <c r="DJ660" s="202"/>
      <c r="DK660" s="202"/>
      <c r="DL660" s="202"/>
      <c r="DM660" s="202"/>
      <c r="DN660" s="202"/>
      <c r="DO660" s="202"/>
      <c r="DP660" s="202"/>
      <c r="DQ660" s="202"/>
      <c r="DR660" s="202"/>
      <c r="DS660" s="202"/>
      <c r="DT660" s="202"/>
      <c r="DU660" s="202"/>
      <c r="DV660" s="202"/>
      <c r="DW660" s="202"/>
      <c r="DX660" s="202"/>
      <c r="DY660" s="202"/>
      <c r="DZ660" s="202"/>
      <c r="EA660" s="202"/>
      <c r="EB660" s="202"/>
      <c r="EC660" s="202"/>
      <c r="ED660" s="202"/>
      <c r="EE660" s="202"/>
      <c r="EF660" s="202"/>
      <c r="EG660" s="202"/>
      <c r="EH660" s="202"/>
      <c r="EI660" s="202"/>
      <c r="EJ660" s="202"/>
      <c r="EK660" s="202"/>
      <c r="EL660" s="202"/>
      <c r="EM660" s="202"/>
      <c r="EN660" s="202"/>
      <c r="EO660" s="202"/>
      <c r="EP660" s="202"/>
      <c r="EQ660" s="202"/>
      <c r="ER660" s="202"/>
      <c r="ES660" s="202"/>
      <c r="ET660" s="202"/>
      <c r="EU660" s="202"/>
      <c r="EV660" s="202"/>
      <c r="EW660" s="202"/>
      <c r="EX660" s="202"/>
      <c r="EY660" s="202"/>
      <c r="EZ660" s="202"/>
      <c r="FA660" s="202"/>
      <c r="FB660" s="202"/>
      <c r="FC660" s="202"/>
      <c r="FD660" s="202"/>
      <c r="FE660" s="202"/>
      <c r="FF660" s="202"/>
      <c r="FG660" s="202"/>
      <c r="FH660" s="202"/>
      <c r="FI660" s="202"/>
      <c r="FJ660" s="202"/>
      <c r="FK660" s="202"/>
      <c r="FL660" s="202"/>
      <c r="FM660" s="202"/>
      <c r="FN660" s="202"/>
      <c r="FO660" s="202"/>
      <c r="FP660" s="202"/>
      <c r="FQ660" s="202"/>
      <c r="FR660" s="202"/>
      <c r="FS660" s="202"/>
      <c r="FT660" s="202"/>
      <c r="FU660" s="202"/>
      <c r="FV660" s="202"/>
      <c r="FW660" s="202"/>
      <c r="FX660" s="202"/>
      <c r="FY660" s="202"/>
      <c r="FZ660" s="202"/>
      <c r="GA660" s="202"/>
      <c r="GB660" s="202"/>
      <c r="GC660" s="202"/>
      <c r="GD660" s="202"/>
      <c r="GE660" s="202"/>
      <c r="GF660" s="202"/>
      <c r="GG660" s="202"/>
      <c r="GH660" s="202"/>
      <c r="GI660" s="202"/>
      <c r="GJ660" s="202"/>
      <c r="GK660" s="202"/>
      <c r="GL660" s="202"/>
      <c r="GM660" s="202"/>
      <c r="GN660" s="202"/>
      <c r="GO660" s="202"/>
      <c r="GP660" s="202"/>
      <c r="GQ660" s="202"/>
      <c r="GR660" s="202"/>
      <c r="GS660" s="202"/>
      <c r="GT660" s="202"/>
      <c r="GU660" s="202"/>
      <c r="GV660" s="202"/>
      <c r="GW660" s="202"/>
      <c r="GX660" s="202"/>
      <c r="GY660" s="202"/>
      <c r="GZ660" s="202"/>
      <c r="HA660" s="202"/>
      <c r="HB660" s="202"/>
      <c r="HC660" s="202"/>
      <c r="HD660" s="202"/>
      <c r="HE660" s="202"/>
      <c r="HF660" s="202"/>
      <c r="HG660" s="202"/>
      <c r="HH660" s="202"/>
      <c r="HI660" s="202"/>
      <c r="HJ660" s="202"/>
      <c r="HK660" s="202"/>
      <c r="HL660" s="202"/>
      <c r="HM660" s="202"/>
      <c r="HN660" s="202"/>
      <c r="HO660" s="202"/>
      <c r="HP660" s="202"/>
      <c r="HQ660" s="202"/>
      <c r="HR660" s="202"/>
      <c r="HS660" s="202"/>
    </row>
    <row r="661" spans="51:227" ht="10" customHeight="1" x14ac:dyDescent="0.35">
      <c r="AY661" s="202"/>
      <c r="AZ661" s="202"/>
      <c r="BA661" s="202"/>
      <c r="BB661" s="202"/>
      <c r="BC661" s="202"/>
      <c r="BD661" s="202"/>
      <c r="BE661" s="202"/>
      <c r="BF661" s="202"/>
      <c r="BG661" s="202"/>
      <c r="BH661" s="202"/>
      <c r="BI661" s="202"/>
      <c r="BJ661" s="202"/>
      <c r="BK661" s="202"/>
      <c r="BL661" s="202"/>
      <c r="BM661" s="202"/>
      <c r="BN661" s="202"/>
      <c r="BO661" s="202"/>
      <c r="BP661" s="202"/>
      <c r="BQ661" s="202"/>
      <c r="BR661" s="202"/>
      <c r="BS661" s="202"/>
      <c r="BT661" s="202"/>
      <c r="BU661" s="202"/>
      <c r="BV661" s="202"/>
      <c r="BW661" s="202"/>
      <c r="BX661" s="202"/>
      <c r="BY661" s="202"/>
      <c r="BZ661" s="202"/>
      <c r="CA661" s="202"/>
      <c r="CB661" s="202"/>
      <c r="CC661" s="202"/>
      <c r="CD661" s="202"/>
      <c r="CE661" s="202"/>
      <c r="CF661" s="202"/>
      <c r="CG661" s="202"/>
      <c r="CH661" s="202"/>
      <c r="CI661" s="202"/>
      <c r="CJ661" s="202"/>
      <c r="CK661" s="202"/>
      <c r="CL661" s="202"/>
      <c r="CM661" s="202"/>
      <c r="CN661" s="202"/>
      <c r="CO661" s="202"/>
      <c r="CP661" s="202"/>
      <c r="CQ661" s="202"/>
      <c r="CR661" s="202"/>
      <c r="CS661" s="202"/>
      <c r="CT661" s="202"/>
      <c r="CU661" s="202"/>
      <c r="CV661" s="202"/>
      <c r="CW661" s="202"/>
      <c r="CX661" s="202"/>
      <c r="CY661" s="202"/>
      <c r="CZ661" s="202"/>
      <c r="DA661" s="202"/>
      <c r="DB661" s="202"/>
      <c r="DC661" s="202"/>
      <c r="DD661" s="202"/>
      <c r="DE661" s="202"/>
      <c r="DF661" s="202"/>
      <c r="DG661" s="202"/>
      <c r="DH661" s="202"/>
      <c r="DI661" s="202"/>
      <c r="DJ661" s="202"/>
      <c r="DK661" s="202"/>
      <c r="DL661" s="202"/>
      <c r="DM661" s="202"/>
      <c r="DN661" s="202"/>
      <c r="DO661" s="202"/>
      <c r="DP661" s="202"/>
      <c r="DQ661" s="202"/>
      <c r="DR661" s="202"/>
      <c r="DS661" s="202"/>
      <c r="DT661" s="202"/>
      <c r="DU661" s="202"/>
      <c r="DV661" s="202"/>
      <c r="DW661" s="202"/>
      <c r="DX661" s="202"/>
      <c r="DY661" s="202"/>
      <c r="DZ661" s="202"/>
      <c r="EA661" s="202"/>
      <c r="EB661" s="202"/>
      <c r="EC661" s="202"/>
      <c r="ED661" s="202"/>
      <c r="EE661" s="202"/>
      <c r="EF661" s="202"/>
      <c r="EG661" s="202"/>
      <c r="EH661" s="202"/>
      <c r="EI661" s="202"/>
      <c r="EJ661" s="202"/>
      <c r="EK661" s="202"/>
      <c r="EL661" s="202"/>
      <c r="EM661" s="202"/>
      <c r="EN661" s="202"/>
      <c r="EO661" s="202"/>
      <c r="EP661" s="202"/>
      <c r="EQ661" s="202"/>
      <c r="ER661" s="202"/>
      <c r="ES661" s="202"/>
      <c r="ET661" s="202"/>
      <c r="EU661" s="202"/>
      <c r="EV661" s="202"/>
      <c r="EW661" s="202"/>
      <c r="EX661" s="202"/>
      <c r="EY661" s="202"/>
      <c r="EZ661" s="202"/>
      <c r="FA661" s="202"/>
      <c r="FB661" s="202"/>
      <c r="FC661" s="202"/>
      <c r="FD661" s="202"/>
      <c r="FE661" s="202"/>
      <c r="FF661" s="202"/>
      <c r="FG661" s="202"/>
      <c r="FH661" s="202"/>
      <c r="FI661" s="202"/>
      <c r="FJ661" s="202"/>
      <c r="FK661" s="202"/>
      <c r="FL661" s="202"/>
      <c r="FM661" s="202"/>
      <c r="FN661" s="202"/>
      <c r="FO661" s="202"/>
      <c r="FP661" s="202"/>
      <c r="FQ661" s="202"/>
      <c r="FR661" s="202"/>
      <c r="FS661" s="202"/>
      <c r="FT661" s="202"/>
      <c r="FU661" s="202"/>
      <c r="FV661" s="202"/>
      <c r="FW661" s="202"/>
      <c r="FX661" s="202"/>
      <c r="FY661" s="202"/>
      <c r="FZ661" s="202"/>
      <c r="GA661" s="202"/>
      <c r="GB661" s="202"/>
      <c r="GC661" s="202"/>
      <c r="GD661" s="202"/>
      <c r="GE661" s="202"/>
      <c r="GF661" s="202"/>
      <c r="GG661" s="202"/>
      <c r="GH661" s="202"/>
      <c r="GI661" s="202"/>
      <c r="GJ661" s="202"/>
      <c r="GK661" s="202"/>
      <c r="GL661" s="202"/>
      <c r="GM661" s="202"/>
      <c r="GN661" s="202"/>
      <c r="GO661" s="202"/>
      <c r="GP661" s="202"/>
      <c r="GQ661" s="202"/>
      <c r="GR661" s="202"/>
      <c r="GS661" s="202"/>
      <c r="GT661" s="202"/>
      <c r="GU661" s="202"/>
      <c r="GV661" s="202"/>
      <c r="GW661" s="202"/>
      <c r="GX661" s="202"/>
      <c r="GY661" s="202"/>
      <c r="GZ661" s="202"/>
      <c r="HA661" s="202"/>
      <c r="HB661" s="202"/>
      <c r="HC661" s="202"/>
      <c r="HD661" s="202"/>
      <c r="HE661" s="202"/>
      <c r="HF661" s="202"/>
      <c r="HG661" s="202"/>
      <c r="HH661" s="202"/>
      <c r="HI661" s="202"/>
      <c r="HJ661" s="202"/>
      <c r="HK661" s="202"/>
      <c r="HL661" s="202"/>
      <c r="HM661" s="202"/>
      <c r="HN661" s="202"/>
      <c r="HO661" s="202"/>
      <c r="HP661" s="202"/>
      <c r="HQ661" s="202"/>
      <c r="HR661" s="202"/>
      <c r="HS661" s="202"/>
    </row>
    <row r="662" spans="51:227" ht="10" customHeight="1" x14ac:dyDescent="0.35">
      <c r="AY662" s="202"/>
      <c r="AZ662" s="202"/>
      <c r="BA662" s="202"/>
      <c r="BB662" s="202"/>
      <c r="BC662" s="202"/>
      <c r="BD662" s="202"/>
      <c r="BE662" s="202"/>
      <c r="BF662" s="202"/>
      <c r="BG662" s="202"/>
      <c r="BH662" s="202"/>
      <c r="BI662" s="202"/>
      <c r="BJ662" s="202"/>
      <c r="BK662" s="202"/>
      <c r="BL662" s="202"/>
      <c r="BM662" s="202"/>
      <c r="BN662" s="202"/>
      <c r="BO662" s="202"/>
      <c r="BP662" s="202"/>
      <c r="BQ662" s="202"/>
      <c r="BR662" s="202"/>
      <c r="BS662" s="202"/>
      <c r="BT662" s="202"/>
      <c r="BU662" s="202"/>
      <c r="BV662" s="202"/>
      <c r="BW662" s="202"/>
      <c r="BX662" s="202"/>
      <c r="BY662" s="202"/>
      <c r="BZ662" s="202"/>
      <c r="CA662" s="202"/>
      <c r="CB662" s="202"/>
      <c r="CC662" s="202"/>
      <c r="CD662" s="202"/>
      <c r="CE662" s="202"/>
      <c r="CF662" s="202"/>
      <c r="CG662" s="202"/>
      <c r="CH662" s="202"/>
      <c r="CI662" s="202"/>
      <c r="CJ662" s="202"/>
      <c r="CK662" s="202"/>
      <c r="CL662" s="202"/>
      <c r="CM662" s="202"/>
      <c r="CN662" s="202"/>
      <c r="CO662" s="202"/>
      <c r="CP662" s="202"/>
      <c r="CQ662" s="202"/>
      <c r="CR662" s="202"/>
      <c r="CS662" s="202"/>
      <c r="CT662" s="202"/>
      <c r="CU662" s="202"/>
      <c r="CV662" s="202"/>
      <c r="CW662" s="202"/>
      <c r="CX662" s="202"/>
      <c r="CY662" s="202"/>
      <c r="CZ662" s="202"/>
      <c r="DA662" s="202"/>
      <c r="DB662" s="202"/>
      <c r="DC662" s="202"/>
      <c r="DD662" s="202"/>
      <c r="DE662" s="202"/>
      <c r="DF662" s="202"/>
      <c r="DG662" s="202"/>
      <c r="DH662" s="202"/>
      <c r="DI662" s="202"/>
      <c r="DJ662" s="202"/>
      <c r="DK662" s="202"/>
      <c r="DL662" s="202"/>
      <c r="DM662" s="202"/>
      <c r="DN662" s="202"/>
      <c r="DO662" s="202"/>
      <c r="DP662" s="202"/>
      <c r="DQ662" s="202"/>
      <c r="DR662" s="202"/>
      <c r="DS662" s="202"/>
      <c r="DT662" s="202"/>
      <c r="DU662" s="202"/>
      <c r="DV662" s="202"/>
      <c r="DW662" s="202"/>
      <c r="DX662" s="202"/>
      <c r="DY662" s="202"/>
      <c r="DZ662" s="202"/>
      <c r="EA662" s="202"/>
      <c r="EB662" s="202"/>
      <c r="EC662" s="202"/>
      <c r="ED662" s="202"/>
      <c r="EE662" s="202"/>
      <c r="EF662" s="202"/>
      <c r="EG662" s="202"/>
      <c r="EH662" s="202"/>
      <c r="EI662" s="202"/>
      <c r="EJ662" s="202"/>
      <c r="EK662" s="202"/>
      <c r="EL662" s="202"/>
      <c r="EM662" s="202"/>
      <c r="EN662" s="202"/>
      <c r="EO662" s="202"/>
      <c r="EP662" s="202"/>
      <c r="EQ662" s="202"/>
      <c r="ER662" s="202"/>
      <c r="ES662" s="202"/>
      <c r="ET662" s="202"/>
      <c r="EU662" s="202"/>
      <c r="EV662" s="202"/>
      <c r="EW662" s="202"/>
      <c r="EX662" s="202"/>
      <c r="EY662" s="202"/>
      <c r="EZ662" s="202"/>
      <c r="FA662" s="202"/>
      <c r="FB662" s="202"/>
      <c r="FC662" s="202"/>
      <c r="FD662" s="202"/>
      <c r="FE662" s="202"/>
      <c r="FF662" s="202"/>
      <c r="FG662" s="202"/>
      <c r="FH662" s="202"/>
      <c r="FI662" s="202"/>
      <c r="FJ662" s="202"/>
      <c r="FK662" s="202"/>
      <c r="FL662" s="202"/>
      <c r="FM662" s="202"/>
      <c r="FN662" s="202"/>
      <c r="FO662" s="202"/>
      <c r="FP662" s="202"/>
      <c r="FQ662" s="202"/>
      <c r="FR662" s="202"/>
      <c r="FS662" s="202"/>
      <c r="FT662" s="202"/>
      <c r="FU662" s="202"/>
      <c r="FV662" s="202"/>
      <c r="FW662" s="202"/>
      <c r="FX662" s="202"/>
      <c r="FY662" s="202"/>
      <c r="FZ662" s="202"/>
      <c r="GA662" s="202"/>
      <c r="GB662" s="202"/>
      <c r="GC662" s="202"/>
      <c r="GD662" s="202"/>
      <c r="GE662" s="202"/>
      <c r="GF662" s="202"/>
      <c r="GG662" s="202"/>
      <c r="GH662" s="202"/>
      <c r="GI662" s="202"/>
      <c r="GJ662" s="202"/>
      <c r="GK662" s="202"/>
      <c r="GL662" s="202"/>
      <c r="GM662" s="202"/>
      <c r="GN662" s="202"/>
      <c r="GO662" s="202"/>
      <c r="GP662" s="202"/>
      <c r="GQ662" s="202"/>
      <c r="GR662" s="202"/>
      <c r="GS662" s="202"/>
      <c r="GT662" s="202"/>
      <c r="GU662" s="202"/>
      <c r="GV662" s="202"/>
      <c r="GW662" s="202"/>
      <c r="GX662" s="202"/>
      <c r="GY662" s="202"/>
      <c r="GZ662" s="202"/>
      <c r="HA662" s="202"/>
      <c r="HB662" s="202"/>
      <c r="HC662" s="202"/>
      <c r="HD662" s="202"/>
      <c r="HE662" s="202"/>
      <c r="HF662" s="202"/>
      <c r="HG662" s="202"/>
      <c r="HH662" s="202"/>
      <c r="HI662" s="202"/>
      <c r="HJ662" s="202"/>
      <c r="HK662" s="202"/>
      <c r="HL662" s="202"/>
      <c r="HM662" s="202"/>
      <c r="HN662" s="202"/>
      <c r="HO662" s="202"/>
      <c r="HP662" s="202"/>
      <c r="HQ662" s="202"/>
      <c r="HR662" s="202"/>
      <c r="HS662" s="202"/>
    </row>
    <row r="663" spans="51:227" ht="10" customHeight="1" x14ac:dyDescent="0.35">
      <c r="AY663" s="202"/>
      <c r="AZ663" s="202"/>
      <c r="BA663" s="202"/>
      <c r="BB663" s="202"/>
      <c r="BC663" s="202"/>
      <c r="BD663" s="202"/>
      <c r="BE663" s="202"/>
      <c r="BF663" s="202"/>
      <c r="BG663" s="202"/>
      <c r="BH663" s="202"/>
      <c r="BI663" s="202"/>
      <c r="BJ663" s="202"/>
      <c r="BK663" s="202"/>
      <c r="BL663" s="202"/>
      <c r="BM663" s="202"/>
      <c r="BN663" s="202"/>
      <c r="BO663" s="202"/>
      <c r="BP663" s="202"/>
      <c r="BQ663" s="202"/>
      <c r="BR663" s="202"/>
      <c r="BS663" s="202"/>
      <c r="BT663" s="202"/>
      <c r="BU663" s="202"/>
      <c r="BV663" s="202"/>
      <c r="BW663" s="202"/>
      <c r="BX663" s="202"/>
      <c r="BY663" s="202"/>
      <c r="BZ663" s="202"/>
      <c r="CA663" s="202"/>
      <c r="CB663" s="202"/>
      <c r="CC663" s="202"/>
      <c r="CD663" s="202"/>
      <c r="CE663" s="202"/>
      <c r="CF663" s="202"/>
      <c r="CG663" s="202"/>
      <c r="CH663" s="202"/>
      <c r="CI663" s="202"/>
      <c r="CJ663" s="202"/>
      <c r="CK663" s="202"/>
      <c r="CL663" s="202"/>
      <c r="CM663" s="202"/>
      <c r="CN663" s="202"/>
      <c r="CO663" s="202"/>
      <c r="CP663" s="202"/>
      <c r="CQ663" s="202"/>
      <c r="CR663" s="202"/>
      <c r="CS663" s="202"/>
      <c r="CT663" s="202"/>
      <c r="CU663" s="202"/>
      <c r="CV663" s="202"/>
      <c r="CW663" s="202"/>
      <c r="CX663" s="202"/>
      <c r="CY663" s="202"/>
      <c r="CZ663" s="202"/>
      <c r="DA663" s="202"/>
      <c r="DB663" s="202"/>
      <c r="DC663" s="202"/>
      <c r="DD663" s="202"/>
      <c r="DE663" s="202"/>
      <c r="DF663" s="202"/>
      <c r="DG663" s="202"/>
      <c r="DH663" s="202"/>
      <c r="DI663" s="202"/>
      <c r="DJ663" s="202"/>
      <c r="DK663" s="202"/>
      <c r="DL663" s="202"/>
      <c r="DM663" s="202"/>
      <c r="DN663" s="202"/>
      <c r="DO663" s="202"/>
      <c r="DP663" s="202"/>
      <c r="DQ663" s="202"/>
      <c r="DR663" s="202"/>
      <c r="DS663" s="202"/>
      <c r="DT663" s="202"/>
      <c r="DU663" s="202"/>
      <c r="DV663" s="202"/>
      <c r="DW663" s="202"/>
      <c r="DX663" s="202"/>
      <c r="DY663" s="202"/>
      <c r="DZ663" s="202"/>
      <c r="EA663" s="202"/>
      <c r="EB663" s="202"/>
      <c r="EC663" s="202"/>
      <c r="ED663" s="202"/>
      <c r="EE663" s="202"/>
      <c r="EF663" s="202"/>
      <c r="EG663" s="202"/>
      <c r="EH663" s="202"/>
      <c r="EI663" s="202"/>
      <c r="EJ663" s="202"/>
      <c r="EK663" s="202"/>
      <c r="EL663" s="202"/>
      <c r="EM663" s="202"/>
      <c r="EN663" s="202"/>
      <c r="EO663" s="202"/>
      <c r="EP663" s="202"/>
      <c r="EQ663" s="202"/>
      <c r="ER663" s="202"/>
      <c r="ES663" s="202"/>
      <c r="ET663" s="202"/>
      <c r="EU663" s="202"/>
      <c r="EV663" s="202"/>
      <c r="EW663" s="202"/>
      <c r="EX663" s="202"/>
      <c r="EY663" s="202"/>
      <c r="EZ663" s="202"/>
      <c r="FA663" s="202"/>
      <c r="FB663" s="202"/>
      <c r="FC663" s="202"/>
      <c r="FD663" s="202"/>
      <c r="FE663" s="202"/>
      <c r="FF663" s="202"/>
      <c r="FG663" s="202"/>
      <c r="FH663" s="202"/>
      <c r="FI663" s="202"/>
      <c r="FJ663" s="202"/>
      <c r="FK663" s="202"/>
      <c r="FL663" s="202"/>
      <c r="FM663" s="202"/>
      <c r="FN663" s="202"/>
      <c r="FO663" s="202"/>
      <c r="FP663" s="202"/>
      <c r="FQ663" s="202"/>
      <c r="FR663" s="202"/>
      <c r="FS663" s="202"/>
      <c r="FT663" s="202"/>
      <c r="FU663" s="202"/>
      <c r="FV663" s="202"/>
      <c r="FW663" s="202"/>
      <c r="FX663" s="202"/>
      <c r="FY663" s="202"/>
      <c r="FZ663" s="202"/>
      <c r="GA663" s="202"/>
      <c r="GB663" s="202"/>
      <c r="GC663" s="202"/>
      <c r="GD663" s="202"/>
      <c r="GE663" s="202"/>
      <c r="GF663" s="202"/>
      <c r="GG663" s="202"/>
      <c r="GH663" s="202"/>
      <c r="GI663" s="202"/>
      <c r="GJ663" s="202"/>
      <c r="GK663" s="202"/>
      <c r="GL663" s="202"/>
      <c r="GM663" s="202"/>
      <c r="GN663" s="202"/>
      <c r="GO663" s="202"/>
      <c r="GP663" s="202"/>
      <c r="GQ663" s="202"/>
      <c r="GR663" s="202"/>
      <c r="GS663" s="202"/>
      <c r="GT663" s="202"/>
      <c r="GU663" s="202"/>
      <c r="GV663" s="202"/>
      <c r="GW663" s="202"/>
      <c r="GX663" s="202"/>
      <c r="GY663" s="202"/>
      <c r="GZ663" s="202"/>
      <c r="HA663" s="202"/>
      <c r="HB663" s="202"/>
      <c r="HC663" s="202"/>
      <c r="HD663" s="202"/>
      <c r="HE663" s="202"/>
      <c r="HF663" s="202"/>
      <c r="HG663" s="202"/>
      <c r="HH663" s="202"/>
      <c r="HI663" s="202"/>
      <c r="HJ663" s="202"/>
      <c r="HK663" s="202"/>
      <c r="HL663" s="202"/>
      <c r="HM663" s="202"/>
      <c r="HN663" s="202"/>
      <c r="HO663" s="202"/>
      <c r="HP663" s="202"/>
      <c r="HQ663" s="202"/>
      <c r="HR663" s="202"/>
      <c r="HS663" s="202"/>
    </row>
    <row r="664" spans="51:227" ht="10" customHeight="1" x14ac:dyDescent="0.35">
      <c r="AY664" s="202"/>
      <c r="AZ664" s="202"/>
      <c r="BA664" s="202"/>
      <c r="BB664" s="202"/>
      <c r="BC664" s="202"/>
      <c r="BD664" s="202"/>
      <c r="BE664" s="202"/>
      <c r="BF664" s="202"/>
      <c r="BG664" s="202"/>
      <c r="BH664" s="202"/>
      <c r="BI664" s="202"/>
      <c r="BJ664" s="202"/>
      <c r="BK664" s="202"/>
      <c r="BL664" s="202"/>
      <c r="BM664" s="202"/>
      <c r="BN664" s="202"/>
      <c r="BO664" s="202"/>
      <c r="BP664" s="202"/>
      <c r="BQ664" s="202"/>
      <c r="BR664" s="202"/>
      <c r="BS664" s="202"/>
      <c r="BT664" s="202"/>
      <c r="BU664" s="202"/>
      <c r="BV664" s="202"/>
      <c r="BW664" s="202"/>
      <c r="BX664" s="202"/>
      <c r="BY664" s="202"/>
      <c r="BZ664" s="202"/>
      <c r="CA664" s="202"/>
      <c r="CB664" s="202"/>
      <c r="CC664" s="202"/>
      <c r="CD664" s="202"/>
      <c r="CE664" s="202"/>
      <c r="CF664" s="202"/>
      <c r="CG664" s="202"/>
      <c r="CH664" s="202"/>
      <c r="CI664" s="202"/>
      <c r="CJ664" s="202"/>
      <c r="CK664" s="202"/>
      <c r="CL664" s="202"/>
      <c r="CM664" s="202"/>
      <c r="CN664" s="202"/>
      <c r="CO664" s="202"/>
      <c r="CP664" s="202"/>
      <c r="CQ664" s="202"/>
      <c r="CR664" s="202"/>
      <c r="CS664" s="202"/>
      <c r="CT664" s="202"/>
      <c r="CU664" s="202"/>
      <c r="CV664" s="202"/>
      <c r="CW664" s="202"/>
      <c r="CX664" s="202"/>
      <c r="CY664" s="202"/>
      <c r="CZ664" s="202"/>
      <c r="DA664" s="202"/>
      <c r="DB664" s="202"/>
      <c r="DC664" s="202"/>
      <c r="DD664" s="202"/>
      <c r="DE664" s="202"/>
      <c r="DF664" s="202"/>
      <c r="DG664" s="202"/>
      <c r="DH664" s="202"/>
      <c r="DI664" s="202"/>
      <c r="DJ664" s="202"/>
      <c r="DK664" s="202"/>
      <c r="DL664" s="202"/>
      <c r="DM664" s="202"/>
      <c r="DN664" s="202"/>
      <c r="DO664" s="202"/>
      <c r="DP664" s="202"/>
      <c r="DQ664" s="202"/>
      <c r="DR664" s="202"/>
      <c r="DS664" s="202"/>
      <c r="DT664" s="202"/>
      <c r="DU664" s="202"/>
      <c r="DV664" s="202"/>
      <c r="DW664" s="202"/>
      <c r="DX664" s="202"/>
      <c r="DY664" s="202"/>
      <c r="DZ664" s="202"/>
      <c r="EA664" s="202"/>
      <c r="EB664" s="202"/>
      <c r="EC664" s="202"/>
      <c r="ED664" s="202"/>
      <c r="EE664" s="202"/>
      <c r="EF664" s="202"/>
      <c r="EG664" s="202"/>
      <c r="EH664" s="202"/>
      <c r="EI664" s="202"/>
      <c r="EJ664" s="202"/>
      <c r="EK664" s="202"/>
      <c r="EL664" s="202"/>
      <c r="EM664" s="202"/>
      <c r="EN664" s="202"/>
      <c r="EO664" s="202"/>
      <c r="EP664" s="202"/>
      <c r="EQ664" s="202"/>
      <c r="ER664" s="202"/>
      <c r="ES664" s="202"/>
      <c r="ET664" s="202"/>
      <c r="EU664" s="202"/>
      <c r="EV664" s="202"/>
      <c r="EW664" s="202"/>
      <c r="EX664" s="202"/>
      <c r="EY664" s="202"/>
      <c r="EZ664" s="202"/>
      <c r="FA664" s="202"/>
      <c r="FB664" s="202"/>
      <c r="FC664" s="202"/>
      <c r="FD664" s="202"/>
      <c r="FE664" s="202"/>
      <c r="FF664" s="202"/>
      <c r="FG664" s="202"/>
      <c r="FH664" s="202"/>
      <c r="FI664" s="202"/>
      <c r="FJ664" s="202"/>
      <c r="FK664" s="202"/>
      <c r="FL664" s="202"/>
      <c r="FM664" s="202"/>
      <c r="FN664" s="202"/>
      <c r="FO664" s="202"/>
      <c r="FP664" s="202"/>
      <c r="FQ664" s="202"/>
      <c r="FR664" s="202"/>
      <c r="FS664" s="202"/>
      <c r="FT664" s="202"/>
      <c r="FU664" s="202"/>
      <c r="FV664" s="202"/>
      <c r="FW664" s="202"/>
      <c r="FX664" s="202"/>
      <c r="FY664" s="202"/>
      <c r="FZ664" s="202"/>
      <c r="GA664" s="202"/>
      <c r="GB664" s="202"/>
      <c r="GC664" s="202"/>
      <c r="GD664" s="202"/>
      <c r="GE664" s="202"/>
      <c r="GF664" s="202"/>
      <c r="GG664" s="202"/>
      <c r="GH664" s="202"/>
      <c r="GI664" s="202"/>
      <c r="GJ664" s="202"/>
      <c r="GK664" s="202"/>
      <c r="GL664" s="202"/>
      <c r="GM664" s="202"/>
      <c r="GN664" s="202"/>
      <c r="GO664" s="202"/>
      <c r="GP664" s="202"/>
      <c r="GQ664" s="202"/>
      <c r="GR664" s="202"/>
      <c r="GS664" s="202"/>
      <c r="GT664" s="202"/>
      <c r="GU664" s="202"/>
      <c r="GV664" s="202"/>
      <c r="GW664" s="202"/>
      <c r="GX664" s="202"/>
      <c r="GY664" s="202"/>
      <c r="GZ664" s="202"/>
      <c r="HA664" s="202"/>
      <c r="HB664" s="202"/>
      <c r="HC664" s="202"/>
      <c r="HD664" s="202"/>
      <c r="HE664" s="202"/>
      <c r="HF664" s="202"/>
      <c r="HG664" s="202"/>
      <c r="HH664" s="202"/>
      <c r="HI664" s="202"/>
      <c r="HJ664" s="202"/>
      <c r="HK664" s="202"/>
      <c r="HL664" s="202"/>
      <c r="HM664" s="202"/>
      <c r="HN664" s="202"/>
      <c r="HO664" s="202"/>
      <c r="HP664" s="202"/>
      <c r="HQ664" s="202"/>
      <c r="HR664" s="202"/>
      <c r="HS664" s="202"/>
    </row>
    <row r="665" spans="51:227" ht="10" customHeight="1" x14ac:dyDescent="0.35">
      <c r="AY665" s="202"/>
      <c r="AZ665" s="202"/>
      <c r="BA665" s="202"/>
      <c r="BB665" s="202"/>
      <c r="BC665" s="202"/>
      <c r="BD665" s="202"/>
      <c r="BE665" s="202"/>
      <c r="BF665" s="202"/>
      <c r="BG665" s="202"/>
      <c r="BH665" s="202"/>
      <c r="BI665" s="202"/>
      <c r="BJ665" s="202"/>
      <c r="BK665" s="202"/>
      <c r="BL665" s="202"/>
      <c r="BM665" s="202"/>
      <c r="BN665" s="202"/>
      <c r="BO665" s="202"/>
      <c r="BP665" s="202"/>
      <c r="BQ665" s="202"/>
      <c r="BR665" s="202"/>
      <c r="BS665" s="202"/>
      <c r="BT665" s="202"/>
      <c r="BU665" s="202"/>
      <c r="BV665" s="202"/>
      <c r="BW665" s="202"/>
      <c r="BX665" s="202"/>
      <c r="BY665" s="202"/>
      <c r="BZ665" s="202"/>
      <c r="CA665" s="202"/>
      <c r="CB665" s="202"/>
      <c r="CC665" s="202"/>
      <c r="CD665" s="202"/>
      <c r="CE665" s="202"/>
      <c r="CF665" s="202"/>
      <c r="CG665" s="202"/>
      <c r="CH665" s="202"/>
      <c r="CI665" s="202"/>
      <c r="CJ665" s="202"/>
      <c r="CK665" s="202"/>
      <c r="CL665" s="202"/>
      <c r="CM665" s="202"/>
      <c r="CN665" s="202"/>
      <c r="CO665" s="202"/>
      <c r="CP665" s="202"/>
      <c r="CQ665" s="202"/>
      <c r="CR665" s="202"/>
      <c r="CS665" s="202"/>
      <c r="CT665" s="202"/>
      <c r="CU665" s="202"/>
      <c r="CV665" s="202"/>
      <c r="CW665" s="202"/>
      <c r="CX665" s="202"/>
      <c r="CY665" s="202"/>
      <c r="CZ665" s="202"/>
      <c r="DA665" s="202"/>
      <c r="DB665" s="202"/>
      <c r="DC665" s="202"/>
      <c r="DD665" s="202"/>
      <c r="DE665" s="202"/>
      <c r="DF665" s="202"/>
      <c r="DG665" s="202"/>
      <c r="DH665" s="202"/>
      <c r="DI665" s="202"/>
      <c r="DJ665" s="202"/>
      <c r="DK665" s="202"/>
      <c r="DL665" s="202"/>
      <c r="DM665" s="202"/>
      <c r="DN665" s="202"/>
      <c r="DO665" s="202"/>
      <c r="DP665" s="202"/>
      <c r="DQ665" s="202"/>
      <c r="DR665" s="202"/>
      <c r="DS665" s="202"/>
      <c r="DT665" s="202"/>
      <c r="DU665" s="202"/>
      <c r="DV665" s="202"/>
      <c r="DW665" s="202"/>
      <c r="DX665" s="202"/>
      <c r="DY665" s="202"/>
      <c r="DZ665" s="202"/>
      <c r="EA665" s="202"/>
      <c r="EB665" s="202"/>
      <c r="EC665" s="202"/>
      <c r="ED665" s="202"/>
      <c r="EE665" s="202"/>
      <c r="EF665" s="202"/>
      <c r="EG665" s="202"/>
      <c r="EH665" s="202"/>
      <c r="EI665" s="202"/>
      <c r="EJ665" s="202"/>
      <c r="EK665" s="202"/>
      <c r="EL665" s="202"/>
      <c r="EM665" s="202"/>
      <c r="EN665" s="202"/>
      <c r="EO665" s="202"/>
      <c r="EP665" s="202"/>
      <c r="EQ665" s="202"/>
      <c r="ER665" s="202"/>
      <c r="ES665" s="202"/>
      <c r="ET665" s="202"/>
      <c r="EU665" s="202"/>
      <c r="EV665" s="202"/>
      <c r="EW665" s="202"/>
      <c r="EX665" s="202"/>
      <c r="EY665" s="202"/>
      <c r="EZ665" s="202"/>
      <c r="FA665" s="202"/>
      <c r="FB665" s="202"/>
      <c r="FC665" s="202"/>
      <c r="FD665" s="202"/>
      <c r="FE665" s="202"/>
      <c r="FF665" s="202"/>
      <c r="FG665" s="202"/>
      <c r="FH665" s="202"/>
      <c r="FI665" s="202"/>
      <c r="FJ665" s="202"/>
      <c r="FK665" s="202"/>
      <c r="FL665" s="202"/>
      <c r="FM665" s="202"/>
      <c r="FN665" s="202"/>
      <c r="FO665" s="202"/>
      <c r="FP665" s="202"/>
      <c r="FQ665" s="202"/>
      <c r="FR665" s="202"/>
      <c r="FS665" s="202"/>
      <c r="FT665" s="202"/>
      <c r="FU665" s="202"/>
      <c r="FV665" s="202"/>
      <c r="FW665" s="202"/>
      <c r="FX665" s="202"/>
      <c r="FY665" s="202"/>
      <c r="FZ665" s="202"/>
      <c r="GA665" s="202"/>
      <c r="GB665" s="202"/>
      <c r="GC665" s="202"/>
      <c r="GD665" s="202"/>
      <c r="GE665" s="202"/>
      <c r="GF665" s="202"/>
      <c r="GG665" s="202"/>
      <c r="GH665" s="202"/>
      <c r="GI665" s="202"/>
      <c r="GJ665" s="202"/>
      <c r="GK665" s="202"/>
      <c r="GL665" s="202"/>
      <c r="GM665" s="202"/>
      <c r="GN665" s="202"/>
      <c r="GO665" s="202"/>
      <c r="GP665" s="202"/>
      <c r="GQ665" s="202"/>
      <c r="GR665" s="202"/>
      <c r="GS665" s="202"/>
      <c r="GT665" s="202"/>
      <c r="GU665" s="202"/>
      <c r="GV665" s="202"/>
      <c r="GW665" s="202"/>
      <c r="GX665" s="202"/>
      <c r="GY665" s="202"/>
      <c r="GZ665" s="202"/>
      <c r="HA665" s="202"/>
      <c r="HB665" s="202"/>
      <c r="HC665" s="202"/>
      <c r="HD665" s="202"/>
      <c r="HE665" s="202"/>
      <c r="HF665" s="202"/>
      <c r="HG665" s="202"/>
      <c r="HH665" s="202"/>
      <c r="HI665" s="202"/>
      <c r="HJ665" s="202"/>
      <c r="HK665" s="202"/>
      <c r="HL665" s="202"/>
      <c r="HM665" s="202"/>
      <c r="HN665" s="202"/>
      <c r="HO665" s="202"/>
      <c r="HP665" s="202"/>
      <c r="HQ665" s="202"/>
      <c r="HR665" s="202"/>
      <c r="HS665" s="202"/>
    </row>
    <row r="666" spans="51:227" ht="10" customHeight="1" x14ac:dyDescent="0.35"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  <c r="BI666" s="202"/>
      <c r="BJ666" s="202"/>
      <c r="BK666" s="202"/>
      <c r="BL666" s="202"/>
      <c r="BM666" s="202"/>
      <c r="BN666" s="202"/>
      <c r="BO666" s="202"/>
      <c r="BP666" s="202"/>
      <c r="BQ666" s="202"/>
      <c r="BR666" s="202"/>
      <c r="BS666" s="202"/>
      <c r="BT666" s="202"/>
      <c r="BU666" s="202"/>
      <c r="BV666" s="202"/>
      <c r="BW666" s="202"/>
      <c r="BX666" s="202"/>
      <c r="BY666" s="202"/>
      <c r="BZ666" s="202"/>
      <c r="CA666" s="202"/>
      <c r="CB666" s="202"/>
      <c r="CC666" s="202"/>
      <c r="CD666" s="202"/>
      <c r="CE666" s="202"/>
      <c r="CF666" s="202"/>
      <c r="CG666" s="202"/>
      <c r="CH666" s="202"/>
      <c r="CI666" s="202"/>
      <c r="CJ666" s="202"/>
      <c r="CK666" s="202"/>
      <c r="CL666" s="202"/>
      <c r="CM666" s="202"/>
      <c r="CN666" s="202"/>
      <c r="CO666" s="202"/>
      <c r="CP666" s="202"/>
      <c r="CQ666" s="202"/>
      <c r="CR666" s="202"/>
      <c r="CS666" s="202"/>
      <c r="CT666" s="202"/>
      <c r="CU666" s="202"/>
      <c r="CV666" s="202"/>
      <c r="CW666" s="202"/>
      <c r="CX666" s="202"/>
      <c r="CY666" s="202"/>
      <c r="CZ666" s="202"/>
      <c r="DA666" s="202"/>
      <c r="DB666" s="202"/>
      <c r="DC666" s="202"/>
      <c r="DD666" s="202"/>
      <c r="DE666" s="202"/>
      <c r="DF666" s="202"/>
      <c r="DG666" s="202"/>
      <c r="DH666" s="202"/>
      <c r="DI666" s="202"/>
      <c r="DJ666" s="202"/>
      <c r="DK666" s="202"/>
      <c r="DL666" s="202"/>
      <c r="DM666" s="202"/>
      <c r="DN666" s="202"/>
      <c r="DO666" s="202"/>
      <c r="DP666" s="202"/>
      <c r="DQ666" s="202"/>
      <c r="DR666" s="202"/>
      <c r="DS666" s="202"/>
      <c r="DT666" s="202"/>
      <c r="DU666" s="202"/>
      <c r="DV666" s="202"/>
      <c r="DW666" s="202"/>
      <c r="DX666" s="202"/>
      <c r="DY666" s="202"/>
      <c r="DZ666" s="202"/>
      <c r="EA666" s="202"/>
      <c r="EB666" s="202"/>
      <c r="EC666" s="202"/>
      <c r="ED666" s="202"/>
      <c r="EE666" s="202"/>
      <c r="EF666" s="202"/>
      <c r="EG666" s="202"/>
      <c r="EH666" s="202"/>
      <c r="EI666" s="202"/>
      <c r="EJ666" s="202"/>
      <c r="EK666" s="202"/>
      <c r="EL666" s="202"/>
      <c r="EM666" s="202"/>
      <c r="EN666" s="202"/>
      <c r="EO666" s="202"/>
      <c r="EP666" s="202"/>
      <c r="EQ666" s="202"/>
      <c r="ER666" s="202"/>
      <c r="ES666" s="202"/>
      <c r="ET666" s="202"/>
      <c r="EU666" s="202"/>
      <c r="EV666" s="202"/>
      <c r="EW666" s="202"/>
      <c r="EX666" s="202"/>
      <c r="EY666" s="202"/>
      <c r="EZ666" s="202"/>
      <c r="FA666" s="202"/>
      <c r="FB666" s="202"/>
      <c r="FC666" s="202"/>
      <c r="FD666" s="202"/>
      <c r="FE666" s="202"/>
      <c r="FF666" s="202"/>
      <c r="FG666" s="202"/>
      <c r="FH666" s="202"/>
      <c r="FI666" s="202"/>
      <c r="FJ666" s="202"/>
      <c r="FK666" s="202"/>
      <c r="FL666" s="202"/>
      <c r="FM666" s="202"/>
      <c r="FN666" s="202"/>
      <c r="FO666" s="202"/>
      <c r="FP666" s="202"/>
      <c r="FQ666" s="202"/>
      <c r="FR666" s="202"/>
      <c r="FS666" s="202"/>
      <c r="FT666" s="202"/>
      <c r="FU666" s="202"/>
      <c r="FV666" s="202"/>
      <c r="FW666" s="202"/>
      <c r="FX666" s="202"/>
      <c r="FY666" s="202"/>
      <c r="FZ666" s="202"/>
      <c r="GA666" s="202"/>
      <c r="GB666" s="202"/>
      <c r="GC666" s="202"/>
      <c r="GD666" s="202"/>
      <c r="GE666" s="202"/>
      <c r="GF666" s="202"/>
      <c r="GG666" s="202"/>
      <c r="GH666" s="202"/>
      <c r="GI666" s="202"/>
      <c r="GJ666" s="202"/>
      <c r="GK666" s="202"/>
      <c r="GL666" s="202"/>
      <c r="GM666" s="202"/>
      <c r="GN666" s="202"/>
      <c r="GO666" s="202"/>
      <c r="GP666" s="202"/>
      <c r="GQ666" s="202"/>
      <c r="GR666" s="202"/>
      <c r="GS666" s="202"/>
      <c r="GT666" s="202"/>
      <c r="GU666" s="202"/>
      <c r="GV666" s="202"/>
      <c r="GW666" s="202"/>
      <c r="GX666" s="202"/>
      <c r="GY666" s="202"/>
      <c r="GZ666" s="202"/>
      <c r="HA666" s="202"/>
      <c r="HB666" s="202"/>
      <c r="HC666" s="202"/>
      <c r="HD666" s="202"/>
      <c r="HE666" s="202"/>
      <c r="HF666" s="202"/>
      <c r="HG666" s="202"/>
      <c r="HH666" s="202"/>
      <c r="HI666" s="202"/>
      <c r="HJ666" s="202"/>
      <c r="HK666" s="202"/>
      <c r="HL666" s="202"/>
      <c r="HM666" s="202"/>
      <c r="HN666" s="202"/>
      <c r="HO666" s="202"/>
      <c r="HP666" s="202"/>
      <c r="HQ666" s="202"/>
      <c r="HR666" s="202"/>
      <c r="HS666" s="202"/>
    </row>
    <row r="667" spans="51:227" ht="10" customHeight="1" x14ac:dyDescent="0.35"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  <c r="BI667" s="202"/>
      <c r="BJ667" s="202"/>
      <c r="BK667" s="202"/>
      <c r="BL667" s="202"/>
      <c r="BM667" s="202"/>
      <c r="BN667" s="202"/>
      <c r="BO667" s="202"/>
      <c r="BP667" s="202"/>
      <c r="BQ667" s="202"/>
      <c r="BR667" s="202"/>
      <c r="BS667" s="202"/>
      <c r="BT667" s="202"/>
      <c r="BU667" s="202"/>
      <c r="BV667" s="202"/>
      <c r="BW667" s="202"/>
      <c r="BX667" s="202"/>
      <c r="BY667" s="202"/>
      <c r="BZ667" s="202"/>
      <c r="CA667" s="202"/>
      <c r="CB667" s="202"/>
      <c r="CC667" s="202"/>
      <c r="CD667" s="202"/>
      <c r="CE667" s="202"/>
      <c r="CF667" s="202"/>
      <c r="CG667" s="202"/>
      <c r="CH667" s="202"/>
      <c r="CI667" s="202"/>
      <c r="CJ667" s="202"/>
      <c r="CK667" s="202"/>
      <c r="CL667" s="202"/>
      <c r="CM667" s="202"/>
      <c r="CN667" s="202"/>
      <c r="CO667" s="202"/>
      <c r="CP667" s="202"/>
      <c r="CQ667" s="202"/>
      <c r="CR667" s="202"/>
      <c r="CS667" s="202"/>
      <c r="CT667" s="202"/>
      <c r="CU667" s="202"/>
      <c r="CV667" s="202"/>
      <c r="CW667" s="202"/>
      <c r="CX667" s="202"/>
      <c r="CY667" s="202"/>
      <c r="CZ667" s="202"/>
      <c r="DA667" s="202"/>
      <c r="DB667" s="202"/>
      <c r="DC667" s="202"/>
      <c r="DD667" s="202"/>
      <c r="DE667" s="202"/>
      <c r="DF667" s="202"/>
      <c r="DG667" s="202"/>
      <c r="DH667" s="202"/>
      <c r="DI667" s="202"/>
      <c r="DJ667" s="202"/>
      <c r="DK667" s="202"/>
      <c r="DL667" s="202"/>
      <c r="DM667" s="202"/>
      <c r="DN667" s="202"/>
      <c r="DO667" s="202"/>
      <c r="DP667" s="202"/>
      <c r="DQ667" s="202"/>
      <c r="DR667" s="202"/>
      <c r="DS667" s="202"/>
      <c r="DT667" s="202"/>
      <c r="DU667" s="202"/>
      <c r="DV667" s="202"/>
      <c r="DW667" s="202"/>
      <c r="DX667" s="202"/>
      <c r="DY667" s="202"/>
      <c r="DZ667" s="202"/>
      <c r="EA667" s="202"/>
      <c r="EB667" s="202"/>
      <c r="EC667" s="202"/>
      <c r="ED667" s="202"/>
      <c r="EE667" s="202"/>
      <c r="EF667" s="202"/>
      <c r="EG667" s="202"/>
      <c r="EH667" s="202"/>
      <c r="EI667" s="202"/>
      <c r="EJ667" s="202"/>
      <c r="EK667" s="202"/>
      <c r="EL667" s="202"/>
      <c r="EM667" s="202"/>
      <c r="EN667" s="202"/>
      <c r="EO667" s="202"/>
      <c r="EP667" s="202"/>
      <c r="EQ667" s="202"/>
      <c r="ER667" s="202"/>
      <c r="ES667" s="202"/>
      <c r="ET667" s="202"/>
      <c r="EU667" s="202"/>
      <c r="EV667" s="202"/>
      <c r="EW667" s="202"/>
      <c r="EX667" s="202"/>
      <c r="EY667" s="202"/>
      <c r="EZ667" s="202"/>
      <c r="FA667" s="202"/>
      <c r="FB667" s="202"/>
      <c r="FC667" s="202"/>
      <c r="FD667" s="202"/>
      <c r="FE667" s="202"/>
      <c r="FF667" s="202"/>
      <c r="FG667" s="202"/>
      <c r="FH667" s="202"/>
      <c r="FI667" s="202"/>
      <c r="FJ667" s="202"/>
      <c r="FK667" s="202"/>
      <c r="FL667" s="202"/>
      <c r="FM667" s="202"/>
      <c r="FN667" s="202"/>
      <c r="FO667" s="202"/>
      <c r="FP667" s="202"/>
      <c r="FQ667" s="202"/>
      <c r="FR667" s="202"/>
      <c r="FS667" s="202"/>
      <c r="FT667" s="202"/>
      <c r="FU667" s="202"/>
      <c r="FV667" s="202"/>
      <c r="FW667" s="202"/>
      <c r="FX667" s="202"/>
      <c r="FY667" s="202"/>
      <c r="FZ667" s="202"/>
      <c r="GA667" s="202"/>
      <c r="GB667" s="202"/>
      <c r="GC667" s="202"/>
      <c r="GD667" s="202"/>
      <c r="GE667" s="202"/>
      <c r="GF667" s="202"/>
      <c r="GG667" s="202"/>
      <c r="GH667" s="202"/>
      <c r="GI667" s="202"/>
      <c r="GJ667" s="202"/>
      <c r="GK667" s="202"/>
      <c r="GL667" s="202"/>
      <c r="GM667" s="202"/>
      <c r="GN667" s="202"/>
      <c r="GO667" s="202"/>
      <c r="GP667" s="202"/>
      <c r="GQ667" s="202"/>
      <c r="GR667" s="202"/>
      <c r="GS667" s="202"/>
      <c r="GT667" s="202"/>
      <c r="GU667" s="202"/>
      <c r="GV667" s="202"/>
      <c r="GW667" s="202"/>
      <c r="GX667" s="202"/>
      <c r="GY667" s="202"/>
      <c r="GZ667" s="202"/>
      <c r="HA667" s="202"/>
      <c r="HB667" s="202"/>
      <c r="HC667" s="202"/>
      <c r="HD667" s="202"/>
      <c r="HE667" s="202"/>
      <c r="HF667" s="202"/>
      <c r="HG667" s="202"/>
      <c r="HH667" s="202"/>
      <c r="HI667" s="202"/>
      <c r="HJ667" s="202"/>
      <c r="HK667" s="202"/>
      <c r="HL667" s="202"/>
      <c r="HM667" s="202"/>
      <c r="HN667" s="202"/>
      <c r="HO667" s="202"/>
      <c r="HP667" s="202"/>
      <c r="HQ667" s="202"/>
      <c r="HR667" s="202"/>
      <c r="HS667" s="202"/>
    </row>
    <row r="668" spans="51:227" ht="10" customHeight="1" x14ac:dyDescent="0.35"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  <c r="BI668" s="202"/>
      <c r="BJ668" s="202"/>
      <c r="BK668" s="202"/>
      <c r="BL668" s="202"/>
      <c r="BM668" s="202"/>
      <c r="BN668" s="202"/>
      <c r="BO668" s="202"/>
      <c r="BP668" s="202"/>
      <c r="BQ668" s="202"/>
      <c r="BR668" s="202"/>
      <c r="BS668" s="202"/>
      <c r="BT668" s="202"/>
      <c r="BU668" s="202"/>
      <c r="BV668" s="202"/>
      <c r="BW668" s="202"/>
      <c r="BX668" s="202"/>
      <c r="BY668" s="202"/>
      <c r="BZ668" s="202"/>
      <c r="CA668" s="202"/>
      <c r="CB668" s="202"/>
      <c r="CC668" s="202"/>
      <c r="CD668" s="202"/>
      <c r="CE668" s="202"/>
      <c r="CF668" s="202"/>
      <c r="CG668" s="202"/>
      <c r="CH668" s="202"/>
      <c r="CI668" s="202"/>
      <c r="CJ668" s="202"/>
      <c r="CK668" s="202"/>
      <c r="CL668" s="202"/>
      <c r="CM668" s="202"/>
      <c r="CN668" s="202"/>
      <c r="CO668" s="202"/>
      <c r="CP668" s="202"/>
      <c r="CQ668" s="202"/>
      <c r="CR668" s="202"/>
      <c r="CS668" s="202"/>
      <c r="CT668" s="202"/>
      <c r="CU668" s="202"/>
      <c r="CV668" s="202"/>
      <c r="CW668" s="202"/>
      <c r="CX668" s="202"/>
      <c r="CY668" s="202"/>
      <c r="CZ668" s="202"/>
      <c r="DA668" s="202"/>
      <c r="DB668" s="202"/>
      <c r="DC668" s="202"/>
      <c r="DD668" s="202"/>
      <c r="DE668" s="202"/>
      <c r="DF668" s="202"/>
      <c r="DG668" s="202"/>
      <c r="DH668" s="202"/>
      <c r="DI668" s="202"/>
      <c r="DJ668" s="202"/>
      <c r="DK668" s="202"/>
      <c r="DL668" s="202"/>
      <c r="DM668" s="202"/>
      <c r="DN668" s="202"/>
      <c r="DO668" s="202"/>
      <c r="DP668" s="202"/>
      <c r="DQ668" s="202"/>
      <c r="DR668" s="202"/>
      <c r="DS668" s="202"/>
      <c r="DT668" s="202"/>
      <c r="DU668" s="202"/>
      <c r="DV668" s="202"/>
      <c r="DW668" s="202"/>
      <c r="DX668" s="202"/>
      <c r="DY668" s="202"/>
      <c r="DZ668" s="202"/>
      <c r="EA668" s="202"/>
      <c r="EB668" s="202"/>
      <c r="EC668" s="202"/>
      <c r="ED668" s="202"/>
      <c r="EE668" s="202"/>
      <c r="EF668" s="202"/>
      <c r="EG668" s="202"/>
      <c r="EH668" s="202"/>
      <c r="EI668" s="202"/>
      <c r="EJ668" s="202"/>
      <c r="EK668" s="202"/>
      <c r="EL668" s="202"/>
      <c r="EM668" s="202"/>
      <c r="EN668" s="202"/>
      <c r="EO668" s="202"/>
      <c r="EP668" s="202"/>
      <c r="EQ668" s="202"/>
      <c r="ER668" s="202"/>
      <c r="ES668" s="202"/>
      <c r="ET668" s="202"/>
      <c r="EU668" s="202"/>
      <c r="EV668" s="202"/>
      <c r="EW668" s="202"/>
      <c r="EX668" s="202"/>
      <c r="EY668" s="202"/>
      <c r="EZ668" s="202"/>
      <c r="FA668" s="202"/>
      <c r="FB668" s="202"/>
      <c r="FC668" s="202"/>
      <c r="FD668" s="202"/>
      <c r="FE668" s="202"/>
      <c r="FF668" s="202"/>
      <c r="FG668" s="202"/>
      <c r="FH668" s="202"/>
      <c r="FI668" s="202"/>
      <c r="FJ668" s="202"/>
      <c r="FK668" s="202"/>
      <c r="FL668" s="202"/>
      <c r="FM668" s="202"/>
      <c r="FN668" s="202"/>
      <c r="FO668" s="202"/>
      <c r="FP668" s="202"/>
      <c r="FQ668" s="202"/>
      <c r="FR668" s="202"/>
      <c r="FS668" s="202"/>
      <c r="FT668" s="202"/>
      <c r="FU668" s="202"/>
      <c r="FV668" s="202"/>
      <c r="FW668" s="202"/>
      <c r="FX668" s="202"/>
      <c r="FY668" s="202"/>
      <c r="FZ668" s="202"/>
      <c r="GA668" s="202"/>
      <c r="GB668" s="202"/>
      <c r="GC668" s="202"/>
      <c r="GD668" s="202"/>
      <c r="GE668" s="202"/>
      <c r="GF668" s="202"/>
      <c r="GG668" s="202"/>
      <c r="GH668" s="202"/>
      <c r="GI668" s="202"/>
      <c r="GJ668" s="202"/>
      <c r="GK668" s="202"/>
      <c r="GL668" s="202"/>
      <c r="GM668" s="202"/>
      <c r="GN668" s="202"/>
      <c r="GO668" s="202"/>
      <c r="GP668" s="202"/>
      <c r="GQ668" s="202"/>
      <c r="GR668" s="202"/>
      <c r="GS668" s="202"/>
      <c r="GT668" s="202"/>
      <c r="GU668" s="202"/>
      <c r="GV668" s="202"/>
      <c r="GW668" s="202"/>
      <c r="GX668" s="202"/>
      <c r="GY668" s="202"/>
      <c r="GZ668" s="202"/>
      <c r="HA668" s="202"/>
      <c r="HB668" s="202"/>
      <c r="HC668" s="202"/>
      <c r="HD668" s="202"/>
      <c r="HE668" s="202"/>
      <c r="HF668" s="202"/>
      <c r="HG668" s="202"/>
      <c r="HH668" s="202"/>
      <c r="HI668" s="202"/>
      <c r="HJ668" s="202"/>
      <c r="HK668" s="202"/>
      <c r="HL668" s="202"/>
      <c r="HM668" s="202"/>
      <c r="HN668" s="202"/>
      <c r="HO668" s="202"/>
      <c r="HP668" s="202"/>
      <c r="HQ668" s="202"/>
      <c r="HR668" s="202"/>
      <c r="HS668" s="202"/>
    </row>
    <row r="669" spans="51:227" ht="10" customHeight="1" x14ac:dyDescent="0.35"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  <c r="BI669" s="202"/>
      <c r="BJ669" s="202"/>
      <c r="BK669" s="202"/>
      <c r="BL669" s="202"/>
      <c r="BM669" s="202"/>
      <c r="BN669" s="202"/>
      <c r="BO669" s="202"/>
      <c r="BP669" s="202"/>
      <c r="BQ669" s="202"/>
      <c r="BR669" s="202"/>
      <c r="BS669" s="202"/>
      <c r="BT669" s="202"/>
      <c r="BU669" s="202"/>
      <c r="BV669" s="202"/>
      <c r="BW669" s="202"/>
      <c r="BX669" s="202"/>
      <c r="BY669" s="202"/>
      <c r="BZ669" s="202"/>
      <c r="CA669" s="202"/>
      <c r="CB669" s="202"/>
      <c r="CC669" s="202"/>
      <c r="CD669" s="202"/>
      <c r="CE669" s="202"/>
      <c r="CF669" s="202"/>
      <c r="CG669" s="202"/>
      <c r="CH669" s="202"/>
      <c r="CI669" s="202"/>
      <c r="CJ669" s="202"/>
      <c r="CK669" s="202"/>
      <c r="CL669" s="202"/>
      <c r="CM669" s="202"/>
      <c r="CN669" s="202"/>
      <c r="CO669" s="202"/>
      <c r="CP669" s="202"/>
      <c r="CQ669" s="202"/>
      <c r="CR669" s="202"/>
      <c r="CS669" s="202"/>
      <c r="CT669" s="202"/>
      <c r="CU669" s="202"/>
      <c r="CV669" s="202"/>
      <c r="CW669" s="202"/>
      <c r="CX669" s="202"/>
      <c r="CY669" s="202"/>
      <c r="CZ669" s="202"/>
      <c r="DA669" s="202"/>
      <c r="DB669" s="202"/>
      <c r="DC669" s="202"/>
      <c r="DD669" s="202"/>
      <c r="DE669" s="202"/>
      <c r="DF669" s="202"/>
      <c r="DG669" s="202"/>
      <c r="DH669" s="202"/>
      <c r="DI669" s="202"/>
      <c r="DJ669" s="202"/>
      <c r="DK669" s="202"/>
      <c r="DL669" s="202"/>
      <c r="DM669" s="202"/>
      <c r="DN669" s="202"/>
      <c r="DO669" s="202"/>
      <c r="DP669" s="202"/>
      <c r="DQ669" s="202"/>
      <c r="DR669" s="202"/>
      <c r="DS669" s="202"/>
      <c r="DT669" s="202"/>
      <c r="DU669" s="202"/>
      <c r="DV669" s="202"/>
      <c r="DW669" s="202"/>
      <c r="DX669" s="202"/>
      <c r="DY669" s="202"/>
      <c r="DZ669" s="202"/>
      <c r="EA669" s="202"/>
      <c r="EB669" s="202"/>
      <c r="EC669" s="202"/>
      <c r="ED669" s="202"/>
      <c r="EE669" s="202"/>
      <c r="EF669" s="202"/>
      <c r="EG669" s="202"/>
      <c r="EH669" s="202"/>
      <c r="EI669" s="202"/>
      <c r="EJ669" s="202"/>
      <c r="EK669" s="202"/>
      <c r="EL669" s="202"/>
      <c r="EM669" s="202"/>
      <c r="EN669" s="202"/>
      <c r="EO669" s="202"/>
      <c r="EP669" s="202"/>
      <c r="EQ669" s="202"/>
      <c r="ER669" s="202"/>
      <c r="ES669" s="202"/>
      <c r="ET669" s="202"/>
      <c r="EU669" s="202"/>
      <c r="EV669" s="202"/>
      <c r="EW669" s="202"/>
      <c r="EX669" s="202"/>
      <c r="EY669" s="202"/>
      <c r="EZ669" s="202"/>
      <c r="FA669" s="202"/>
      <c r="FB669" s="202"/>
      <c r="FC669" s="202"/>
      <c r="FD669" s="202"/>
      <c r="FE669" s="202"/>
      <c r="FF669" s="202"/>
      <c r="FG669" s="202"/>
      <c r="FH669" s="202"/>
      <c r="FI669" s="202"/>
      <c r="FJ669" s="202"/>
      <c r="FK669" s="202"/>
      <c r="FL669" s="202"/>
      <c r="FM669" s="202"/>
      <c r="FN669" s="202"/>
      <c r="FO669" s="202"/>
      <c r="FP669" s="202"/>
      <c r="FQ669" s="202"/>
      <c r="FR669" s="202"/>
      <c r="FS669" s="202"/>
      <c r="FT669" s="202"/>
      <c r="FU669" s="202"/>
      <c r="FV669" s="202"/>
      <c r="FW669" s="202"/>
      <c r="FX669" s="202"/>
      <c r="FY669" s="202"/>
      <c r="FZ669" s="202"/>
      <c r="GA669" s="202"/>
      <c r="GB669" s="202"/>
      <c r="GC669" s="202"/>
      <c r="GD669" s="202"/>
      <c r="GE669" s="202"/>
      <c r="GF669" s="202"/>
      <c r="GG669" s="202"/>
      <c r="GH669" s="202"/>
      <c r="GI669" s="202"/>
      <c r="GJ669" s="202"/>
      <c r="GK669" s="202"/>
      <c r="GL669" s="202"/>
      <c r="GM669" s="202"/>
      <c r="GN669" s="202"/>
      <c r="GO669" s="202"/>
      <c r="GP669" s="202"/>
      <c r="GQ669" s="202"/>
      <c r="GR669" s="202"/>
      <c r="GS669" s="202"/>
      <c r="GT669" s="202"/>
      <c r="GU669" s="202"/>
      <c r="GV669" s="202"/>
      <c r="GW669" s="202"/>
      <c r="GX669" s="202"/>
      <c r="GY669" s="202"/>
      <c r="GZ669" s="202"/>
      <c r="HA669" s="202"/>
      <c r="HB669" s="202"/>
      <c r="HC669" s="202"/>
      <c r="HD669" s="202"/>
      <c r="HE669" s="202"/>
      <c r="HF669" s="202"/>
      <c r="HG669" s="202"/>
      <c r="HH669" s="202"/>
      <c r="HI669" s="202"/>
      <c r="HJ669" s="202"/>
      <c r="HK669" s="202"/>
      <c r="HL669" s="202"/>
      <c r="HM669" s="202"/>
      <c r="HN669" s="202"/>
      <c r="HO669" s="202"/>
      <c r="HP669" s="202"/>
      <c r="HQ669" s="202"/>
      <c r="HR669" s="202"/>
      <c r="HS669" s="202"/>
    </row>
    <row r="670" spans="51:227" ht="10" customHeight="1" x14ac:dyDescent="0.35"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  <c r="BI670" s="202"/>
      <c r="BJ670" s="202"/>
      <c r="BK670" s="202"/>
      <c r="BL670" s="202"/>
      <c r="BM670" s="202"/>
      <c r="BN670" s="202"/>
      <c r="BO670" s="202"/>
      <c r="BP670" s="202"/>
      <c r="BQ670" s="202"/>
      <c r="BR670" s="202"/>
      <c r="BS670" s="202"/>
      <c r="BT670" s="202"/>
      <c r="BU670" s="202"/>
      <c r="BV670" s="202"/>
      <c r="BW670" s="202"/>
      <c r="BX670" s="202"/>
      <c r="BY670" s="202"/>
      <c r="BZ670" s="202"/>
      <c r="CA670" s="202"/>
      <c r="CB670" s="202"/>
      <c r="CC670" s="202"/>
      <c r="CD670" s="202"/>
      <c r="CE670" s="202"/>
      <c r="CF670" s="202"/>
      <c r="CG670" s="202"/>
      <c r="CH670" s="202"/>
      <c r="CI670" s="202"/>
      <c r="CJ670" s="202"/>
      <c r="CK670" s="202"/>
      <c r="CL670" s="202"/>
      <c r="CM670" s="202"/>
      <c r="CN670" s="202"/>
      <c r="CO670" s="202"/>
      <c r="CP670" s="202"/>
      <c r="CQ670" s="202"/>
      <c r="CR670" s="202"/>
      <c r="CS670" s="202"/>
      <c r="CT670" s="202"/>
      <c r="CU670" s="202"/>
      <c r="CV670" s="202"/>
      <c r="CW670" s="202"/>
      <c r="CX670" s="202"/>
      <c r="CY670" s="202"/>
      <c r="CZ670" s="202"/>
      <c r="DA670" s="202"/>
      <c r="DB670" s="202"/>
      <c r="DC670" s="202"/>
      <c r="DD670" s="202"/>
      <c r="DE670" s="202"/>
      <c r="DF670" s="202"/>
      <c r="DG670" s="202"/>
      <c r="DH670" s="202"/>
      <c r="DI670" s="202"/>
      <c r="DJ670" s="202"/>
      <c r="DK670" s="202"/>
      <c r="DL670" s="202"/>
      <c r="DM670" s="202"/>
      <c r="DN670" s="202"/>
      <c r="DO670" s="202"/>
      <c r="DP670" s="202"/>
      <c r="DQ670" s="202"/>
      <c r="DR670" s="202"/>
      <c r="DS670" s="202"/>
      <c r="DT670" s="202"/>
      <c r="DU670" s="202"/>
      <c r="DV670" s="202"/>
      <c r="DW670" s="202"/>
      <c r="DX670" s="202"/>
      <c r="DY670" s="202"/>
      <c r="DZ670" s="202"/>
      <c r="EA670" s="202"/>
      <c r="EB670" s="202"/>
      <c r="EC670" s="202"/>
      <c r="ED670" s="202"/>
      <c r="EE670" s="202"/>
      <c r="EF670" s="202"/>
      <c r="EG670" s="202"/>
      <c r="EH670" s="202"/>
      <c r="EI670" s="202"/>
      <c r="EJ670" s="202"/>
      <c r="EK670" s="202"/>
      <c r="EL670" s="202"/>
      <c r="EM670" s="202"/>
      <c r="EN670" s="202"/>
      <c r="EO670" s="202"/>
      <c r="EP670" s="202"/>
      <c r="EQ670" s="202"/>
      <c r="ER670" s="202"/>
      <c r="ES670" s="202"/>
      <c r="ET670" s="202"/>
      <c r="EU670" s="202"/>
      <c r="EV670" s="202"/>
      <c r="EW670" s="202"/>
      <c r="EX670" s="202"/>
      <c r="EY670" s="202"/>
      <c r="EZ670" s="202"/>
      <c r="FA670" s="202"/>
      <c r="FB670" s="202"/>
      <c r="FC670" s="202"/>
      <c r="FD670" s="202"/>
      <c r="FE670" s="202"/>
      <c r="FF670" s="202"/>
      <c r="FG670" s="202"/>
      <c r="FH670" s="202"/>
      <c r="FI670" s="202"/>
      <c r="FJ670" s="202"/>
      <c r="FK670" s="202"/>
      <c r="FL670" s="202"/>
      <c r="FM670" s="202"/>
      <c r="FN670" s="202"/>
      <c r="FO670" s="202"/>
      <c r="FP670" s="202"/>
      <c r="FQ670" s="202"/>
      <c r="FR670" s="202"/>
      <c r="FS670" s="202"/>
      <c r="FT670" s="202"/>
      <c r="FU670" s="202"/>
      <c r="FV670" s="202"/>
      <c r="FW670" s="202"/>
      <c r="FX670" s="202"/>
      <c r="FY670" s="202"/>
      <c r="FZ670" s="202"/>
      <c r="GA670" s="202"/>
      <c r="GB670" s="202"/>
      <c r="GC670" s="202"/>
      <c r="GD670" s="202"/>
      <c r="GE670" s="202"/>
      <c r="GF670" s="202"/>
      <c r="GG670" s="202"/>
      <c r="GH670" s="202"/>
      <c r="GI670" s="202"/>
      <c r="GJ670" s="202"/>
      <c r="GK670" s="202"/>
      <c r="GL670" s="202"/>
      <c r="GM670" s="202"/>
      <c r="GN670" s="202"/>
      <c r="GO670" s="202"/>
      <c r="GP670" s="202"/>
      <c r="GQ670" s="202"/>
      <c r="GR670" s="202"/>
      <c r="GS670" s="202"/>
      <c r="GT670" s="202"/>
      <c r="GU670" s="202"/>
      <c r="GV670" s="202"/>
      <c r="GW670" s="202"/>
      <c r="GX670" s="202"/>
      <c r="GY670" s="202"/>
      <c r="GZ670" s="202"/>
      <c r="HA670" s="202"/>
      <c r="HB670" s="202"/>
      <c r="HC670" s="202"/>
      <c r="HD670" s="202"/>
      <c r="HE670" s="202"/>
      <c r="HF670" s="202"/>
      <c r="HG670" s="202"/>
      <c r="HH670" s="202"/>
      <c r="HI670" s="202"/>
      <c r="HJ670" s="202"/>
      <c r="HK670" s="202"/>
      <c r="HL670" s="202"/>
      <c r="HM670" s="202"/>
      <c r="HN670" s="202"/>
      <c r="HO670" s="202"/>
      <c r="HP670" s="202"/>
      <c r="HQ670" s="202"/>
      <c r="HR670" s="202"/>
      <c r="HS670" s="202"/>
    </row>
    <row r="671" spans="51:227" ht="10" customHeight="1" x14ac:dyDescent="0.35">
      <c r="AY671" s="202"/>
      <c r="AZ671" s="202"/>
      <c r="BA671" s="202"/>
      <c r="BB671" s="202"/>
      <c r="BC671" s="202"/>
      <c r="BD671" s="202"/>
      <c r="BE671" s="202"/>
      <c r="BF671" s="202"/>
      <c r="BG671" s="202"/>
      <c r="BH671" s="202"/>
      <c r="BI671" s="202"/>
      <c r="BJ671" s="202"/>
      <c r="BK671" s="202"/>
      <c r="BL671" s="202"/>
      <c r="BM671" s="202"/>
      <c r="BN671" s="202"/>
      <c r="BO671" s="202"/>
      <c r="BP671" s="202"/>
      <c r="BQ671" s="202"/>
      <c r="BR671" s="202"/>
      <c r="BS671" s="202"/>
      <c r="BT671" s="202"/>
      <c r="BU671" s="202"/>
      <c r="BV671" s="202"/>
      <c r="BW671" s="202"/>
      <c r="BX671" s="202"/>
      <c r="BY671" s="202"/>
      <c r="BZ671" s="202"/>
      <c r="CA671" s="202"/>
      <c r="CB671" s="202"/>
      <c r="CC671" s="202"/>
      <c r="CD671" s="202"/>
      <c r="CE671" s="202"/>
      <c r="CF671" s="202"/>
      <c r="CG671" s="202"/>
      <c r="CH671" s="202"/>
      <c r="CI671" s="202"/>
      <c r="CJ671" s="202"/>
      <c r="CK671" s="202"/>
      <c r="CL671" s="202"/>
      <c r="CM671" s="202"/>
      <c r="CN671" s="202"/>
      <c r="CO671" s="202"/>
      <c r="CP671" s="202"/>
      <c r="CQ671" s="202"/>
      <c r="CR671" s="202"/>
      <c r="CS671" s="202"/>
      <c r="CT671" s="202"/>
      <c r="CU671" s="202"/>
      <c r="CV671" s="202"/>
      <c r="CW671" s="202"/>
      <c r="CX671" s="202"/>
      <c r="CY671" s="202"/>
      <c r="CZ671" s="202"/>
      <c r="DA671" s="202"/>
      <c r="DB671" s="202"/>
      <c r="DC671" s="202"/>
      <c r="DD671" s="202"/>
      <c r="DE671" s="202"/>
      <c r="DF671" s="202"/>
      <c r="DG671" s="202"/>
      <c r="DH671" s="202"/>
      <c r="DI671" s="202"/>
      <c r="DJ671" s="202"/>
      <c r="DK671" s="202"/>
      <c r="DL671" s="202"/>
      <c r="DM671" s="202"/>
      <c r="DN671" s="202"/>
      <c r="DO671" s="202"/>
      <c r="DP671" s="202"/>
      <c r="DQ671" s="202"/>
      <c r="DR671" s="202"/>
      <c r="DS671" s="202"/>
      <c r="DT671" s="202"/>
      <c r="DU671" s="202"/>
      <c r="DV671" s="202"/>
      <c r="DW671" s="202"/>
      <c r="DX671" s="202"/>
      <c r="DY671" s="202"/>
      <c r="DZ671" s="202"/>
      <c r="EA671" s="202"/>
      <c r="EB671" s="202"/>
      <c r="EC671" s="202"/>
      <c r="ED671" s="202"/>
      <c r="EE671" s="202"/>
      <c r="EF671" s="202"/>
      <c r="EG671" s="202"/>
      <c r="EH671" s="202"/>
      <c r="EI671" s="202"/>
      <c r="EJ671" s="202"/>
      <c r="EK671" s="202"/>
      <c r="EL671" s="202"/>
      <c r="EM671" s="202"/>
      <c r="EN671" s="202"/>
      <c r="EO671" s="202"/>
      <c r="EP671" s="202"/>
      <c r="EQ671" s="202"/>
      <c r="ER671" s="202"/>
      <c r="ES671" s="202"/>
      <c r="ET671" s="202"/>
      <c r="EU671" s="202"/>
      <c r="EV671" s="202"/>
      <c r="EW671" s="202"/>
      <c r="EX671" s="202"/>
      <c r="EY671" s="202"/>
      <c r="EZ671" s="202"/>
      <c r="FA671" s="202"/>
      <c r="FB671" s="202"/>
      <c r="FC671" s="202"/>
      <c r="FD671" s="202"/>
      <c r="FE671" s="202"/>
      <c r="FF671" s="202"/>
      <c r="FG671" s="202"/>
      <c r="FH671" s="202"/>
      <c r="FI671" s="202"/>
      <c r="FJ671" s="202"/>
      <c r="FK671" s="202"/>
      <c r="FL671" s="202"/>
      <c r="FM671" s="202"/>
      <c r="FN671" s="202"/>
      <c r="FO671" s="202"/>
      <c r="FP671" s="202"/>
      <c r="FQ671" s="202"/>
      <c r="FR671" s="202"/>
      <c r="FS671" s="202"/>
      <c r="FT671" s="202"/>
      <c r="FU671" s="202"/>
      <c r="FV671" s="202"/>
      <c r="FW671" s="202"/>
      <c r="FX671" s="202"/>
      <c r="FY671" s="202"/>
      <c r="FZ671" s="202"/>
      <c r="GA671" s="202"/>
      <c r="GB671" s="202"/>
      <c r="GC671" s="202"/>
      <c r="GD671" s="202"/>
      <c r="GE671" s="202"/>
      <c r="GF671" s="202"/>
      <c r="GG671" s="202"/>
      <c r="GH671" s="202"/>
      <c r="GI671" s="202"/>
      <c r="GJ671" s="202"/>
      <c r="GK671" s="202"/>
      <c r="GL671" s="202"/>
      <c r="GM671" s="202"/>
      <c r="GN671" s="202"/>
      <c r="GO671" s="202"/>
      <c r="GP671" s="202"/>
      <c r="GQ671" s="202"/>
      <c r="GR671" s="202"/>
      <c r="GS671" s="202"/>
      <c r="GT671" s="202"/>
      <c r="GU671" s="202"/>
      <c r="GV671" s="202"/>
      <c r="GW671" s="202"/>
      <c r="GX671" s="202"/>
      <c r="GY671" s="202"/>
      <c r="GZ671" s="202"/>
      <c r="HA671" s="202"/>
      <c r="HB671" s="202"/>
      <c r="HC671" s="202"/>
      <c r="HD671" s="202"/>
      <c r="HE671" s="202"/>
      <c r="HF671" s="202"/>
      <c r="HG671" s="202"/>
      <c r="HH671" s="202"/>
      <c r="HI671" s="202"/>
      <c r="HJ671" s="202"/>
      <c r="HK671" s="202"/>
      <c r="HL671" s="202"/>
      <c r="HM671" s="202"/>
      <c r="HN671" s="202"/>
      <c r="HO671" s="202"/>
      <c r="HP671" s="202"/>
      <c r="HQ671" s="202"/>
      <c r="HR671" s="202"/>
      <c r="HS671" s="202"/>
    </row>
    <row r="672" spans="51:227" ht="10" customHeight="1" x14ac:dyDescent="0.35">
      <c r="AY672" s="202"/>
      <c r="AZ672" s="202"/>
      <c r="BA672" s="202"/>
      <c r="BB672" s="202"/>
      <c r="BC672" s="202"/>
      <c r="BD672" s="202"/>
      <c r="BE672" s="202"/>
      <c r="BF672" s="202"/>
      <c r="BG672" s="202"/>
      <c r="BH672" s="202"/>
      <c r="BI672" s="202"/>
      <c r="BJ672" s="202"/>
      <c r="BK672" s="202"/>
      <c r="BL672" s="202"/>
      <c r="BM672" s="202"/>
      <c r="BN672" s="202"/>
      <c r="BO672" s="202"/>
      <c r="BP672" s="202"/>
      <c r="BQ672" s="202"/>
      <c r="BR672" s="202"/>
      <c r="BS672" s="202"/>
      <c r="BT672" s="202"/>
      <c r="BU672" s="202"/>
      <c r="BV672" s="202"/>
      <c r="BW672" s="202"/>
      <c r="BX672" s="202"/>
      <c r="BY672" s="202"/>
      <c r="BZ672" s="202"/>
      <c r="CA672" s="202"/>
      <c r="CB672" s="202"/>
      <c r="CC672" s="202"/>
      <c r="CD672" s="202"/>
      <c r="CE672" s="202"/>
      <c r="CF672" s="202"/>
      <c r="CG672" s="202"/>
      <c r="CH672" s="202"/>
      <c r="CI672" s="202"/>
      <c r="CJ672" s="202"/>
      <c r="CK672" s="202"/>
      <c r="CL672" s="202"/>
      <c r="CM672" s="202"/>
      <c r="CN672" s="202"/>
      <c r="CO672" s="202"/>
      <c r="CP672" s="202"/>
      <c r="CQ672" s="202"/>
      <c r="CR672" s="202"/>
      <c r="CS672" s="202"/>
      <c r="CT672" s="202"/>
      <c r="CU672" s="202"/>
      <c r="CV672" s="202"/>
      <c r="CW672" s="202"/>
      <c r="CX672" s="202"/>
      <c r="CY672" s="202"/>
      <c r="CZ672" s="202"/>
      <c r="DA672" s="202"/>
      <c r="DB672" s="202"/>
      <c r="DC672" s="202"/>
      <c r="DD672" s="202"/>
      <c r="DE672" s="202"/>
      <c r="DF672" s="202"/>
      <c r="DG672" s="202"/>
      <c r="DH672" s="202"/>
      <c r="DI672" s="202"/>
      <c r="DJ672" s="202"/>
      <c r="DK672" s="202"/>
      <c r="DL672" s="202"/>
      <c r="DM672" s="202"/>
      <c r="DN672" s="202"/>
      <c r="DO672" s="202"/>
      <c r="DP672" s="202"/>
      <c r="DQ672" s="202"/>
      <c r="DR672" s="202"/>
      <c r="DS672" s="202"/>
      <c r="DT672" s="202"/>
      <c r="DU672" s="202"/>
      <c r="DV672" s="202"/>
      <c r="DW672" s="202"/>
      <c r="DX672" s="202"/>
      <c r="DY672" s="202"/>
      <c r="DZ672" s="202"/>
      <c r="EA672" s="202"/>
      <c r="EB672" s="202"/>
      <c r="EC672" s="202"/>
      <c r="ED672" s="202"/>
      <c r="EE672" s="202"/>
      <c r="EF672" s="202"/>
      <c r="EG672" s="202"/>
      <c r="EH672" s="202"/>
      <c r="EI672" s="202"/>
      <c r="EJ672" s="202"/>
      <c r="EK672" s="202"/>
      <c r="EL672" s="202"/>
      <c r="EM672" s="202"/>
      <c r="EN672" s="202"/>
      <c r="EO672" s="202"/>
      <c r="EP672" s="202"/>
      <c r="EQ672" s="202"/>
      <c r="ER672" s="202"/>
      <c r="ES672" s="202"/>
      <c r="ET672" s="202"/>
      <c r="EU672" s="202"/>
      <c r="EV672" s="202"/>
      <c r="EW672" s="202"/>
      <c r="EX672" s="202"/>
      <c r="EY672" s="202"/>
      <c r="EZ672" s="202"/>
      <c r="FA672" s="202"/>
      <c r="FB672" s="202"/>
      <c r="FC672" s="202"/>
      <c r="FD672" s="202"/>
      <c r="FE672" s="202"/>
      <c r="FF672" s="202"/>
      <c r="FG672" s="202"/>
      <c r="FH672" s="202"/>
      <c r="FI672" s="202"/>
      <c r="FJ672" s="202"/>
      <c r="FK672" s="202"/>
      <c r="FL672" s="202"/>
      <c r="FM672" s="202"/>
      <c r="FN672" s="202"/>
      <c r="FO672" s="202"/>
      <c r="FP672" s="202"/>
      <c r="FQ672" s="202"/>
      <c r="FR672" s="202"/>
      <c r="FS672" s="202"/>
      <c r="FT672" s="202"/>
      <c r="FU672" s="202"/>
      <c r="FV672" s="202"/>
      <c r="FW672" s="202"/>
      <c r="FX672" s="202"/>
      <c r="FY672" s="202"/>
      <c r="FZ672" s="202"/>
      <c r="GA672" s="202"/>
      <c r="GB672" s="202"/>
      <c r="GC672" s="202"/>
      <c r="GD672" s="202"/>
      <c r="GE672" s="202"/>
      <c r="GF672" s="202"/>
      <c r="GG672" s="202"/>
      <c r="GH672" s="202"/>
      <c r="GI672" s="202"/>
      <c r="GJ672" s="202"/>
      <c r="GK672" s="202"/>
      <c r="GL672" s="202"/>
      <c r="GM672" s="202"/>
      <c r="GN672" s="202"/>
      <c r="GO672" s="202"/>
      <c r="GP672" s="202"/>
      <c r="GQ672" s="202"/>
      <c r="GR672" s="202"/>
      <c r="GS672" s="202"/>
      <c r="GT672" s="202"/>
      <c r="GU672" s="202"/>
      <c r="GV672" s="202"/>
      <c r="GW672" s="202"/>
      <c r="GX672" s="202"/>
      <c r="GY672" s="202"/>
      <c r="GZ672" s="202"/>
      <c r="HA672" s="202"/>
      <c r="HB672" s="202"/>
      <c r="HC672" s="202"/>
      <c r="HD672" s="202"/>
      <c r="HE672" s="202"/>
      <c r="HF672" s="202"/>
      <c r="HG672" s="202"/>
      <c r="HH672" s="202"/>
      <c r="HI672" s="202"/>
      <c r="HJ672" s="202"/>
      <c r="HK672" s="202"/>
      <c r="HL672" s="202"/>
      <c r="HM672" s="202"/>
      <c r="HN672" s="202"/>
      <c r="HO672" s="202"/>
      <c r="HP672" s="202"/>
      <c r="HQ672" s="202"/>
      <c r="HR672" s="202"/>
      <c r="HS672" s="202"/>
    </row>
    <row r="673" spans="51:227" ht="10" customHeight="1" x14ac:dyDescent="0.35">
      <c r="AY673" s="202"/>
      <c r="AZ673" s="202"/>
      <c r="BA673" s="202"/>
      <c r="BB673" s="202"/>
      <c r="BC673" s="202"/>
      <c r="BD673" s="202"/>
      <c r="BE673" s="202"/>
      <c r="BF673" s="202"/>
      <c r="BG673" s="202"/>
      <c r="BH673" s="202"/>
      <c r="BI673" s="202"/>
      <c r="BJ673" s="202"/>
      <c r="BK673" s="202"/>
      <c r="BL673" s="202"/>
      <c r="BM673" s="202"/>
      <c r="BN673" s="202"/>
      <c r="BO673" s="202"/>
      <c r="BP673" s="202"/>
      <c r="BQ673" s="202"/>
      <c r="BR673" s="202"/>
      <c r="BS673" s="202"/>
      <c r="BT673" s="202"/>
      <c r="BU673" s="202"/>
      <c r="BV673" s="202"/>
      <c r="BW673" s="202"/>
      <c r="BX673" s="202"/>
      <c r="BY673" s="202"/>
      <c r="BZ673" s="202"/>
      <c r="CA673" s="202"/>
      <c r="CB673" s="202"/>
      <c r="CC673" s="202"/>
      <c r="CD673" s="202"/>
      <c r="CE673" s="202"/>
      <c r="CF673" s="202"/>
      <c r="CG673" s="202"/>
      <c r="CH673" s="202"/>
      <c r="CI673" s="202"/>
      <c r="CJ673" s="202"/>
      <c r="CK673" s="202"/>
      <c r="CL673" s="202"/>
      <c r="CM673" s="202"/>
      <c r="CN673" s="202"/>
      <c r="CO673" s="202"/>
      <c r="CP673" s="202"/>
      <c r="CQ673" s="202"/>
      <c r="CR673" s="202"/>
      <c r="CS673" s="202"/>
      <c r="CT673" s="202"/>
      <c r="CU673" s="202"/>
      <c r="CV673" s="202"/>
      <c r="CW673" s="202"/>
      <c r="CX673" s="202"/>
      <c r="CY673" s="202"/>
      <c r="CZ673" s="202"/>
      <c r="DA673" s="202"/>
      <c r="DB673" s="202"/>
      <c r="DC673" s="202"/>
      <c r="DD673" s="202"/>
      <c r="DE673" s="202"/>
      <c r="DF673" s="202"/>
      <c r="DG673" s="202"/>
      <c r="DH673" s="202"/>
      <c r="DI673" s="202"/>
      <c r="DJ673" s="202"/>
      <c r="DK673" s="202"/>
      <c r="DL673" s="202"/>
      <c r="DM673" s="202"/>
      <c r="DN673" s="202"/>
      <c r="DO673" s="202"/>
      <c r="DP673" s="202"/>
      <c r="DQ673" s="202"/>
      <c r="DR673" s="202"/>
      <c r="DS673" s="202"/>
      <c r="DT673" s="202"/>
      <c r="DU673" s="202"/>
      <c r="DV673" s="202"/>
      <c r="DW673" s="202"/>
      <c r="DX673" s="202"/>
      <c r="DY673" s="202"/>
      <c r="DZ673" s="202"/>
      <c r="EA673" s="202"/>
      <c r="EB673" s="202"/>
      <c r="EC673" s="202"/>
      <c r="ED673" s="202"/>
      <c r="EE673" s="202"/>
      <c r="EF673" s="202"/>
      <c r="EG673" s="202"/>
      <c r="EH673" s="202"/>
      <c r="EI673" s="202"/>
      <c r="EJ673" s="202"/>
      <c r="EK673" s="202"/>
      <c r="EL673" s="202"/>
      <c r="EM673" s="202"/>
      <c r="EN673" s="202"/>
      <c r="EO673" s="202"/>
      <c r="EP673" s="202"/>
      <c r="EQ673" s="202"/>
      <c r="ER673" s="202"/>
      <c r="ES673" s="202"/>
      <c r="ET673" s="202"/>
      <c r="EU673" s="202"/>
      <c r="EV673" s="202"/>
      <c r="EW673" s="202"/>
      <c r="EX673" s="202"/>
      <c r="EY673" s="202"/>
      <c r="EZ673" s="202"/>
      <c r="FA673" s="202"/>
      <c r="FB673" s="202"/>
      <c r="FC673" s="202"/>
      <c r="FD673" s="202"/>
      <c r="FE673" s="202"/>
      <c r="FF673" s="202"/>
      <c r="FG673" s="202"/>
      <c r="FH673" s="202"/>
      <c r="FI673" s="202"/>
      <c r="FJ673" s="202"/>
      <c r="FK673" s="202"/>
      <c r="FL673" s="202"/>
      <c r="FM673" s="202"/>
      <c r="FN673" s="202"/>
      <c r="FO673" s="202"/>
      <c r="FP673" s="202"/>
      <c r="FQ673" s="202"/>
      <c r="FR673" s="202"/>
      <c r="FS673" s="202"/>
      <c r="FT673" s="202"/>
      <c r="FU673" s="202"/>
      <c r="FV673" s="202"/>
      <c r="FW673" s="202"/>
      <c r="FX673" s="202"/>
      <c r="FY673" s="202"/>
      <c r="FZ673" s="202"/>
      <c r="GA673" s="202"/>
      <c r="GB673" s="202"/>
      <c r="GC673" s="202"/>
      <c r="GD673" s="202"/>
      <c r="GE673" s="202"/>
      <c r="GF673" s="202"/>
      <c r="GG673" s="202"/>
      <c r="GH673" s="202"/>
      <c r="GI673" s="202"/>
      <c r="GJ673" s="202"/>
      <c r="GK673" s="202"/>
      <c r="GL673" s="202"/>
      <c r="GM673" s="202"/>
      <c r="GN673" s="202"/>
      <c r="GO673" s="202"/>
      <c r="GP673" s="202"/>
      <c r="GQ673" s="202"/>
      <c r="GR673" s="202"/>
      <c r="GS673" s="202"/>
      <c r="GT673" s="202"/>
      <c r="GU673" s="202"/>
      <c r="GV673" s="202"/>
      <c r="GW673" s="202"/>
      <c r="GX673" s="202"/>
      <c r="GY673" s="202"/>
      <c r="GZ673" s="202"/>
      <c r="HA673" s="202"/>
      <c r="HB673" s="202"/>
      <c r="HC673" s="202"/>
      <c r="HD673" s="202"/>
      <c r="HE673" s="202"/>
      <c r="HF673" s="202"/>
      <c r="HG673" s="202"/>
      <c r="HH673" s="202"/>
      <c r="HI673" s="202"/>
      <c r="HJ673" s="202"/>
      <c r="HK673" s="202"/>
      <c r="HL673" s="202"/>
      <c r="HM673" s="202"/>
      <c r="HN673" s="202"/>
      <c r="HO673" s="202"/>
      <c r="HP673" s="202"/>
      <c r="HQ673" s="202"/>
      <c r="HR673" s="202"/>
      <c r="HS673" s="202"/>
    </row>
    <row r="674" spans="51:227" ht="10" customHeight="1" x14ac:dyDescent="0.35">
      <c r="AY674" s="202"/>
      <c r="AZ674" s="202"/>
      <c r="BA674" s="202"/>
      <c r="BB674" s="202"/>
      <c r="BC674" s="202"/>
      <c r="BD674" s="202"/>
      <c r="BE674" s="202"/>
      <c r="BF674" s="202"/>
      <c r="BG674" s="202"/>
      <c r="BH674" s="202"/>
      <c r="BI674" s="202"/>
      <c r="BJ674" s="202"/>
      <c r="BK674" s="202"/>
      <c r="BL674" s="202"/>
      <c r="BM674" s="202"/>
      <c r="BN674" s="202"/>
      <c r="BO674" s="202"/>
      <c r="BP674" s="202"/>
      <c r="BQ674" s="202"/>
      <c r="BR674" s="202"/>
      <c r="BS674" s="202"/>
      <c r="BT674" s="202"/>
      <c r="BU674" s="202"/>
      <c r="BV674" s="202"/>
      <c r="BW674" s="202"/>
      <c r="BX674" s="202"/>
      <c r="BY674" s="202"/>
      <c r="BZ674" s="202"/>
      <c r="CA674" s="202"/>
      <c r="CB674" s="202"/>
      <c r="CC674" s="202"/>
      <c r="CD674" s="202"/>
      <c r="CE674" s="202"/>
      <c r="CF674" s="202"/>
      <c r="CG674" s="202"/>
      <c r="CH674" s="202"/>
      <c r="CI674" s="202"/>
      <c r="CJ674" s="202"/>
      <c r="CK674" s="202"/>
      <c r="CL674" s="202"/>
      <c r="CM674" s="202"/>
      <c r="CN674" s="202"/>
      <c r="CO674" s="202"/>
      <c r="CP674" s="202"/>
      <c r="CQ674" s="202"/>
      <c r="CR674" s="202"/>
      <c r="CS674" s="202"/>
      <c r="CT674" s="202"/>
      <c r="CU674" s="202"/>
      <c r="CV674" s="202"/>
      <c r="CW674" s="202"/>
      <c r="CX674" s="202"/>
      <c r="CY674" s="202"/>
      <c r="CZ674" s="202"/>
      <c r="DA674" s="202"/>
      <c r="DB674" s="202"/>
      <c r="DC674" s="202"/>
      <c r="DD674" s="202"/>
      <c r="DE674" s="202"/>
      <c r="DF674" s="202"/>
      <c r="DG674" s="202"/>
      <c r="DH674" s="202"/>
      <c r="DI674" s="202"/>
      <c r="DJ674" s="202"/>
      <c r="DK674" s="202"/>
      <c r="DL674" s="202"/>
      <c r="DM674" s="202"/>
      <c r="DN674" s="202"/>
      <c r="DO674" s="202"/>
      <c r="DP674" s="202"/>
      <c r="DQ674" s="202"/>
      <c r="DR674" s="202"/>
      <c r="DS674" s="202"/>
      <c r="DT674" s="202"/>
      <c r="DU674" s="202"/>
      <c r="DV674" s="202"/>
      <c r="DW674" s="202"/>
      <c r="DX674" s="202"/>
      <c r="DY674" s="202"/>
      <c r="DZ674" s="202"/>
      <c r="EA674" s="202"/>
      <c r="EB674" s="202"/>
      <c r="EC674" s="202"/>
      <c r="ED674" s="202"/>
      <c r="EE674" s="202"/>
      <c r="EF674" s="202"/>
      <c r="EG674" s="202"/>
      <c r="EH674" s="202"/>
      <c r="EI674" s="202"/>
      <c r="EJ674" s="202"/>
      <c r="EK674" s="202"/>
      <c r="EL674" s="202"/>
      <c r="EM674" s="202"/>
      <c r="EN674" s="202"/>
      <c r="EO674" s="202"/>
      <c r="EP674" s="202"/>
      <c r="EQ674" s="202"/>
      <c r="ER674" s="202"/>
      <c r="ES674" s="202"/>
      <c r="ET674" s="202"/>
      <c r="EU674" s="202"/>
      <c r="EV674" s="202"/>
      <c r="EW674" s="202"/>
      <c r="EX674" s="202"/>
      <c r="EY674" s="202"/>
      <c r="EZ674" s="202"/>
      <c r="FA674" s="202"/>
      <c r="FB674" s="202"/>
      <c r="FC674" s="202"/>
      <c r="FD674" s="202"/>
      <c r="FE674" s="202"/>
      <c r="FF674" s="202"/>
      <c r="FG674" s="202"/>
      <c r="FH674" s="202"/>
      <c r="FI674" s="202"/>
      <c r="FJ674" s="202"/>
      <c r="FK674" s="202"/>
      <c r="FL674" s="202"/>
      <c r="FM674" s="202"/>
      <c r="FN674" s="202"/>
      <c r="FO674" s="202"/>
      <c r="FP674" s="202"/>
      <c r="FQ674" s="202"/>
      <c r="FR674" s="202"/>
      <c r="FS674" s="202"/>
      <c r="FT674" s="202"/>
      <c r="FU674" s="202"/>
      <c r="FV674" s="202"/>
      <c r="FW674" s="202"/>
      <c r="FX674" s="202"/>
      <c r="FY674" s="202"/>
      <c r="FZ674" s="202"/>
      <c r="GA674" s="202"/>
      <c r="GB674" s="202"/>
      <c r="GC674" s="202"/>
      <c r="GD674" s="202"/>
      <c r="GE674" s="202"/>
      <c r="GF674" s="202"/>
      <c r="GG674" s="202"/>
      <c r="GH674" s="202"/>
      <c r="GI674" s="202"/>
      <c r="GJ674" s="202"/>
      <c r="GK674" s="202"/>
      <c r="GL674" s="202"/>
      <c r="GM674" s="202"/>
      <c r="GN674" s="202"/>
      <c r="GO674" s="202"/>
      <c r="GP674" s="202"/>
      <c r="GQ674" s="202"/>
      <c r="GR674" s="202"/>
      <c r="GS674" s="202"/>
      <c r="GT674" s="202"/>
      <c r="GU674" s="202"/>
      <c r="GV674" s="202"/>
      <c r="GW674" s="202"/>
      <c r="GX674" s="202"/>
      <c r="GY674" s="202"/>
      <c r="GZ674" s="202"/>
      <c r="HA674" s="202"/>
      <c r="HB674" s="202"/>
      <c r="HC674" s="202"/>
      <c r="HD674" s="202"/>
      <c r="HE674" s="202"/>
      <c r="HF674" s="202"/>
      <c r="HG674" s="202"/>
      <c r="HH674" s="202"/>
      <c r="HI674" s="202"/>
      <c r="HJ674" s="202"/>
      <c r="HK674" s="202"/>
      <c r="HL674" s="202"/>
      <c r="HM674" s="202"/>
      <c r="HN674" s="202"/>
      <c r="HO674" s="202"/>
      <c r="HP674" s="202"/>
      <c r="HQ674" s="202"/>
      <c r="HR674" s="202"/>
      <c r="HS674" s="202"/>
    </row>
    <row r="675" spans="51:227" ht="10" customHeight="1" x14ac:dyDescent="0.35">
      <c r="AY675" s="202"/>
      <c r="AZ675" s="202"/>
      <c r="BA675" s="202"/>
      <c r="BB675" s="202"/>
      <c r="BC675" s="202"/>
      <c r="BD675" s="202"/>
      <c r="BE675" s="202"/>
      <c r="BF675" s="202"/>
      <c r="BG675" s="202"/>
      <c r="BH675" s="202"/>
      <c r="BI675" s="202"/>
      <c r="BJ675" s="202"/>
      <c r="BK675" s="202"/>
      <c r="BL675" s="202"/>
      <c r="BM675" s="202"/>
      <c r="BN675" s="202"/>
      <c r="BO675" s="202"/>
      <c r="BP675" s="202"/>
      <c r="BQ675" s="202"/>
      <c r="BR675" s="202"/>
      <c r="BS675" s="202"/>
      <c r="BT675" s="202"/>
      <c r="BU675" s="202"/>
      <c r="BV675" s="202"/>
      <c r="BW675" s="202"/>
      <c r="BX675" s="202"/>
      <c r="BY675" s="202"/>
      <c r="BZ675" s="202"/>
      <c r="CA675" s="202"/>
      <c r="CB675" s="202"/>
      <c r="CC675" s="202"/>
      <c r="CD675" s="202"/>
      <c r="CE675" s="202"/>
      <c r="CF675" s="202"/>
      <c r="CG675" s="202"/>
      <c r="CH675" s="202"/>
      <c r="CI675" s="202"/>
      <c r="CJ675" s="202"/>
      <c r="CK675" s="202"/>
      <c r="CL675" s="202"/>
      <c r="CM675" s="202"/>
      <c r="CN675" s="202"/>
      <c r="CO675" s="202"/>
      <c r="CP675" s="202"/>
      <c r="CQ675" s="202"/>
      <c r="CR675" s="202"/>
      <c r="CS675" s="202"/>
      <c r="CT675" s="202"/>
      <c r="CU675" s="202"/>
      <c r="CV675" s="202"/>
      <c r="CW675" s="202"/>
      <c r="CX675" s="202"/>
      <c r="CY675" s="202"/>
      <c r="CZ675" s="202"/>
      <c r="DA675" s="202"/>
      <c r="DB675" s="202"/>
      <c r="DC675" s="202"/>
      <c r="DD675" s="202"/>
      <c r="DE675" s="202"/>
      <c r="DF675" s="202"/>
      <c r="DG675" s="202"/>
      <c r="DH675" s="202"/>
      <c r="DI675" s="202"/>
      <c r="DJ675" s="202"/>
      <c r="DK675" s="202"/>
      <c r="DL675" s="202"/>
      <c r="DM675" s="202"/>
      <c r="DN675" s="202"/>
      <c r="DO675" s="202"/>
      <c r="DP675" s="202"/>
      <c r="DQ675" s="202"/>
      <c r="DR675" s="202"/>
      <c r="DS675" s="202"/>
      <c r="DT675" s="202"/>
      <c r="DU675" s="202"/>
      <c r="DV675" s="202"/>
      <c r="DW675" s="202"/>
      <c r="DX675" s="202"/>
      <c r="DY675" s="202"/>
      <c r="DZ675" s="202"/>
      <c r="EA675" s="202"/>
      <c r="EB675" s="202"/>
      <c r="EC675" s="202"/>
      <c r="ED675" s="202"/>
      <c r="EE675" s="202"/>
      <c r="EF675" s="202"/>
      <c r="EG675" s="202"/>
      <c r="EH675" s="202"/>
      <c r="EI675" s="202"/>
      <c r="EJ675" s="202"/>
      <c r="EK675" s="202"/>
      <c r="EL675" s="202"/>
      <c r="EM675" s="202"/>
      <c r="EN675" s="202"/>
      <c r="EO675" s="202"/>
      <c r="EP675" s="202"/>
      <c r="EQ675" s="202"/>
      <c r="ER675" s="202"/>
      <c r="ES675" s="202"/>
      <c r="ET675" s="202"/>
      <c r="EU675" s="202"/>
      <c r="EV675" s="202"/>
      <c r="EW675" s="202"/>
      <c r="EX675" s="202"/>
      <c r="EY675" s="202"/>
      <c r="EZ675" s="202"/>
      <c r="FA675" s="202"/>
      <c r="FB675" s="202"/>
      <c r="FC675" s="202"/>
      <c r="FD675" s="202"/>
      <c r="FE675" s="202"/>
      <c r="FF675" s="202"/>
      <c r="FG675" s="202"/>
      <c r="FH675" s="202"/>
      <c r="FI675" s="202"/>
      <c r="FJ675" s="202"/>
      <c r="FK675" s="202"/>
      <c r="FL675" s="202"/>
      <c r="FM675" s="202"/>
      <c r="FN675" s="202"/>
      <c r="FO675" s="202"/>
      <c r="FP675" s="202"/>
      <c r="FQ675" s="202"/>
      <c r="FR675" s="202"/>
      <c r="FS675" s="202"/>
      <c r="FT675" s="202"/>
      <c r="FU675" s="202"/>
      <c r="FV675" s="202"/>
      <c r="FW675" s="202"/>
      <c r="FX675" s="202"/>
      <c r="FY675" s="202"/>
      <c r="FZ675" s="202"/>
      <c r="GA675" s="202"/>
      <c r="GB675" s="202"/>
      <c r="GC675" s="202"/>
      <c r="GD675" s="202"/>
      <c r="GE675" s="202"/>
      <c r="GF675" s="202"/>
      <c r="GG675" s="202"/>
      <c r="GH675" s="202"/>
      <c r="GI675" s="202"/>
      <c r="GJ675" s="202"/>
      <c r="GK675" s="202"/>
      <c r="GL675" s="202"/>
      <c r="GM675" s="202"/>
      <c r="GN675" s="202"/>
      <c r="GO675" s="202"/>
      <c r="GP675" s="202"/>
      <c r="GQ675" s="202"/>
      <c r="GR675" s="202"/>
      <c r="GS675" s="202"/>
      <c r="GT675" s="202"/>
      <c r="GU675" s="202"/>
      <c r="GV675" s="202"/>
      <c r="GW675" s="202"/>
      <c r="GX675" s="202"/>
      <c r="GY675" s="202"/>
      <c r="GZ675" s="202"/>
      <c r="HA675" s="202"/>
      <c r="HB675" s="202"/>
      <c r="HC675" s="202"/>
      <c r="HD675" s="202"/>
      <c r="HE675" s="202"/>
      <c r="HF675" s="202"/>
      <c r="HG675" s="202"/>
      <c r="HH675" s="202"/>
      <c r="HI675" s="202"/>
      <c r="HJ675" s="202"/>
      <c r="HK675" s="202"/>
      <c r="HL675" s="202"/>
      <c r="HM675" s="202"/>
      <c r="HN675" s="202"/>
      <c r="HO675" s="202"/>
      <c r="HP675" s="202"/>
      <c r="HQ675" s="202"/>
      <c r="HR675" s="202"/>
      <c r="HS675" s="202"/>
    </row>
    <row r="676" spans="51:227" ht="10" customHeight="1" x14ac:dyDescent="0.35">
      <c r="AY676" s="202"/>
      <c r="AZ676" s="202"/>
      <c r="BA676" s="202"/>
      <c r="BB676" s="202"/>
      <c r="BC676" s="202"/>
      <c r="BD676" s="202"/>
      <c r="BE676" s="202"/>
      <c r="BF676" s="202"/>
      <c r="BG676" s="202"/>
      <c r="BH676" s="202"/>
      <c r="BI676" s="202"/>
      <c r="BJ676" s="202"/>
      <c r="BK676" s="202"/>
      <c r="BL676" s="202"/>
      <c r="BM676" s="202"/>
      <c r="BN676" s="202"/>
      <c r="BO676" s="202"/>
      <c r="BP676" s="202"/>
      <c r="BQ676" s="202"/>
      <c r="BR676" s="202"/>
      <c r="BS676" s="202"/>
      <c r="BT676" s="202"/>
      <c r="BU676" s="202"/>
      <c r="BV676" s="202"/>
      <c r="BW676" s="202"/>
      <c r="BX676" s="202"/>
      <c r="BY676" s="202"/>
      <c r="BZ676" s="202"/>
      <c r="CA676" s="202"/>
      <c r="CB676" s="202"/>
      <c r="CC676" s="202"/>
      <c r="CD676" s="202"/>
      <c r="CE676" s="202"/>
      <c r="CF676" s="202"/>
      <c r="CG676" s="202"/>
      <c r="CH676" s="202"/>
      <c r="CI676" s="202"/>
      <c r="CJ676" s="202"/>
      <c r="CK676" s="202"/>
      <c r="CL676" s="202"/>
      <c r="CM676" s="202"/>
      <c r="CN676" s="202"/>
      <c r="CO676" s="202"/>
      <c r="CP676" s="202"/>
      <c r="CQ676" s="202"/>
      <c r="CR676" s="202"/>
      <c r="CS676" s="202"/>
      <c r="CT676" s="202"/>
      <c r="CU676" s="202"/>
      <c r="CV676" s="202"/>
      <c r="CW676" s="202"/>
      <c r="CX676" s="202"/>
      <c r="CY676" s="202"/>
      <c r="CZ676" s="202"/>
      <c r="DA676" s="202"/>
      <c r="DB676" s="202"/>
      <c r="DC676" s="202"/>
      <c r="DD676" s="202"/>
      <c r="DE676" s="202"/>
      <c r="DF676" s="202"/>
      <c r="DG676" s="202"/>
      <c r="DH676" s="202"/>
      <c r="DI676" s="202"/>
      <c r="DJ676" s="202"/>
      <c r="DK676" s="202"/>
      <c r="DL676" s="202"/>
      <c r="DM676" s="202"/>
      <c r="DN676" s="202"/>
      <c r="DO676" s="202"/>
      <c r="DP676" s="202"/>
      <c r="DQ676" s="202"/>
      <c r="DR676" s="202"/>
      <c r="DS676" s="202"/>
      <c r="DT676" s="202"/>
      <c r="DU676" s="202"/>
      <c r="DV676" s="202"/>
      <c r="DW676" s="202"/>
      <c r="DX676" s="202"/>
      <c r="DY676" s="202"/>
      <c r="DZ676" s="202"/>
      <c r="EA676" s="202"/>
      <c r="EB676" s="202"/>
      <c r="EC676" s="202"/>
      <c r="ED676" s="202"/>
      <c r="EE676" s="202"/>
      <c r="EF676" s="202"/>
      <c r="EG676" s="202"/>
      <c r="EH676" s="202"/>
      <c r="EI676" s="202"/>
      <c r="EJ676" s="202"/>
      <c r="EK676" s="202"/>
      <c r="EL676" s="202"/>
      <c r="EM676" s="202"/>
      <c r="EN676" s="202"/>
      <c r="EO676" s="202"/>
      <c r="EP676" s="202"/>
      <c r="EQ676" s="202"/>
      <c r="ER676" s="202"/>
      <c r="ES676" s="202"/>
      <c r="ET676" s="202"/>
      <c r="EU676" s="202"/>
      <c r="EV676" s="202"/>
      <c r="EW676" s="202"/>
      <c r="EX676" s="202"/>
      <c r="EY676" s="202"/>
      <c r="EZ676" s="202"/>
      <c r="FA676" s="202"/>
      <c r="FB676" s="202"/>
      <c r="FC676" s="202"/>
      <c r="FD676" s="202"/>
      <c r="FE676" s="202"/>
      <c r="FF676" s="202"/>
      <c r="FG676" s="202"/>
      <c r="FH676" s="202"/>
      <c r="FI676" s="202"/>
      <c r="FJ676" s="202"/>
      <c r="FK676" s="202"/>
      <c r="FL676" s="202"/>
      <c r="FM676" s="202"/>
      <c r="FN676" s="202"/>
      <c r="FO676" s="202"/>
      <c r="FP676" s="202"/>
      <c r="FQ676" s="202"/>
      <c r="FR676" s="202"/>
      <c r="FS676" s="202"/>
      <c r="FT676" s="202"/>
      <c r="FU676" s="202"/>
      <c r="FV676" s="202"/>
      <c r="FW676" s="202"/>
      <c r="FX676" s="202"/>
      <c r="FY676" s="202"/>
      <c r="FZ676" s="202"/>
      <c r="GA676" s="202"/>
      <c r="GB676" s="202"/>
      <c r="GC676" s="202"/>
      <c r="GD676" s="202"/>
      <c r="GE676" s="202"/>
      <c r="GF676" s="202"/>
      <c r="GG676" s="202"/>
      <c r="GH676" s="202"/>
      <c r="GI676" s="202"/>
      <c r="GJ676" s="202"/>
      <c r="GK676" s="202"/>
      <c r="GL676" s="202"/>
      <c r="GM676" s="202"/>
      <c r="GN676" s="202"/>
      <c r="GO676" s="202"/>
      <c r="GP676" s="202"/>
      <c r="GQ676" s="202"/>
      <c r="GR676" s="202"/>
      <c r="GS676" s="202"/>
      <c r="GT676" s="202"/>
      <c r="GU676" s="202"/>
      <c r="GV676" s="202"/>
      <c r="GW676" s="202"/>
      <c r="GX676" s="202"/>
      <c r="GY676" s="202"/>
      <c r="GZ676" s="202"/>
      <c r="HA676" s="202"/>
      <c r="HB676" s="202"/>
      <c r="HC676" s="202"/>
      <c r="HD676" s="202"/>
      <c r="HE676" s="202"/>
      <c r="HF676" s="202"/>
      <c r="HG676" s="202"/>
      <c r="HH676" s="202"/>
      <c r="HI676" s="202"/>
      <c r="HJ676" s="202"/>
      <c r="HK676" s="202"/>
      <c r="HL676" s="202"/>
      <c r="HM676" s="202"/>
      <c r="HN676" s="202"/>
      <c r="HO676" s="202"/>
      <c r="HP676" s="202"/>
      <c r="HQ676" s="202"/>
      <c r="HR676" s="202"/>
      <c r="HS676" s="202"/>
    </row>
    <row r="677" spans="51:227" ht="10" customHeight="1" x14ac:dyDescent="0.35">
      <c r="AY677" s="202"/>
      <c r="AZ677" s="202"/>
      <c r="BA677" s="202"/>
      <c r="BB677" s="202"/>
      <c r="BC677" s="202"/>
      <c r="BD677" s="202"/>
      <c r="BE677" s="202"/>
      <c r="BF677" s="202"/>
      <c r="BG677" s="202"/>
      <c r="BH677" s="202"/>
      <c r="BI677" s="202"/>
      <c r="BJ677" s="202"/>
      <c r="BK677" s="202"/>
      <c r="BL677" s="202"/>
      <c r="BM677" s="202"/>
      <c r="BN677" s="202"/>
      <c r="BO677" s="202"/>
      <c r="BP677" s="202"/>
      <c r="BQ677" s="202"/>
      <c r="BR677" s="202"/>
      <c r="BS677" s="202"/>
      <c r="BT677" s="202"/>
      <c r="BU677" s="202"/>
      <c r="BV677" s="202"/>
      <c r="BW677" s="202"/>
      <c r="BX677" s="202"/>
      <c r="BY677" s="202"/>
      <c r="BZ677" s="202"/>
      <c r="CA677" s="202"/>
      <c r="CB677" s="202"/>
      <c r="CC677" s="202"/>
      <c r="CD677" s="202"/>
      <c r="CE677" s="202"/>
      <c r="CF677" s="202"/>
      <c r="CG677" s="202"/>
      <c r="CH677" s="202"/>
      <c r="CI677" s="202"/>
      <c r="CJ677" s="202"/>
      <c r="CK677" s="202"/>
      <c r="CL677" s="202"/>
      <c r="CM677" s="202"/>
      <c r="CN677" s="202"/>
      <c r="CO677" s="202"/>
      <c r="CP677" s="202"/>
      <c r="CQ677" s="202"/>
      <c r="CR677" s="202"/>
      <c r="CS677" s="202"/>
      <c r="CT677" s="202"/>
      <c r="CU677" s="202"/>
      <c r="CV677" s="202"/>
      <c r="CW677" s="202"/>
      <c r="CX677" s="202"/>
      <c r="CY677" s="202"/>
      <c r="CZ677" s="202"/>
      <c r="DA677" s="202"/>
      <c r="DB677" s="202"/>
      <c r="DC677" s="202"/>
      <c r="DD677" s="202"/>
      <c r="DE677" s="202"/>
      <c r="DF677" s="202"/>
      <c r="DG677" s="202"/>
      <c r="DH677" s="202"/>
      <c r="DI677" s="202"/>
      <c r="DJ677" s="202"/>
      <c r="DK677" s="202"/>
      <c r="DL677" s="202"/>
      <c r="DM677" s="202"/>
      <c r="DN677" s="202"/>
      <c r="DO677" s="202"/>
      <c r="DP677" s="202"/>
      <c r="DQ677" s="202"/>
      <c r="DR677" s="202"/>
      <c r="DS677" s="202"/>
      <c r="DT677" s="202"/>
      <c r="DU677" s="202"/>
      <c r="DV677" s="202"/>
      <c r="DW677" s="202"/>
      <c r="DX677" s="202"/>
      <c r="DY677" s="202"/>
      <c r="DZ677" s="202"/>
      <c r="EA677" s="202"/>
      <c r="EB677" s="202"/>
      <c r="EC677" s="202"/>
      <c r="ED677" s="202"/>
      <c r="EE677" s="202"/>
      <c r="EF677" s="202"/>
      <c r="EG677" s="202"/>
      <c r="EH677" s="202"/>
      <c r="EI677" s="202"/>
      <c r="EJ677" s="202"/>
      <c r="EK677" s="202"/>
      <c r="EL677" s="202"/>
      <c r="EM677" s="202"/>
      <c r="EN677" s="202"/>
      <c r="EO677" s="202"/>
      <c r="EP677" s="202"/>
      <c r="EQ677" s="202"/>
      <c r="ER677" s="202"/>
      <c r="ES677" s="202"/>
      <c r="ET677" s="202"/>
      <c r="EU677" s="202"/>
      <c r="EV677" s="202"/>
      <c r="EW677" s="202"/>
      <c r="EX677" s="202"/>
      <c r="EY677" s="202"/>
      <c r="EZ677" s="202"/>
      <c r="FA677" s="202"/>
      <c r="FB677" s="202"/>
      <c r="FC677" s="202"/>
      <c r="FD677" s="202"/>
      <c r="FE677" s="202"/>
      <c r="FF677" s="202"/>
      <c r="FG677" s="202"/>
      <c r="FH677" s="202"/>
      <c r="FI677" s="202"/>
      <c r="FJ677" s="202"/>
      <c r="FK677" s="202"/>
      <c r="FL677" s="202"/>
      <c r="FM677" s="202"/>
      <c r="FN677" s="202"/>
      <c r="FO677" s="202"/>
      <c r="FP677" s="202"/>
      <c r="FQ677" s="202"/>
      <c r="FR677" s="202"/>
      <c r="FS677" s="202"/>
      <c r="FT677" s="202"/>
      <c r="FU677" s="202"/>
      <c r="FV677" s="202"/>
      <c r="FW677" s="202"/>
      <c r="FX677" s="202"/>
      <c r="FY677" s="202"/>
      <c r="FZ677" s="202"/>
      <c r="GA677" s="202"/>
      <c r="GB677" s="202"/>
      <c r="GC677" s="202"/>
      <c r="GD677" s="202"/>
      <c r="GE677" s="202"/>
      <c r="GF677" s="202"/>
      <c r="GG677" s="202"/>
      <c r="GH677" s="202"/>
      <c r="GI677" s="202"/>
      <c r="GJ677" s="202"/>
      <c r="GK677" s="202"/>
      <c r="GL677" s="202"/>
      <c r="GM677" s="202"/>
      <c r="GN677" s="202"/>
      <c r="GO677" s="202"/>
      <c r="GP677" s="202"/>
      <c r="GQ677" s="202"/>
      <c r="GR677" s="202"/>
      <c r="GS677" s="202"/>
      <c r="GT677" s="202"/>
      <c r="GU677" s="202"/>
      <c r="GV677" s="202"/>
      <c r="GW677" s="202"/>
      <c r="GX677" s="202"/>
      <c r="GY677" s="202"/>
      <c r="GZ677" s="202"/>
      <c r="HA677" s="202"/>
      <c r="HB677" s="202"/>
      <c r="HC677" s="202"/>
      <c r="HD677" s="202"/>
      <c r="HE677" s="202"/>
      <c r="HF677" s="202"/>
      <c r="HG677" s="202"/>
      <c r="HH677" s="202"/>
      <c r="HI677" s="202"/>
      <c r="HJ677" s="202"/>
      <c r="HK677" s="202"/>
      <c r="HL677" s="202"/>
      <c r="HM677" s="202"/>
      <c r="HN677" s="202"/>
      <c r="HO677" s="202"/>
      <c r="HP677" s="202"/>
      <c r="HQ677" s="202"/>
      <c r="HR677" s="202"/>
      <c r="HS677" s="202"/>
    </row>
    <row r="678" spans="51:227" ht="10" customHeight="1" x14ac:dyDescent="0.35">
      <c r="AY678" s="202"/>
      <c r="AZ678" s="202"/>
      <c r="BA678" s="202"/>
      <c r="BB678" s="202"/>
      <c r="BC678" s="202"/>
      <c r="BD678" s="202"/>
      <c r="BE678" s="202"/>
      <c r="BF678" s="202"/>
      <c r="BG678" s="202"/>
      <c r="BH678" s="202"/>
      <c r="BI678" s="202"/>
      <c r="BJ678" s="202"/>
      <c r="BK678" s="202"/>
      <c r="BL678" s="202"/>
      <c r="BM678" s="202"/>
      <c r="BN678" s="202"/>
      <c r="BO678" s="202"/>
      <c r="BP678" s="202"/>
      <c r="BQ678" s="202"/>
      <c r="BR678" s="202"/>
      <c r="BS678" s="202"/>
      <c r="BT678" s="202"/>
      <c r="BU678" s="202"/>
      <c r="BV678" s="202"/>
      <c r="BW678" s="202"/>
      <c r="BX678" s="202"/>
      <c r="BY678" s="202"/>
      <c r="BZ678" s="202"/>
      <c r="CA678" s="202"/>
      <c r="CB678" s="202"/>
      <c r="CC678" s="202"/>
      <c r="CD678" s="202"/>
      <c r="CE678" s="202"/>
      <c r="CF678" s="202"/>
      <c r="CG678" s="202"/>
      <c r="CH678" s="202"/>
      <c r="CI678" s="202"/>
      <c r="CJ678" s="202"/>
      <c r="CK678" s="202"/>
      <c r="CL678" s="202"/>
      <c r="CM678" s="202"/>
      <c r="CN678" s="202"/>
      <c r="CO678" s="202"/>
      <c r="CP678" s="202"/>
      <c r="CQ678" s="202"/>
      <c r="CR678" s="202"/>
      <c r="CS678" s="202"/>
      <c r="CT678" s="202"/>
      <c r="CU678" s="202"/>
      <c r="CV678" s="202"/>
      <c r="CW678" s="202"/>
      <c r="CX678" s="202"/>
      <c r="CY678" s="202"/>
      <c r="CZ678" s="202"/>
      <c r="DA678" s="202"/>
      <c r="DB678" s="202"/>
      <c r="DC678" s="202"/>
      <c r="DD678" s="202"/>
      <c r="DE678" s="202"/>
      <c r="DF678" s="202"/>
      <c r="DG678" s="202"/>
      <c r="DH678" s="202"/>
      <c r="DI678" s="202"/>
      <c r="DJ678" s="202"/>
      <c r="DK678" s="202"/>
      <c r="DL678" s="202"/>
      <c r="DM678" s="202"/>
      <c r="DN678" s="202"/>
      <c r="DO678" s="202"/>
      <c r="DP678" s="202"/>
      <c r="DQ678" s="202"/>
      <c r="DR678" s="202"/>
      <c r="DS678" s="202"/>
      <c r="DT678" s="202"/>
      <c r="DU678" s="202"/>
      <c r="DV678" s="202"/>
      <c r="DW678" s="202"/>
      <c r="DX678" s="202"/>
      <c r="DY678" s="202"/>
      <c r="DZ678" s="202"/>
      <c r="EA678" s="202"/>
      <c r="EB678" s="202"/>
      <c r="EC678" s="202"/>
      <c r="ED678" s="202"/>
      <c r="EE678" s="202"/>
      <c r="EF678" s="202"/>
      <c r="EG678" s="202"/>
      <c r="EH678" s="202"/>
      <c r="EI678" s="202"/>
      <c r="EJ678" s="202"/>
      <c r="EK678" s="202"/>
      <c r="EL678" s="202"/>
      <c r="EM678" s="202"/>
      <c r="EN678" s="202"/>
      <c r="EO678" s="202"/>
      <c r="EP678" s="202"/>
      <c r="EQ678" s="202"/>
      <c r="ER678" s="202"/>
      <c r="ES678" s="202"/>
      <c r="ET678" s="202"/>
      <c r="EU678" s="202"/>
      <c r="EV678" s="202"/>
      <c r="EW678" s="202"/>
      <c r="EX678" s="202"/>
      <c r="EY678" s="202"/>
      <c r="EZ678" s="202"/>
      <c r="FA678" s="202"/>
      <c r="FB678" s="202"/>
      <c r="FC678" s="202"/>
      <c r="FD678" s="202"/>
      <c r="FE678" s="202"/>
      <c r="FF678" s="202"/>
      <c r="FG678" s="202"/>
      <c r="FH678" s="202"/>
      <c r="FI678" s="202"/>
      <c r="FJ678" s="202"/>
      <c r="FK678" s="202"/>
      <c r="FL678" s="202"/>
      <c r="FM678" s="202"/>
      <c r="FN678" s="202"/>
      <c r="FO678" s="202"/>
      <c r="FP678" s="202"/>
      <c r="FQ678" s="202"/>
      <c r="FR678" s="202"/>
      <c r="FS678" s="202"/>
      <c r="FT678" s="202"/>
      <c r="FU678" s="202"/>
      <c r="FV678" s="202"/>
      <c r="FW678" s="202"/>
      <c r="FX678" s="202"/>
      <c r="FY678" s="202"/>
      <c r="FZ678" s="202"/>
      <c r="GA678" s="202"/>
      <c r="GB678" s="202"/>
      <c r="GC678" s="202"/>
      <c r="GD678" s="202"/>
      <c r="GE678" s="202"/>
      <c r="GF678" s="202"/>
      <c r="GG678" s="202"/>
      <c r="GH678" s="202"/>
      <c r="GI678" s="202"/>
      <c r="GJ678" s="202"/>
      <c r="GK678" s="202"/>
      <c r="GL678" s="202"/>
      <c r="GM678" s="202"/>
      <c r="GN678" s="202"/>
      <c r="GO678" s="202"/>
      <c r="GP678" s="202"/>
      <c r="GQ678" s="202"/>
      <c r="GR678" s="202"/>
      <c r="GS678" s="202"/>
      <c r="GT678" s="202"/>
      <c r="GU678" s="202"/>
      <c r="GV678" s="202"/>
      <c r="GW678" s="202"/>
      <c r="GX678" s="202"/>
      <c r="GY678" s="202"/>
      <c r="GZ678" s="202"/>
      <c r="HA678" s="202"/>
      <c r="HB678" s="202"/>
      <c r="HC678" s="202"/>
      <c r="HD678" s="202"/>
      <c r="HE678" s="202"/>
      <c r="HF678" s="202"/>
      <c r="HG678" s="202"/>
      <c r="HH678" s="202"/>
      <c r="HI678" s="202"/>
      <c r="HJ678" s="202"/>
      <c r="HK678" s="202"/>
      <c r="HL678" s="202"/>
      <c r="HM678" s="202"/>
      <c r="HN678" s="202"/>
      <c r="HO678" s="202"/>
      <c r="HP678" s="202"/>
      <c r="HQ678" s="202"/>
      <c r="HR678" s="202"/>
      <c r="HS678" s="202"/>
    </row>
    <row r="679" spans="51:227" ht="10" customHeight="1" x14ac:dyDescent="0.35">
      <c r="AY679" s="202"/>
      <c r="AZ679" s="202"/>
      <c r="BA679" s="202"/>
      <c r="BB679" s="202"/>
      <c r="BC679" s="202"/>
      <c r="BD679" s="202"/>
      <c r="BE679" s="202"/>
      <c r="BF679" s="202"/>
      <c r="BG679" s="202"/>
      <c r="BH679" s="202"/>
      <c r="BI679" s="202"/>
      <c r="BJ679" s="202"/>
      <c r="BK679" s="202"/>
      <c r="BL679" s="202"/>
      <c r="BM679" s="202"/>
      <c r="BN679" s="202"/>
      <c r="BO679" s="202"/>
      <c r="BP679" s="202"/>
      <c r="BQ679" s="202"/>
      <c r="BR679" s="202"/>
      <c r="BS679" s="202"/>
      <c r="BT679" s="202"/>
      <c r="BU679" s="202"/>
      <c r="BV679" s="202"/>
      <c r="BW679" s="202"/>
      <c r="BX679" s="202"/>
      <c r="BY679" s="202"/>
      <c r="BZ679" s="202"/>
      <c r="CA679" s="202"/>
      <c r="CB679" s="202"/>
      <c r="CC679" s="202"/>
      <c r="CD679" s="202"/>
      <c r="CE679" s="202"/>
      <c r="CF679" s="202"/>
      <c r="CG679" s="202"/>
      <c r="CH679" s="202"/>
      <c r="CI679" s="202"/>
      <c r="CJ679" s="202"/>
      <c r="CK679" s="202"/>
      <c r="CL679" s="202"/>
      <c r="CM679" s="202"/>
      <c r="CN679" s="202"/>
      <c r="CO679" s="202"/>
      <c r="CP679" s="202"/>
      <c r="CQ679" s="202"/>
      <c r="CR679" s="202"/>
      <c r="CS679" s="202"/>
      <c r="CT679" s="202"/>
      <c r="CU679" s="202"/>
      <c r="CV679" s="202"/>
      <c r="CW679" s="202"/>
      <c r="CX679" s="202"/>
      <c r="CY679" s="202"/>
      <c r="CZ679" s="202"/>
      <c r="DA679" s="202"/>
      <c r="DB679" s="202"/>
      <c r="DC679" s="202"/>
      <c r="DD679" s="202"/>
      <c r="DE679" s="202"/>
      <c r="DF679" s="202"/>
      <c r="DG679" s="202"/>
      <c r="DH679" s="202"/>
      <c r="DI679" s="202"/>
      <c r="DJ679" s="202"/>
      <c r="DK679" s="202"/>
      <c r="DL679" s="202"/>
      <c r="DM679" s="202"/>
      <c r="DN679" s="202"/>
      <c r="DO679" s="202"/>
      <c r="DP679" s="202"/>
      <c r="DQ679" s="202"/>
      <c r="DR679" s="202"/>
      <c r="DS679" s="202"/>
      <c r="DT679" s="202"/>
      <c r="DU679" s="202"/>
      <c r="DV679" s="202"/>
      <c r="DW679" s="202"/>
      <c r="DX679" s="202"/>
      <c r="DY679" s="202"/>
      <c r="DZ679" s="202"/>
      <c r="EA679" s="202"/>
      <c r="EB679" s="202"/>
      <c r="EC679" s="202"/>
      <c r="ED679" s="202"/>
      <c r="EE679" s="202"/>
      <c r="EF679" s="202"/>
      <c r="EG679" s="202"/>
      <c r="EH679" s="202"/>
      <c r="EI679" s="202"/>
      <c r="EJ679" s="202"/>
      <c r="EK679" s="202"/>
      <c r="EL679" s="202"/>
      <c r="EM679" s="202"/>
      <c r="EN679" s="202"/>
      <c r="EO679" s="202"/>
      <c r="EP679" s="202"/>
      <c r="EQ679" s="202"/>
      <c r="ER679" s="202"/>
      <c r="ES679" s="202"/>
      <c r="ET679" s="202"/>
      <c r="EU679" s="202"/>
      <c r="EV679" s="202"/>
      <c r="EW679" s="202"/>
      <c r="EX679" s="202"/>
      <c r="EY679" s="202"/>
      <c r="EZ679" s="202"/>
      <c r="FA679" s="202"/>
      <c r="FB679" s="202"/>
      <c r="FC679" s="202"/>
      <c r="FD679" s="202"/>
      <c r="FE679" s="202"/>
      <c r="FF679" s="202"/>
      <c r="FG679" s="202"/>
      <c r="FH679" s="202"/>
      <c r="FI679" s="202"/>
      <c r="FJ679" s="202"/>
      <c r="FK679" s="202"/>
      <c r="FL679" s="202"/>
      <c r="FM679" s="202"/>
      <c r="FN679" s="202"/>
      <c r="FO679" s="202"/>
      <c r="FP679" s="202"/>
      <c r="FQ679" s="202"/>
      <c r="FR679" s="202"/>
      <c r="FS679" s="202"/>
      <c r="FT679" s="202"/>
      <c r="FU679" s="202"/>
      <c r="FV679" s="202"/>
      <c r="FW679" s="202"/>
      <c r="FX679" s="202"/>
      <c r="FY679" s="202"/>
      <c r="FZ679" s="202"/>
      <c r="GA679" s="202"/>
      <c r="GB679" s="202"/>
      <c r="GC679" s="202"/>
      <c r="GD679" s="202"/>
      <c r="GE679" s="202"/>
      <c r="GF679" s="202"/>
      <c r="GG679" s="202"/>
      <c r="GH679" s="202"/>
      <c r="GI679" s="202"/>
      <c r="GJ679" s="202"/>
      <c r="GK679" s="202"/>
      <c r="GL679" s="202"/>
      <c r="GM679" s="202"/>
      <c r="GN679" s="202"/>
      <c r="GO679" s="202"/>
      <c r="GP679" s="202"/>
      <c r="GQ679" s="202"/>
      <c r="GR679" s="202"/>
      <c r="GS679" s="202"/>
      <c r="GT679" s="202"/>
      <c r="GU679" s="202"/>
      <c r="GV679" s="202"/>
      <c r="GW679" s="202"/>
      <c r="GX679" s="202"/>
      <c r="GY679" s="202"/>
      <c r="GZ679" s="202"/>
      <c r="HA679" s="202"/>
      <c r="HB679" s="202"/>
      <c r="HC679" s="202"/>
      <c r="HD679" s="202"/>
      <c r="HE679" s="202"/>
      <c r="HF679" s="202"/>
      <c r="HG679" s="202"/>
      <c r="HH679" s="202"/>
      <c r="HI679" s="202"/>
      <c r="HJ679" s="202"/>
      <c r="HK679" s="202"/>
      <c r="HL679" s="202"/>
      <c r="HM679" s="202"/>
      <c r="HN679" s="202"/>
      <c r="HO679" s="202"/>
      <c r="HP679" s="202"/>
      <c r="HQ679" s="202"/>
      <c r="HR679" s="202"/>
      <c r="HS679" s="202"/>
    </row>
  </sheetData>
  <mergeCells count="49">
    <mergeCell ref="G45:J45"/>
    <mergeCell ref="AA41:AA42"/>
    <mergeCell ref="AA73:AA74"/>
    <mergeCell ref="AE90:AI90"/>
    <mergeCell ref="AB2:AD2"/>
    <mergeCell ref="AH2:AJ2"/>
    <mergeCell ref="AB8:AD8"/>
    <mergeCell ref="AB27:AD27"/>
    <mergeCell ref="AB59:AD59"/>
    <mergeCell ref="AE26:AI26"/>
    <mergeCell ref="AA5:AG6"/>
    <mergeCell ref="AA24:AG25"/>
    <mergeCell ref="AA75:AA79"/>
    <mergeCell ref="AA43:AA47"/>
    <mergeCell ref="AB123:AD123"/>
    <mergeCell ref="AB91:AD91"/>
    <mergeCell ref="L44:P44"/>
    <mergeCell ref="AA107:AA111"/>
    <mergeCell ref="AA105:AA106"/>
    <mergeCell ref="R44:V44"/>
    <mergeCell ref="B21:Y22"/>
    <mergeCell ref="AN2:AP2"/>
    <mergeCell ref="N2:S2"/>
    <mergeCell ref="N32:N33"/>
    <mergeCell ref="O32:O33"/>
    <mergeCell ref="B5:Y6"/>
    <mergeCell ref="F2:K2"/>
    <mergeCell ref="S14:T14"/>
    <mergeCell ref="X14:Y14"/>
    <mergeCell ref="B8:E8"/>
    <mergeCell ref="N14:O14"/>
    <mergeCell ref="I14:J14"/>
    <mergeCell ref="B29:Y30"/>
    <mergeCell ref="AA137:AA138"/>
    <mergeCell ref="B128:Y129"/>
    <mergeCell ref="AA139:AA143"/>
    <mergeCell ref="B131:D131"/>
    <mergeCell ref="B136:D136"/>
    <mergeCell ref="C141:F141"/>
    <mergeCell ref="I141:L141"/>
    <mergeCell ref="O141:R141"/>
    <mergeCell ref="U141:X141"/>
    <mergeCell ref="Q24:R25"/>
    <mergeCell ref="M24:O24"/>
    <mergeCell ref="H25:J25"/>
    <mergeCell ref="H26:J26"/>
    <mergeCell ref="M25:O25"/>
    <mergeCell ref="M26:O26"/>
    <mergeCell ref="H24:J24"/>
  </mergeCells>
  <phoneticPr fontId="47" type="noConversion"/>
  <conditionalFormatting sqref="D143:F145">
    <cfRule type="expression" dxfId="15" priority="20">
      <formula>D143</formula>
    </cfRule>
  </conditionalFormatting>
  <conditionalFormatting sqref="C278:E279 C148:E148 G278:I279 G148:I148 K278:M279 K148:M148">
    <cfRule type="expression" dxfId="14" priority="9">
      <formula>C148</formula>
    </cfRule>
  </conditionalFormatting>
  <conditionalFormatting sqref="J143:L145">
    <cfRule type="expression" dxfId="13" priority="6">
      <formula>J143</formula>
    </cfRule>
  </conditionalFormatting>
  <conditionalFormatting sqref="P143:R145">
    <cfRule type="expression" dxfId="12" priority="5">
      <formula>P143</formula>
    </cfRule>
  </conditionalFormatting>
  <conditionalFormatting sqref="V143:X145">
    <cfRule type="expression" dxfId="11" priority="4">
      <formula>V143</formula>
    </cfRule>
  </conditionalFormatting>
  <dataValidations disablePrompts="1" count="1">
    <dataValidation type="list" allowBlank="1" showInputMessage="1" showErrorMessage="1" sqref="AH2 AN2 N2" xr:uid="{EB38DE9C-5749-4B43-8C01-CB58FAC4978E}">
      <formula1>Roles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034423C-87B0-43DC-9B21-D0C6F0E69663}">
          <x14:formula1>
            <xm:f>'Skills Matrix'!$B$5:$B$37</xm:f>
          </x14:formula1>
          <xm:sqref>F2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4B0F-03A5-4394-9845-75FBC17FC18C}">
  <sheetPr>
    <tabColor theme="1" tint="0.249977111117893"/>
  </sheetPr>
  <dimension ref="A1:X101"/>
  <sheetViews>
    <sheetView workbookViewId="0">
      <selection activeCell="H24" sqref="H24"/>
    </sheetView>
  </sheetViews>
  <sheetFormatPr defaultRowHeight="20" customHeight="1" x14ac:dyDescent="0.35"/>
  <cols>
    <col min="1" max="1" width="1.90625" style="1" customWidth="1"/>
    <col min="2" max="2" width="6.7265625" style="98" customWidth="1"/>
    <col min="3" max="3" width="37.453125" style="1" customWidth="1"/>
    <col min="4" max="4" width="1.36328125" style="1" customWidth="1"/>
    <col min="5" max="5" width="6.7265625" style="98" customWidth="1"/>
    <col min="6" max="6" width="37.453125" style="1" customWidth="1"/>
    <col min="7" max="7" width="1.36328125" style="1" customWidth="1"/>
    <col min="8" max="8" width="6.7265625" style="98" customWidth="1"/>
    <col min="9" max="9" width="37.453125" style="1" customWidth="1"/>
    <col min="10" max="10" width="1.36328125" style="1" customWidth="1"/>
    <col min="11" max="11" width="6.7265625" style="98" customWidth="1"/>
    <col min="12" max="12" width="37.453125" style="1" customWidth="1"/>
    <col min="13" max="13" width="8.08984375" style="1" customWidth="1"/>
    <col min="14" max="14" width="37.453125" style="1" customWidth="1"/>
    <col min="15" max="16384" width="8.7265625" style="1"/>
  </cols>
  <sheetData>
    <row r="1" spans="1:24" s="110" customFormat="1" ht="30" customHeight="1" thickBot="1" x14ac:dyDescent="0.5">
      <c r="A1" s="114" t="s">
        <v>0</v>
      </c>
      <c r="B1" s="108"/>
      <c r="C1" s="109" t="s">
        <v>34</v>
      </c>
      <c r="D1" s="107"/>
      <c r="E1" s="108"/>
      <c r="F1" s="107"/>
      <c r="G1" s="107"/>
      <c r="H1" s="108"/>
      <c r="I1" s="107"/>
      <c r="J1" s="107"/>
      <c r="K1" s="108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7.5" customHeight="1" x14ac:dyDescent="0.35"/>
    <row r="3" spans="1:24" s="2" customFormat="1" ht="20" customHeight="1" thickBot="1" x14ac:dyDescent="0.4">
      <c r="A3" s="12"/>
      <c r="B3" s="536" t="s">
        <v>108</v>
      </c>
      <c r="C3" s="536"/>
      <c r="D3" s="3"/>
      <c r="E3" s="534" t="s">
        <v>107</v>
      </c>
      <c r="F3" s="535"/>
      <c r="H3" s="532" t="s">
        <v>106</v>
      </c>
      <c r="I3" s="532"/>
      <c r="K3" s="533" t="s">
        <v>115</v>
      </c>
      <c r="L3" s="533"/>
      <c r="N3" s="104" t="s">
        <v>20</v>
      </c>
      <c r="O3" s="1"/>
    </row>
    <row r="4" spans="1:24" ht="7.5" customHeight="1" x14ac:dyDescent="0.35">
      <c r="A4" s="12"/>
    </row>
    <row r="5" spans="1:24" ht="20" customHeight="1" x14ac:dyDescent="0.35">
      <c r="A5" s="12"/>
      <c r="B5" s="85" t="s">
        <v>26</v>
      </c>
      <c r="C5" s="69" t="s">
        <v>62</v>
      </c>
      <c r="E5" s="83" t="s">
        <v>26</v>
      </c>
      <c r="F5" s="69" t="s">
        <v>63</v>
      </c>
      <c r="H5" s="84" t="s">
        <v>96</v>
      </c>
      <c r="I5" s="69" t="s">
        <v>74</v>
      </c>
      <c r="K5" s="186" t="s">
        <v>116</v>
      </c>
      <c r="L5" s="191" t="s">
        <v>306</v>
      </c>
      <c r="N5" s="69" t="s">
        <v>93</v>
      </c>
    </row>
    <row r="6" spans="1:24" ht="20" customHeight="1" x14ac:dyDescent="0.35">
      <c r="A6" s="12"/>
      <c r="B6" s="85" t="s">
        <v>27</v>
      </c>
      <c r="C6" s="69" t="s">
        <v>60</v>
      </c>
      <c r="E6" s="83" t="s">
        <v>27</v>
      </c>
      <c r="F6" s="69" t="s">
        <v>66</v>
      </c>
      <c r="H6" s="84" t="s">
        <v>101</v>
      </c>
      <c r="I6" s="69" t="s">
        <v>85</v>
      </c>
      <c r="K6" s="186" t="s">
        <v>117</v>
      </c>
      <c r="L6" s="191" t="s">
        <v>307</v>
      </c>
      <c r="N6" s="69" t="s">
        <v>94</v>
      </c>
    </row>
    <row r="7" spans="1:24" ht="20" customHeight="1" x14ac:dyDescent="0.35">
      <c r="A7" s="12"/>
      <c r="B7" s="85" t="s">
        <v>28</v>
      </c>
      <c r="C7" s="69" t="s">
        <v>61</v>
      </c>
      <c r="E7" s="83" t="s">
        <v>28</v>
      </c>
      <c r="F7" s="69" t="s">
        <v>65</v>
      </c>
      <c r="H7" s="84" t="s">
        <v>100</v>
      </c>
      <c r="I7" s="69" t="s">
        <v>77</v>
      </c>
      <c r="K7" s="186" t="s">
        <v>118</v>
      </c>
      <c r="L7" s="191" t="s">
        <v>272</v>
      </c>
      <c r="N7" s="69" t="s">
        <v>90</v>
      </c>
    </row>
    <row r="8" spans="1:24" ht="20" customHeight="1" x14ac:dyDescent="0.35">
      <c r="A8" s="12"/>
      <c r="B8" s="85" t="s">
        <v>29</v>
      </c>
      <c r="C8" s="69" t="s">
        <v>71</v>
      </c>
      <c r="E8" s="83" t="s">
        <v>29</v>
      </c>
      <c r="F8" s="69" t="s">
        <v>67</v>
      </c>
      <c r="H8" s="84" t="s">
        <v>98</v>
      </c>
      <c r="I8" s="69" t="s">
        <v>95</v>
      </c>
      <c r="K8" s="186" t="s">
        <v>119</v>
      </c>
      <c r="L8" s="191" t="s">
        <v>120</v>
      </c>
      <c r="N8" s="69" t="s">
        <v>80</v>
      </c>
    </row>
    <row r="9" spans="1:24" ht="20" customHeight="1" x14ac:dyDescent="0.35">
      <c r="A9" s="12"/>
      <c r="B9" s="85" t="s">
        <v>30</v>
      </c>
      <c r="C9" s="69" t="s">
        <v>64</v>
      </c>
      <c r="E9" s="83" t="s">
        <v>30</v>
      </c>
      <c r="F9" s="69" t="s">
        <v>59</v>
      </c>
      <c r="H9" s="84" t="s">
        <v>102</v>
      </c>
      <c r="I9" s="69" t="s">
        <v>79</v>
      </c>
      <c r="K9" s="186" t="s">
        <v>121</v>
      </c>
      <c r="L9" s="191" t="s">
        <v>122</v>
      </c>
      <c r="N9" s="69" t="s">
        <v>86</v>
      </c>
    </row>
    <row r="10" spans="1:24" ht="20" customHeight="1" x14ac:dyDescent="0.35">
      <c r="A10" s="12"/>
      <c r="B10" s="85" t="s">
        <v>31</v>
      </c>
      <c r="C10" s="69" t="s">
        <v>81</v>
      </c>
      <c r="E10" s="83" t="s">
        <v>31</v>
      </c>
      <c r="F10" s="69" t="s">
        <v>58</v>
      </c>
      <c r="H10" s="84" t="s">
        <v>103</v>
      </c>
      <c r="I10" s="69" t="s">
        <v>78</v>
      </c>
      <c r="K10" s="186" t="s">
        <v>123</v>
      </c>
      <c r="L10" s="191" t="s">
        <v>273</v>
      </c>
      <c r="N10" s="69" t="s">
        <v>91</v>
      </c>
    </row>
    <row r="11" spans="1:24" ht="20" customHeight="1" x14ac:dyDescent="0.35">
      <c r="A11" s="12"/>
      <c r="B11" s="99"/>
      <c r="C11" s="100"/>
      <c r="E11" s="83" t="s">
        <v>32</v>
      </c>
      <c r="F11" s="69" t="s">
        <v>84</v>
      </c>
      <c r="H11" s="84" t="s">
        <v>105</v>
      </c>
      <c r="I11" s="69" t="s">
        <v>73</v>
      </c>
      <c r="K11" s="186" t="s">
        <v>124</v>
      </c>
      <c r="L11" s="191" t="s">
        <v>125</v>
      </c>
      <c r="N11" s="69" t="s">
        <v>88</v>
      </c>
    </row>
    <row r="12" spans="1:24" ht="20" customHeight="1" x14ac:dyDescent="0.35">
      <c r="A12" s="12"/>
      <c r="E12" s="101"/>
      <c r="F12" s="102"/>
      <c r="H12" s="84" t="s">
        <v>99</v>
      </c>
      <c r="I12" s="69" t="s">
        <v>72</v>
      </c>
      <c r="K12" s="186" t="s">
        <v>126</v>
      </c>
      <c r="L12" s="191" t="s">
        <v>127</v>
      </c>
      <c r="N12" s="69" t="s">
        <v>82</v>
      </c>
    </row>
    <row r="13" spans="1:24" ht="20" customHeight="1" x14ac:dyDescent="0.35">
      <c r="A13" s="12"/>
      <c r="H13" s="84" t="s">
        <v>97</v>
      </c>
      <c r="I13" s="69" t="s">
        <v>75</v>
      </c>
      <c r="K13" s="186" t="s">
        <v>128</v>
      </c>
      <c r="L13" s="191" t="s">
        <v>129</v>
      </c>
      <c r="N13" s="69" t="s">
        <v>87</v>
      </c>
    </row>
    <row r="14" spans="1:24" ht="20" customHeight="1" x14ac:dyDescent="0.35">
      <c r="A14" s="12"/>
      <c r="H14" s="84" t="s">
        <v>104</v>
      </c>
      <c r="I14" s="69" t="s">
        <v>76</v>
      </c>
      <c r="K14" s="186" t="s">
        <v>130</v>
      </c>
      <c r="L14" s="191" t="s">
        <v>131</v>
      </c>
      <c r="N14" s="69" t="s">
        <v>83</v>
      </c>
    </row>
    <row r="15" spans="1:24" ht="20" customHeight="1" x14ac:dyDescent="0.35">
      <c r="A15" s="12"/>
      <c r="H15" s="101"/>
      <c r="I15" s="102"/>
      <c r="K15" s="186" t="s">
        <v>132</v>
      </c>
      <c r="L15" s="191" t="s">
        <v>274</v>
      </c>
      <c r="N15" s="69" t="s">
        <v>92</v>
      </c>
    </row>
    <row r="16" spans="1:24" ht="20" customHeight="1" x14ac:dyDescent="0.35">
      <c r="A16" s="12"/>
      <c r="K16" s="186" t="s">
        <v>133</v>
      </c>
      <c r="L16" s="191" t="s">
        <v>134</v>
      </c>
      <c r="N16" s="69" t="s">
        <v>89</v>
      </c>
    </row>
    <row r="17" spans="1:12" ht="20" customHeight="1" x14ac:dyDescent="0.35">
      <c r="A17" s="12"/>
      <c r="K17" s="186" t="s">
        <v>135</v>
      </c>
      <c r="L17" s="191" t="s">
        <v>136</v>
      </c>
    </row>
    <row r="18" spans="1:12" ht="20" customHeight="1" x14ac:dyDescent="0.35">
      <c r="A18" s="12"/>
      <c r="K18" s="186" t="s">
        <v>137</v>
      </c>
      <c r="L18" s="191" t="s">
        <v>138</v>
      </c>
    </row>
    <row r="19" spans="1:12" ht="20" customHeight="1" x14ac:dyDescent="0.35">
      <c r="A19" s="12"/>
      <c r="K19" s="186" t="s">
        <v>139</v>
      </c>
      <c r="L19" s="191" t="s">
        <v>140</v>
      </c>
    </row>
    <row r="20" spans="1:12" ht="20" customHeight="1" x14ac:dyDescent="0.35">
      <c r="A20" s="12"/>
      <c r="K20" s="186" t="s">
        <v>141</v>
      </c>
      <c r="L20" s="191" t="s">
        <v>299</v>
      </c>
    </row>
    <row r="21" spans="1:12" ht="20" customHeight="1" x14ac:dyDescent="0.35">
      <c r="A21" s="12"/>
      <c r="K21" s="186" t="s">
        <v>142</v>
      </c>
      <c r="L21" s="191" t="s">
        <v>143</v>
      </c>
    </row>
    <row r="22" spans="1:12" ht="20" customHeight="1" x14ac:dyDescent="0.35">
      <c r="A22" s="12"/>
      <c r="K22" s="186" t="s">
        <v>144</v>
      </c>
      <c r="L22" s="191" t="s">
        <v>145</v>
      </c>
    </row>
    <row r="23" spans="1:12" ht="20" customHeight="1" x14ac:dyDescent="0.35">
      <c r="A23" s="12"/>
      <c r="K23" s="186" t="s">
        <v>146</v>
      </c>
      <c r="L23" s="191" t="s">
        <v>275</v>
      </c>
    </row>
    <row r="24" spans="1:12" ht="20" customHeight="1" x14ac:dyDescent="0.35">
      <c r="A24" s="12"/>
      <c r="K24" s="186" t="s">
        <v>147</v>
      </c>
      <c r="L24" s="191" t="s">
        <v>148</v>
      </c>
    </row>
    <row r="25" spans="1:12" ht="20" customHeight="1" x14ac:dyDescent="0.35">
      <c r="A25" s="12"/>
      <c r="K25" s="186" t="s">
        <v>149</v>
      </c>
      <c r="L25" s="191" t="s">
        <v>150</v>
      </c>
    </row>
    <row r="26" spans="1:12" ht="20" customHeight="1" x14ac:dyDescent="0.35">
      <c r="A26" s="12"/>
      <c r="K26" s="186" t="s">
        <v>151</v>
      </c>
      <c r="L26" s="191" t="s">
        <v>152</v>
      </c>
    </row>
    <row r="27" spans="1:12" ht="20" customHeight="1" x14ac:dyDescent="0.35">
      <c r="A27" s="12"/>
      <c r="K27" s="186" t="s">
        <v>153</v>
      </c>
      <c r="L27" s="191" t="s">
        <v>154</v>
      </c>
    </row>
    <row r="28" spans="1:12" ht="20" customHeight="1" x14ac:dyDescent="0.35">
      <c r="A28" s="12"/>
      <c r="K28" s="186" t="s">
        <v>155</v>
      </c>
      <c r="L28" s="191" t="s">
        <v>156</v>
      </c>
    </row>
    <row r="29" spans="1:12" ht="20" customHeight="1" x14ac:dyDescent="0.35">
      <c r="A29" s="12"/>
      <c r="K29" s="186" t="s">
        <v>157</v>
      </c>
      <c r="L29" s="191" t="s">
        <v>305</v>
      </c>
    </row>
    <row r="30" spans="1:12" ht="20" customHeight="1" x14ac:dyDescent="0.35">
      <c r="A30" s="12"/>
      <c r="K30" s="187" t="s">
        <v>158</v>
      </c>
      <c r="L30" s="192" t="s">
        <v>159</v>
      </c>
    </row>
    <row r="31" spans="1:12" ht="20" customHeight="1" x14ac:dyDescent="0.35">
      <c r="A31" s="12"/>
      <c r="K31" s="187" t="s">
        <v>160</v>
      </c>
      <c r="L31" s="192" t="s">
        <v>161</v>
      </c>
    </row>
    <row r="32" spans="1:12" ht="20" customHeight="1" x14ac:dyDescent="0.35">
      <c r="A32" s="12"/>
      <c r="K32" s="187" t="s">
        <v>162</v>
      </c>
      <c r="L32" s="192" t="s">
        <v>163</v>
      </c>
    </row>
    <row r="33" spans="1:12" ht="20" customHeight="1" x14ac:dyDescent="0.35">
      <c r="A33" s="12"/>
      <c r="K33" s="187" t="s">
        <v>164</v>
      </c>
      <c r="L33" s="192" t="s">
        <v>298</v>
      </c>
    </row>
    <row r="34" spans="1:12" ht="20" customHeight="1" x14ac:dyDescent="0.35">
      <c r="A34" s="12"/>
      <c r="K34" s="187" t="s">
        <v>165</v>
      </c>
      <c r="L34" s="192" t="s">
        <v>166</v>
      </c>
    </row>
    <row r="35" spans="1:12" ht="20" customHeight="1" x14ac:dyDescent="0.35">
      <c r="A35" s="12"/>
      <c r="K35" s="187" t="s">
        <v>167</v>
      </c>
      <c r="L35" s="192" t="s">
        <v>297</v>
      </c>
    </row>
    <row r="36" spans="1:12" ht="20" customHeight="1" x14ac:dyDescent="0.35">
      <c r="A36" s="12"/>
      <c r="K36" s="187" t="s">
        <v>168</v>
      </c>
      <c r="L36" s="192" t="s">
        <v>169</v>
      </c>
    </row>
    <row r="37" spans="1:12" ht="20" customHeight="1" x14ac:dyDescent="0.35">
      <c r="A37" s="12"/>
      <c r="K37" s="187" t="s">
        <v>170</v>
      </c>
      <c r="L37" s="192" t="s">
        <v>296</v>
      </c>
    </row>
    <row r="38" spans="1:12" ht="20" customHeight="1" x14ac:dyDescent="0.35">
      <c r="K38" s="187" t="s">
        <v>171</v>
      </c>
      <c r="L38" s="192" t="s">
        <v>304</v>
      </c>
    </row>
    <row r="39" spans="1:12" ht="20" customHeight="1" x14ac:dyDescent="0.35">
      <c r="K39" s="187" t="s">
        <v>172</v>
      </c>
      <c r="L39" s="192" t="s">
        <v>173</v>
      </c>
    </row>
    <row r="40" spans="1:12" ht="20" customHeight="1" x14ac:dyDescent="0.35">
      <c r="K40" s="187" t="s">
        <v>174</v>
      </c>
      <c r="L40" s="192" t="s">
        <v>175</v>
      </c>
    </row>
    <row r="41" spans="1:12" ht="20" customHeight="1" x14ac:dyDescent="0.35">
      <c r="K41" s="187" t="s">
        <v>176</v>
      </c>
      <c r="L41" s="192" t="s">
        <v>177</v>
      </c>
    </row>
    <row r="42" spans="1:12" ht="20" customHeight="1" x14ac:dyDescent="0.35">
      <c r="K42" s="188" t="s">
        <v>178</v>
      </c>
      <c r="L42" s="193" t="s">
        <v>179</v>
      </c>
    </row>
    <row r="43" spans="1:12" ht="20" customHeight="1" x14ac:dyDescent="0.35">
      <c r="K43" s="188" t="s">
        <v>180</v>
      </c>
      <c r="L43" s="193" t="s">
        <v>181</v>
      </c>
    </row>
    <row r="44" spans="1:12" ht="20" customHeight="1" x14ac:dyDescent="0.35">
      <c r="K44" s="188" t="s">
        <v>182</v>
      </c>
      <c r="L44" s="193" t="s">
        <v>276</v>
      </c>
    </row>
    <row r="45" spans="1:12" ht="20" customHeight="1" x14ac:dyDescent="0.35">
      <c r="K45" s="188" t="s">
        <v>183</v>
      </c>
      <c r="L45" s="193" t="s">
        <v>184</v>
      </c>
    </row>
    <row r="46" spans="1:12" ht="20" customHeight="1" x14ac:dyDescent="0.35">
      <c r="K46" s="188" t="s">
        <v>185</v>
      </c>
      <c r="L46" s="193" t="s">
        <v>277</v>
      </c>
    </row>
    <row r="47" spans="1:12" ht="20" customHeight="1" x14ac:dyDescent="0.35">
      <c r="K47" s="188" t="s">
        <v>186</v>
      </c>
      <c r="L47" s="193" t="s">
        <v>278</v>
      </c>
    </row>
    <row r="48" spans="1:12" ht="20" customHeight="1" x14ac:dyDescent="0.35">
      <c r="K48" s="188" t="s">
        <v>187</v>
      </c>
      <c r="L48" s="193" t="s">
        <v>188</v>
      </c>
    </row>
    <row r="49" spans="2:14" ht="20" customHeight="1" x14ac:dyDescent="0.35">
      <c r="K49" s="188" t="s">
        <v>189</v>
      </c>
      <c r="L49" s="193" t="s">
        <v>190</v>
      </c>
    </row>
    <row r="50" spans="2:14" ht="20" customHeight="1" x14ac:dyDescent="0.35">
      <c r="K50" s="188" t="s">
        <v>191</v>
      </c>
      <c r="L50" s="193" t="s">
        <v>192</v>
      </c>
    </row>
    <row r="51" spans="2:14" ht="20" customHeight="1" x14ac:dyDescent="0.35">
      <c r="K51" s="188" t="s">
        <v>193</v>
      </c>
      <c r="L51" s="193" t="s">
        <v>194</v>
      </c>
    </row>
    <row r="52" spans="2:14" ht="20" customHeight="1" x14ac:dyDescent="0.35">
      <c r="K52" s="188" t="s">
        <v>195</v>
      </c>
      <c r="L52" s="193" t="s">
        <v>279</v>
      </c>
    </row>
    <row r="53" spans="2:14" ht="20" customHeight="1" x14ac:dyDescent="0.35">
      <c r="K53" s="188" t="s">
        <v>196</v>
      </c>
      <c r="L53" s="193" t="s">
        <v>197</v>
      </c>
    </row>
    <row r="54" spans="2:14" ht="20" customHeight="1" x14ac:dyDescent="0.35">
      <c r="K54" s="188" t="s">
        <v>198</v>
      </c>
      <c r="L54" s="193" t="s">
        <v>199</v>
      </c>
    </row>
    <row r="55" spans="2:14" ht="20" customHeight="1" x14ac:dyDescent="0.35">
      <c r="K55" s="188" t="s">
        <v>200</v>
      </c>
      <c r="L55" s="193" t="s">
        <v>201</v>
      </c>
    </row>
    <row r="56" spans="2:14" ht="20" customHeight="1" x14ac:dyDescent="0.35">
      <c r="K56" s="188" t="s">
        <v>202</v>
      </c>
      <c r="L56" s="193" t="s">
        <v>280</v>
      </c>
    </row>
    <row r="57" spans="2:14" ht="20" customHeight="1" x14ac:dyDescent="0.35">
      <c r="K57" s="188" t="s">
        <v>203</v>
      </c>
      <c r="L57" s="193" t="s">
        <v>281</v>
      </c>
    </row>
    <row r="58" spans="2:14" ht="20" customHeight="1" x14ac:dyDescent="0.35">
      <c r="K58" s="188" t="s">
        <v>204</v>
      </c>
      <c r="L58" s="193" t="s">
        <v>282</v>
      </c>
    </row>
    <row r="59" spans="2:14" ht="20" customHeight="1" x14ac:dyDescent="0.35">
      <c r="K59" s="188" t="s">
        <v>205</v>
      </c>
      <c r="L59" s="193" t="s">
        <v>283</v>
      </c>
    </row>
    <row r="60" spans="2:14" ht="20" customHeight="1" x14ac:dyDescent="0.35">
      <c r="K60" s="189" t="s">
        <v>206</v>
      </c>
      <c r="L60" s="194" t="s">
        <v>207</v>
      </c>
    </row>
    <row r="61" spans="2:14" ht="20" customHeight="1" x14ac:dyDescent="0.35">
      <c r="B61" s="103"/>
      <c r="C61" s="4"/>
      <c r="H61" s="103"/>
      <c r="I61" s="4"/>
      <c r="K61" s="189" t="s">
        <v>208</v>
      </c>
      <c r="L61" s="194" t="s">
        <v>209</v>
      </c>
      <c r="N61" s="4"/>
    </row>
    <row r="62" spans="2:14" ht="20" customHeight="1" x14ac:dyDescent="0.35">
      <c r="K62" s="189" t="s">
        <v>210</v>
      </c>
      <c r="L62" s="194" t="s">
        <v>211</v>
      </c>
    </row>
    <row r="63" spans="2:14" ht="20" customHeight="1" x14ac:dyDescent="0.35">
      <c r="K63" s="189" t="s">
        <v>212</v>
      </c>
      <c r="L63" s="194" t="s">
        <v>284</v>
      </c>
    </row>
    <row r="64" spans="2:14" ht="20" customHeight="1" x14ac:dyDescent="0.35">
      <c r="K64" s="189" t="s">
        <v>213</v>
      </c>
      <c r="L64" s="194" t="s">
        <v>285</v>
      </c>
    </row>
    <row r="65" spans="11:12" ht="20" customHeight="1" x14ac:dyDescent="0.35">
      <c r="K65" s="189" t="s">
        <v>214</v>
      </c>
      <c r="L65" s="194" t="s">
        <v>286</v>
      </c>
    </row>
    <row r="66" spans="11:12" ht="20" customHeight="1" x14ac:dyDescent="0.35">
      <c r="K66" s="189" t="s">
        <v>215</v>
      </c>
      <c r="L66" s="194" t="s">
        <v>308</v>
      </c>
    </row>
    <row r="67" spans="11:12" ht="20" customHeight="1" x14ac:dyDescent="0.35">
      <c r="K67" s="189" t="s">
        <v>216</v>
      </c>
      <c r="L67" s="194" t="s">
        <v>217</v>
      </c>
    </row>
    <row r="68" spans="11:12" ht="20" customHeight="1" x14ac:dyDescent="0.35">
      <c r="K68" s="189" t="s">
        <v>218</v>
      </c>
      <c r="L68" s="194" t="s">
        <v>219</v>
      </c>
    </row>
    <row r="69" spans="11:12" ht="20" customHeight="1" x14ac:dyDescent="0.35">
      <c r="K69" s="189" t="s">
        <v>220</v>
      </c>
      <c r="L69" s="194" t="s">
        <v>287</v>
      </c>
    </row>
    <row r="70" spans="11:12" ht="20" customHeight="1" x14ac:dyDescent="0.35">
      <c r="K70" s="189" t="s">
        <v>221</v>
      </c>
      <c r="L70" s="194" t="s">
        <v>288</v>
      </c>
    </row>
    <row r="71" spans="11:12" ht="20" customHeight="1" x14ac:dyDescent="0.35">
      <c r="K71" s="189" t="s">
        <v>222</v>
      </c>
      <c r="L71" s="194" t="s">
        <v>223</v>
      </c>
    </row>
    <row r="72" spans="11:12" ht="20" customHeight="1" x14ac:dyDescent="0.35">
      <c r="K72" s="189" t="s">
        <v>224</v>
      </c>
      <c r="L72" s="194" t="s">
        <v>289</v>
      </c>
    </row>
    <row r="73" spans="11:12" ht="20" customHeight="1" x14ac:dyDescent="0.35">
      <c r="K73" s="189" t="s">
        <v>225</v>
      </c>
      <c r="L73" s="194" t="s">
        <v>290</v>
      </c>
    </row>
    <row r="74" spans="11:12" ht="20" customHeight="1" x14ac:dyDescent="0.35">
      <c r="K74" s="189" t="s">
        <v>226</v>
      </c>
      <c r="L74" s="194" t="s">
        <v>291</v>
      </c>
    </row>
    <row r="75" spans="11:12" ht="20" customHeight="1" x14ac:dyDescent="0.35">
      <c r="K75" s="189" t="s">
        <v>227</v>
      </c>
      <c r="L75" s="194" t="s">
        <v>292</v>
      </c>
    </row>
    <row r="76" spans="11:12" ht="20" customHeight="1" x14ac:dyDescent="0.35">
      <c r="K76" s="189" t="s">
        <v>228</v>
      </c>
      <c r="L76" s="194" t="s">
        <v>293</v>
      </c>
    </row>
    <row r="77" spans="11:12" ht="20" customHeight="1" x14ac:dyDescent="0.35">
      <c r="K77" s="189" t="s">
        <v>229</v>
      </c>
      <c r="L77" s="194" t="s">
        <v>230</v>
      </c>
    </row>
    <row r="78" spans="11:12" ht="20" customHeight="1" x14ac:dyDescent="0.35">
      <c r="K78" s="189" t="s">
        <v>231</v>
      </c>
      <c r="L78" s="194" t="s">
        <v>232</v>
      </c>
    </row>
    <row r="79" spans="11:12" ht="20" customHeight="1" x14ac:dyDescent="0.35">
      <c r="K79" s="189" t="s">
        <v>233</v>
      </c>
      <c r="L79" s="194" t="s">
        <v>309</v>
      </c>
    </row>
    <row r="80" spans="11:12" ht="20" customHeight="1" x14ac:dyDescent="0.35">
      <c r="K80" s="185" t="s">
        <v>234</v>
      </c>
      <c r="L80" s="195" t="s">
        <v>301</v>
      </c>
    </row>
    <row r="81" spans="11:12" ht="20" customHeight="1" x14ac:dyDescent="0.35">
      <c r="K81" s="185" t="s">
        <v>235</v>
      </c>
      <c r="L81" s="195" t="s">
        <v>300</v>
      </c>
    </row>
    <row r="82" spans="11:12" ht="20" customHeight="1" x14ac:dyDescent="0.35">
      <c r="K82" s="185" t="s">
        <v>236</v>
      </c>
      <c r="L82" s="195" t="s">
        <v>302</v>
      </c>
    </row>
    <row r="83" spans="11:12" ht="20" customHeight="1" x14ac:dyDescent="0.35">
      <c r="K83" s="185" t="s">
        <v>237</v>
      </c>
      <c r="L83" s="195" t="s">
        <v>238</v>
      </c>
    </row>
    <row r="84" spans="11:12" ht="20" customHeight="1" x14ac:dyDescent="0.35">
      <c r="K84" s="185" t="s">
        <v>239</v>
      </c>
      <c r="L84" s="195" t="s">
        <v>303</v>
      </c>
    </row>
    <row r="85" spans="11:12" ht="20" customHeight="1" x14ac:dyDescent="0.35">
      <c r="K85" s="185" t="s">
        <v>240</v>
      </c>
      <c r="L85" s="195" t="s">
        <v>241</v>
      </c>
    </row>
    <row r="86" spans="11:12" ht="20" customHeight="1" x14ac:dyDescent="0.35">
      <c r="K86" s="185" t="s">
        <v>242</v>
      </c>
      <c r="L86" s="195" t="s">
        <v>243</v>
      </c>
    </row>
    <row r="87" spans="11:12" ht="20" customHeight="1" x14ac:dyDescent="0.35">
      <c r="K87" s="185" t="s">
        <v>244</v>
      </c>
      <c r="L87" s="195" t="s">
        <v>245</v>
      </c>
    </row>
    <row r="88" spans="11:12" ht="20" customHeight="1" x14ac:dyDescent="0.35">
      <c r="K88" s="185" t="s">
        <v>246</v>
      </c>
      <c r="L88" s="195" t="s">
        <v>247</v>
      </c>
    </row>
    <row r="89" spans="11:12" ht="20" customHeight="1" x14ac:dyDescent="0.35">
      <c r="K89" s="185" t="s">
        <v>248</v>
      </c>
      <c r="L89" s="195" t="s">
        <v>249</v>
      </c>
    </row>
    <row r="90" spans="11:12" ht="20" customHeight="1" x14ac:dyDescent="0.35">
      <c r="K90" s="185" t="s">
        <v>250</v>
      </c>
      <c r="L90" s="195" t="s">
        <v>294</v>
      </c>
    </row>
    <row r="91" spans="11:12" ht="20" customHeight="1" x14ac:dyDescent="0.35">
      <c r="K91" s="185" t="s">
        <v>251</v>
      </c>
      <c r="L91" s="195" t="s">
        <v>295</v>
      </c>
    </row>
    <row r="92" spans="11:12" ht="20" customHeight="1" x14ac:dyDescent="0.35">
      <c r="K92" s="185" t="s">
        <v>252</v>
      </c>
      <c r="L92" s="195" t="s">
        <v>253</v>
      </c>
    </row>
    <row r="93" spans="11:12" ht="20" customHeight="1" x14ac:dyDescent="0.35">
      <c r="K93" s="185" t="s">
        <v>254</v>
      </c>
      <c r="L93" s="195" t="s">
        <v>255</v>
      </c>
    </row>
    <row r="94" spans="11:12" ht="20" customHeight="1" x14ac:dyDescent="0.35">
      <c r="K94" s="190" t="s">
        <v>256</v>
      </c>
      <c r="L94" s="196" t="s">
        <v>257</v>
      </c>
    </row>
    <row r="95" spans="11:12" ht="20" customHeight="1" x14ac:dyDescent="0.35">
      <c r="K95" s="190" t="s">
        <v>258</v>
      </c>
      <c r="L95" s="196" t="s">
        <v>259</v>
      </c>
    </row>
    <row r="96" spans="11:12" ht="20" customHeight="1" x14ac:dyDescent="0.35">
      <c r="K96" s="190" t="s">
        <v>260</v>
      </c>
      <c r="L96" s="196" t="s">
        <v>261</v>
      </c>
    </row>
    <row r="97" spans="11:12" ht="20" customHeight="1" x14ac:dyDescent="0.35">
      <c r="K97" s="190" t="s">
        <v>262</v>
      </c>
      <c r="L97" s="196" t="s">
        <v>263</v>
      </c>
    </row>
    <row r="98" spans="11:12" ht="20" customHeight="1" x14ac:dyDescent="0.35">
      <c r="K98" s="190" t="s">
        <v>264</v>
      </c>
      <c r="L98" s="196" t="s">
        <v>265</v>
      </c>
    </row>
    <row r="99" spans="11:12" ht="20" customHeight="1" x14ac:dyDescent="0.35">
      <c r="K99" s="190" t="s">
        <v>266</v>
      </c>
      <c r="L99" s="196" t="s">
        <v>267</v>
      </c>
    </row>
    <row r="100" spans="11:12" ht="20" customHeight="1" x14ac:dyDescent="0.35">
      <c r="K100" s="190" t="s">
        <v>268</v>
      </c>
      <c r="L100" s="196" t="s">
        <v>269</v>
      </c>
    </row>
    <row r="101" spans="11:12" ht="20" customHeight="1" x14ac:dyDescent="0.35">
      <c r="K101" s="190" t="s">
        <v>270</v>
      </c>
      <c r="L101" s="196" t="s">
        <v>271</v>
      </c>
    </row>
  </sheetData>
  <sortState xmlns:xlrd2="http://schemas.microsoft.com/office/spreadsheetml/2017/richdata2" ref="N5:N16">
    <sortCondition ref="N5:N16"/>
  </sortState>
  <mergeCells count="4">
    <mergeCell ref="H3:I3"/>
    <mergeCell ref="K3:L3"/>
    <mergeCell ref="E3:F3"/>
    <mergeCell ref="B3:C3"/>
  </mergeCells>
  <phoneticPr fontId="47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15BB-5520-4990-BEF3-D757E7F89586}">
  <dimension ref="A1:AR45"/>
  <sheetViews>
    <sheetView workbookViewId="0">
      <selection activeCell="AI44" sqref="AI44"/>
    </sheetView>
  </sheetViews>
  <sheetFormatPr defaultRowHeight="14.5" x14ac:dyDescent="0.35"/>
  <cols>
    <col min="1" max="1" width="19.81640625" style="115" customWidth="1"/>
    <col min="2" max="24" width="4.7265625" style="135" customWidth="1"/>
    <col min="25" max="25" width="2.6328125" customWidth="1"/>
    <col min="26" max="37" width="4.26953125" customWidth="1"/>
  </cols>
  <sheetData>
    <row r="1" spans="1:44" ht="135.5" customHeight="1" thickBot="1" x14ac:dyDescent="0.4">
      <c r="B1" s="137" t="s">
        <v>62</v>
      </c>
      <c r="C1" s="138" t="s">
        <v>60</v>
      </c>
      <c r="D1" s="138" t="s">
        <v>61</v>
      </c>
      <c r="E1" s="138" t="s">
        <v>71</v>
      </c>
      <c r="F1" s="138" t="s">
        <v>64</v>
      </c>
      <c r="G1" s="139" t="s">
        <v>81</v>
      </c>
      <c r="H1" s="140" t="s">
        <v>63</v>
      </c>
      <c r="I1" s="141" t="s">
        <v>66</v>
      </c>
      <c r="J1" s="141" t="s">
        <v>65</v>
      </c>
      <c r="K1" s="141" t="s">
        <v>67</v>
      </c>
      <c r="L1" s="141" t="s">
        <v>59</v>
      </c>
      <c r="M1" s="141" t="s">
        <v>58</v>
      </c>
      <c r="N1" s="142" t="s">
        <v>84</v>
      </c>
      <c r="O1" s="143" t="s">
        <v>74</v>
      </c>
      <c r="P1" s="144" t="s">
        <v>85</v>
      </c>
      <c r="Q1" s="144" t="s">
        <v>77</v>
      </c>
      <c r="R1" s="144" t="s">
        <v>95</v>
      </c>
      <c r="S1" s="144" t="s">
        <v>79</v>
      </c>
      <c r="T1" s="144" t="s">
        <v>78</v>
      </c>
      <c r="U1" s="144" t="s">
        <v>73</v>
      </c>
      <c r="V1" s="144" t="s">
        <v>72</v>
      </c>
      <c r="W1" s="144" t="s">
        <v>75</v>
      </c>
      <c r="X1" s="145" t="s">
        <v>76</v>
      </c>
      <c r="Z1" s="152" t="s">
        <v>93</v>
      </c>
      <c r="AA1" s="152" t="s">
        <v>94</v>
      </c>
      <c r="AB1" s="152" t="s">
        <v>90</v>
      </c>
      <c r="AC1" s="152" t="s">
        <v>80</v>
      </c>
      <c r="AD1" s="152" t="s">
        <v>86</v>
      </c>
      <c r="AE1" s="152" t="s">
        <v>91</v>
      </c>
      <c r="AF1" s="152" t="s">
        <v>88</v>
      </c>
      <c r="AG1" s="152" t="s">
        <v>82</v>
      </c>
      <c r="AH1" s="152" t="s">
        <v>87</v>
      </c>
      <c r="AI1" s="152" t="s">
        <v>83</v>
      </c>
      <c r="AJ1" s="152" t="s">
        <v>92</v>
      </c>
      <c r="AK1" s="152" t="s">
        <v>89</v>
      </c>
    </row>
    <row r="2" spans="1:44" ht="15" thickBot="1" x14ac:dyDescent="0.4">
      <c r="A2" s="146" t="s">
        <v>40</v>
      </c>
      <c r="B2" s="27">
        <v>2</v>
      </c>
      <c r="C2" s="22">
        <v>9</v>
      </c>
      <c r="D2" s="22">
        <v>5</v>
      </c>
      <c r="E2" s="22">
        <v>5</v>
      </c>
      <c r="F2" s="22">
        <v>0</v>
      </c>
      <c r="G2" s="23">
        <v>0</v>
      </c>
      <c r="H2" s="27">
        <v>0</v>
      </c>
      <c r="I2" s="22">
        <v>3</v>
      </c>
      <c r="J2" s="22">
        <v>0</v>
      </c>
      <c r="K2" s="22">
        <v>1</v>
      </c>
      <c r="L2" s="22">
        <v>0</v>
      </c>
      <c r="M2" s="22">
        <v>0</v>
      </c>
      <c r="N2" s="23">
        <v>6</v>
      </c>
      <c r="O2" s="79">
        <v>0</v>
      </c>
      <c r="P2" s="22">
        <v>0</v>
      </c>
      <c r="Q2" s="22">
        <v>0</v>
      </c>
      <c r="R2" s="22">
        <v>8</v>
      </c>
      <c r="S2" s="22">
        <v>4</v>
      </c>
      <c r="T2" s="22">
        <v>0</v>
      </c>
      <c r="U2" s="22">
        <v>0</v>
      </c>
      <c r="V2" s="22">
        <v>3</v>
      </c>
      <c r="W2" s="22">
        <v>6</v>
      </c>
      <c r="X2" s="23">
        <v>0</v>
      </c>
      <c r="Z2" s="136">
        <f t="array" aca="1" ref="Z2" ca="1">IFERROR(SUM(IF(COLUMN($B2:$X2)=COLUMN($B$26:$X$26),IF(($B2:$X2)&lt;OFFSET($B$26:$X$26,MATCH(Z$1,$A$26:$A$37,0)-1,0),OFFSET($B$26:$X$26,MATCH(Z$1,$A$26:$A$37,0)-1,0)-($B2:$X2),0),0)),"")</f>
        <v>18</v>
      </c>
      <c r="AA2" s="136">
        <f t="array" aca="1" ref="AA2" ca="1">IFERROR(SUM(IF(COLUMN($B2:$X2)=COLUMN($B$26:$X$26),IF(($B2:$X2)&lt;OFFSET($B$26:$X$26,MATCH(AA$1,$A$26:$A$37,0)-1,0),OFFSET($B$26:$X$26,MATCH(AA$1,$A$26:$A$37,0)-1,0)-($B2:$X2),0),0)),"")</f>
        <v>20</v>
      </c>
      <c r="AB2" s="136">
        <f t="array" aca="1" ref="AB2" ca="1">IFERROR(SUM(IF(COLUMN($B2:$X2)=COLUMN($B$26:$X$26),IF(($B2:$X2)&lt;OFFSET($B$26:$X$26,MATCH(AB$1,$A$26:$A$37,0)-1,0),OFFSET($B$26:$X$26,MATCH(AB$1,$A$26:$A$37,0)-1,0)-($B2:$X2),0),0)),"")</f>
        <v>21</v>
      </c>
      <c r="AC2" s="136">
        <f t="array" aca="1" ref="AC2" ca="1">IFERROR(SUM(IF(COLUMN($B2:$X2)=COLUMN($B$26:$X$26),IF(($B2:$X2)&lt;OFFSET($B$26:$X$26,MATCH(AC$1,$A$26:$A$37,0)-1,0),OFFSET($B$26:$X$26,MATCH(AC$1,$A$26:$A$37,0)-1,0)-($B2:$X2),0),0)),"")</f>
        <v>15</v>
      </c>
      <c r="AD2" s="136">
        <f t="array" aca="1" ref="AD2" ca="1">IFERROR(SUM(IF(COLUMN($B2:$X2)=COLUMN($B$26:$X$26),IF(($B2:$X2)&lt;OFFSET($B$26:$X$26,MATCH(AD$1,$A$26:$A$37,0)-1,0),OFFSET($B$26:$X$26,MATCH(AD$1,$A$26:$A$37,0)-1,0)-($B2:$X2),0),0)),"")</f>
        <v>21</v>
      </c>
      <c r="AE2" s="136">
        <f t="array" aca="1" ref="AE2" ca="1">IFERROR(SUM(IF(COLUMN($B2:$X2)=COLUMN($B$26:$X$26),IF(($B2:$X2)&lt;OFFSET($B$26:$X$26,MATCH(AE$1,$A$26:$A$37,0)-1,0),OFFSET($B$26:$X$26,MATCH(AE$1,$A$26:$A$37,0)-1,0)-($B2:$X2),0),0)),"")</f>
        <v>5</v>
      </c>
      <c r="AF2" s="136">
        <f t="array" aca="1" ref="AF2" ca="1">IFERROR(SUM(IF(COLUMN($B2:$X2)=COLUMN($B$26:$X$26),IF(($B2:$X2)&lt;OFFSET($B$26:$X$26,MATCH(AF$1,$A$26:$A$37,0)-1,0),OFFSET($B$26:$X$26,MATCH(AF$1,$A$26:$A$37,0)-1,0)-($B2:$X2),0),0)),"")</f>
        <v>13</v>
      </c>
      <c r="AG2" s="136">
        <f t="array" aca="1" ref="AG2" ca="1">IFERROR(SUM(IF(COLUMN($B2:$X2)=COLUMN($B$26:$X$26),IF(($B2:$X2)&lt;OFFSET($B$26:$X$26,MATCH(AG$1,$A$26:$A$37,0)-1,0),OFFSET($B$26:$X$26,MATCH(AG$1,$A$26:$A$37,0)-1,0)-($B2:$X2),0),0)),"")</f>
        <v>0</v>
      </c>
      <c r="AH2" s="136">
        <f t="array" aca="1" ref="AH2" ca="1">IFERROR(SUM(IF(COLUMN($B2:$X2)=COLUMN($B$26:$X$26),IF(($B2:$X2)&lt;OFFSET($B$26:$X$26,MATCH(AH$1,$A$26:$A$37,0)-1,0),OFFSET($B$26:$X$26,MATCH(AH$1,$A$26:$A$37,0)-1,0)-($B2:$X2),0),0)),"")</f>
        <v>18</v>
      </c>
      <c r="AI2" s="136">
        <f t="array" aca="1" ref="AI2" ca="1">IFERROR(SUM(IF(COLUMN($B2:$X2)=COLUMN($B$26:$X$26),IF(($B2:$X2)&lt;OFFSET($B$26:$X$26,MATCH(AI$1,$A$26:$A$37,0)-1,0),OFFSET($B$26:$X$26,MATCH(AI$1,$A$26:$A$37,0)-1,0)-($B2:$X2),0),0)),"")</f>
        <v>16</v>
      </c>
      <c r="AJ2" s="136">
        <f t="array" aca="1" ref="AJ2" ca="1">IFERROR(SUM(IF(COLUMN($B2:$X2)=COLUMN($B$26:$X$26),IF(($B2:$X2)&lt;OFFSET($B$26:$X$26,MATCH(AJ$1,$A$26:$A$37,0)-1,0),OFFSET($B$26:$X$26,MATCH(AJ$1,$A$26:$A$37,0)-1,0)-($B2:$X2),0),0)),"")</f>
        <v>15</v>
      </c>
      <c r="AK2" s="136">
        <f t="array" aca="1" ref="AK2" ca="1">IFERROR(SUM(IF(COLUMN($B2:$X2)=COLUMN($B$26:$X$26),IF(($B2:$X2)&lt;OFFSET($B$26:$X$26,MATCH(AK$1,$A$26:$A$37,0)-1,0),OFFSET($B$26:$X$26,MATCH(AK$1,$A$26:$A$37,0)-1,0)-($B2:$X2),0),0)),"")</f>
        <v>14</v>
      </c>
      <c r="AM2" s="117">
        <v>0</v>
      </c>
      <c r="AN2" s="154" t="s">
        <v>82</v>
      </c>
      <c r="AR2" s="155" t="s">
        <v>62</v>
      </c>
    </row>
    <row r="3" spans="1:44" ht="15" thickBot="1" x14ac:dyDescent="0.4">
      <c r="A3" s="177" t="s">
        <v>45</v>
      </c>
      <c r="B3" s="28">
        <v>0</v>
      </c>
      <c r="C3" s="21">
        <v>9</v>
      </c>
      <c r="D3" s="21">
        <v>2</v>
      </c>
      <c r="E3" s="21">
        <v>6</v>
      </c>
      <c r="F3" s="21">
        <v>0</v>
      </c>
      <c r="G3" s="24">
        <v>0</v>
      </c>
      <c r="H3" s="28">
        <v>1</v>
      </c>
      <c r="I3" s="21">
        <v>0</v>
      </c>
      <c r="J3" s="21">
        <v>0</v>
      </c>
      <c r="K3" s="21">
        <v>1</v>
      </c>
      <c r="L3" s="21">
        <v>0</v>
      </c>
      <c r="M3" s="21">
        <v>0</v>
      </c>
      <c r="N3" s="24">
        <v>2</v>
      </c>
      <c r="O3" s="78">
        <v>1</v>
      </c>
      <c r="P3" s="21">
        <v>10</v>
      </c>
      <c r="Q3" s="21">
        <v>0</v>
      </c>
      <c r="R3" s="21">
        <v>0</v>
      </c>
      <c r="S3" s="21">
        <v>5</v>
      </c>
      <c r="T3" s="21">
        <v>0</v>
      </c>
      <c r="U3" s="21">
        <v>0</v>
      </c>
      <c r="V3" s="21">
        <v>0</v>
      </c>
      <c r="W3" s="21">
        <v>0</v>
      </c>
      <c r="X3" s="24">
        <v>0</v>
      </c>
      <c r="Z3" s="136">
        <f t="array" aca="1" ref="Z3" ca="1">IFERROR(SUM(IF(COLUMN($B3:$X3)=COLUMN($B$26:$X$26),IF(($B3:$X3)&lt;OFFSET($B$26:$X$26,MATCH(Z$1,$A$26:$A$37,0)-1,0),OFFSET($B$26:$X$26,MATCH(Z$1,$A$26:$A$37,0)-1,0)-($B3:$X3),0),0)),"")</f>
        <v>25</v>
      </c>
      <c r="AA3" s="136">
        <f t="array" aca="1" ref="AA3" ca="1">IFERROR(SUM(IF(COLUMN($B3:$X3)=COLUMN($B$26:$X$26),IF(($B3:$X3)&lt;OFFSET($B$26:$X$26,MATCH(AA$1,$A$26:$A$37,0)-1,0),OFFSET($B$26:$X$26,MATCH(AA$1,$A$26:$A$37,0)-1,0)-($B3:$X3),0),0)),"")</f>
        <v>19</v>
      </c>
      <c r="AB3" s="136">
        <f t="array" aca="1" ref="AB3" ca="1">IFERROR(SUM(IF(COLUMN($B3:$X3)=COLUMN($B$26:$X$26),IF(($B3:$X3)&lt;OFFSET($B$26:$X$26,MATCH(AB$1,$A$26:$A$37,0)-1,0),OFFSET($B$26:$X$26,MATCH(AB$1,$A$26:$A$37,0)-1,0)-($B3:$X3),0),0)),"")</f>
        <v>26</v>
      </c>
      <c r="AC3" s="136">
        <f t="array" aca="1" ref="AC3" ca="1">IFERROR(SUM(IF(COLUMN($B3:$X3)=COLUMN($B$26:$X$26),IF(($B3:$X3)&lt;OFFSET($B$26:$X$26,MATCH(AC$1,$A$26:$A$37,0)-1,0),OFFSET($B$26:$X$26,MATCH(AC$1,$A$26:$A$37,0)-1,0)-($B3:$X3),0),0)),"")</f>
        <v>15</v>
      </c>
      <c r="AD3" s="136">
        <f t="array" aca="1" ref="AD3" ca="1">IFERROR(SUM(IF(COLUMN($B3:$X3)=COLUMN($B$26:$X$26),IF(($B3:$X3)&lt;OFFSET($B$26:$X$26,MATCH(AD$1,$A$26:$A$37,0)-1,0),OFFSET($B$26:$X$26,MATCH(AD$1,$A$26:$A$37,0)-1,0)-($B3:$X3),0),0)),"")</f>
        <v>24</v>
      </c>
      <c r="AE3" s="136">
        <f t="array" aca="1" ref="AE3" ca="1">IFERROR(SUM(IF(COLUMN($B3:$X3)=COLUMN($B$26:$X$26),IF(($B3:$X3)&lt;OFFSET($B$26:$X$26,MATCH(AE$1,$A$26:$A$37,0)-1,0),OFFSET($B$26:$X$26,MATCH(AE$1,$A$26:$A$37,0)-1,0)-($B3:$X3),0),0)),"")</f>
        <v>8</v>
      </c>
      <c r="AF3" s="136">
        <f t="array" aca="1" ref="AF3" ca="1">IFERROR(SUM(IF(COLUMN($B3:$X3)=COLUMN($B$26:$X$26),IF(($B3:$X3)&lt;OFFSET($B$26:$X$26,MATCH(AF$1,$A$26:$A$37,0)-1,0),OFFSET($B$26:$X$26,MATCH(AF$1,$A$26:$A$37,0)-1,0)-($B3:$X3),0),0)),"")</f>
        <v>23</v>
      </c>
      <c r="AG3" s="136">
        <f t="array" aca="1" ref="AG3" ca="1">IFERROR(SUM(IF(COLUMN($B3:$X3)=COLUMN($B$26:$X$26),IF(($B3:$X3)&lt;OFFSET($B$26:$X$26,MATCH(AG$1,$A$26:$A$37,0)-1,0),OFFSET($B$26:$X$26,MATCH(AG$1,$A$26:$A$37,0)-1,0)-($B3:$X3),0),0)),"")</f>
        <v>17</v>
      </c>
      <c r="AH3" s="136">
        <f t="array" aca="1" ref="AH3" ca="1">IFERROR(SUM(IF(COLUMN($B3:$X3)=COLUMN($B$26:$X$26),IF(($B3:$X3)&lt;OFFSET($B$26:$X$26,MATCH(AH$1,$A$26:$A$37,0)-1,0),OFFSET($B$26:$X$26,MATCH(AH$1,$A$26:$A$37,0)-1,0)-($B3:$X3),0),0)),"")</f>
        <v>18</v>
      </c>
      <c r="AI3" s="136">
        <f t="array" aca="1" ref="AI3" ca="1">IFERROR(SUM(IF(COLUMN($B3:$X3)=COLUMN($B$26:$X$26),IF(($B3:$X3)&lt;OFFSET($B$26:$X$26,MATCH(AI$1,$A$26:$A$37,0)-1,0),OFFSET($B$26:$X$26,MATCH(AI$1,$A$26:$A$37,0)-1,0)-($B3:$X3),0),0)),"")</f>
        <v>18</v>
      </c>
      <c r="AJ3" s="136">
        <f t="array" aca="1" ref="AJ3" ca="1">IFERROR(SUM(IF(COLUMN($B3:$X3)=COLUMN($B$26:$X$26),IF(($B3:$X3)&lt;OFFSET($B$26:$X$26,MATCH(AJ$1,$A$26:$A$37,0)-1,0),OFFSET($B$26:$X$26,MATCH(AJ$1,$A$26:$A$37,0)-1,0)-($B3:$X3),0),0)),"")</f>
        <v>20</v>
      </c>
      <c r="AK3" s="136">
        <f t="array" aca="1" ref="AK3" ca="1">IFERROR(SUM(IF(COLUMN($B3:$X3)=COLUMN($B$26:$X$26),IF(($B3:$X3)&lt;OFFSET($B$26:$X$26,MATCH(AK$1,$A$26:$A$37,0)-1,0),OFFSET($B$26:$X$26,MATCH(AK$1,$A$26:$A$37,0)-1,0)-($B3:$X3),0),0)),"")</f>
        <v>17</v>
      </c>
      <c r="AM3" s="117">
        <v>17</v>
      </c>
      <c r="AN3" s="154" t="s">
        <v>89</v>
      </c>
      <c r="AR3" s="156" t="s">
        <v>60</v>
      </c>
    </row>
    <row r="4" spans="1:44" ht="15" thickBot="1" x14ac:dyDescent="0.4">
      <c r="A4" s="177" t="s">
        <v>51</v>
      </c>
      <c r="B4" s="28">
        <v>4</v>
      </c>
      <c r="C4" s="21">
        <v>0</v>
      </c>
      <c r="D4" s="21">
        <v>0</v>
      </c>
      <c r="E4" s="21">
        <v>2</v>
      </c>
      <c r="F4" s="21">
        <v>4</v>
      </c>
      <c r="G4" s="24">
        <v>6</v>
      </c>
      <c r="H4" s="28">
        <v>0</v>
      </c>
      <c r="I4" s="21">
        <v>0</v>
      </c>
      <c r="J4" s="21">
        <v>10</v>
      </c>
      <c r="K4" s="21">
        <v>3</v>
      </c>
      <c r="L4" s="21">
        <v>0</v>
      </c>
      <c r="M4" s="21">
        <v>5</v>
      </c>
      <c r="N4" s="24">
        <v>0</v>
      </c>
      <c r="O4" s="78">
        <v>0</v>
      </c>
      <c r="P4" s="21">
        <v>0</v>
      </c>
      <c r="Q4" s="21">
        <v>0</v>
      </c>
      <c r="R4" s="21">
        <v>9</v>
      </c>
      <c r="S4" s="21">
        <v>2</v>
      </c>
      <c r="T4" s="21">
        <v>0</v>
      </c>
      <c r="U4" s="21">
        <v>0</v>
      </c>
      <c r="V4" s="21">
        <v>0</v>
      </c>
      <c r="W4" s="21">
        <v>0</v>
      </c>
      <c r="X4" s="24">
        <v>0</v>
      </c>
      <c r="Z4" s="136">
        <f t="array" aca="1" ref="Z4" ca="1">IFERROR(SUM(IF(COLUMN($B4:$X4)=COLUMN($B$26:$X$26),IF(($B4:$X4)&lt;OFFSET($B$26:$X$26,MATCH(Z$1,$A$26:$A$37,0)-1,0),OFFSET($B$26:$X$26,MATCH(Z$1,$A$26:$A$37,0)-1,0)-($B4:$X4),0),0)),"")</f>
        <v>24</v>
      </c>
      <c r="AA4" s="136">
        <f t="array" aca="1" ref="AA4" ca="1">IFERROR(SUM(IF(COLUMN($B4:$X4)=COLUMN($B$26:$X$26),IF(($B4:$X4)&lt;OFFSET($B$26:$X$26,MATCH(AA$1,$A$26:$A$37,0)-1,0),OFFSET($B$26:$X$26,MATCH(AA$1,$A$26:$A$37,0)-1,0)-($B4:$X4),0),0)),"")</f>
        <v>24</v>
      </c>
      <c r="AB4" s="136">
        <f t="array" aca="1" ref="AB4" ca="1">IFERROR(SUM(IF(COLUMN($B4:$X4)=COLUMN($B$26:$X$26),IF(($B4:$X4)&lt;OFFSET($B$26:$X$26,MATCH(AB$1,$A$26:$A$37,0)-1,0),OFFSET($B$26:$X$26,MATCH(AB$1,$A$26:$A$37,0)-1,0)-($B4:$X4),0),0)),"")</f>
        <v>12</v>
      </c>
      <c r="AC4" s="136">
        <f t="array" aca="1" ref="AC4" ca="1">IFERROR(SUM(IF(COLUMN($B4:$X4)=COLUMN($B$26:$X$26),IF(($B4:$X4)&lt;OFFSET($B$26:$X$26,MATCH(AC$1,$A$26:$A$37,0)-1,0),OFFSET($B$26:$X$26,MATCH(AC$1,$A$26:$A$37,0)-1,0)-($B4:$X4),0),0)),"")</f>
        <v>9</v>
      </c>
      <c r="AD4" s="136">
        <f t="array" aca="1" ref="AD4" ca="1">IFERROR(SUM(IF(COLUMN($B4:$X4)=COLUMN($B$26:$X$26),IF(($B4:$X4)&lt;OFFSET($B$26:$X$26,MATCH(AD$1,$A$26:$A$37,0)-1,0),OFFSET($B$26:$X$26,MATCH(AD$1,$A$26:$A$37,0)-1,0)-($B4:$X4),0),0)),"")</f>
        <v>37</v>
      </c>
      <c r="AE4" s="136">
        <f t="array" aca="1" ref="AE4" ca="1">IFERROR(SUM(IF(COLUMN($B4:$X4)=COLUMN($B$26:$X$26),IF(($B4:$X4)&lt;OFFSET($B$26:$X$26,MATCH(AE$1,$A$26:$A$37,0)-1,0),OFFSET($B$26:$X$26,MATCH(AE$1,$A$26:$A$37,0)-1,0)-($B4:$X4),0),0)),"")</f>
        <v>1</v>
      </c>
      <c r="AF4" s="136">
        <f t="array" aca="1" ref="AF4" ca="1">IFERROR(SUM(IF(COLUMN($B4:$X4)=COLUMN($B$26:$X$26),IF(($B4:$X4)&lt;OFFSET($B$26:$X$26,MATCH(AF$1,$A$26:$A$37,0)-1,0),OFFSET($B$26:$X$26,MATCH(AF$1,$A$26:$A$37,0)-1,0)-($B4:$X4),0),0)),"")</f>
        <v>16</v>
      </c>
      <c r="AG4" s="136">
        <f t="array" aca="1" ref="AG4" ca="1">IFERROR(SUM(IF(COLUMN($B4:$X4)=COLUMN($B$26:$X$26),IF(($B4:$X4)&lt;OFFSET($B$26:$X$26,MATCH(AG$1,$A$26:$A$37,0)-1,0),OFFSET($B$26:$X$26,MATCH(AG$1,$A$26:$A$37,0)-1,0)-($B4:$X4),0),0)),"")</f>
        <v>24</v>
      </c>
      <c r="AH4" s="136">
        <f t="array" aca="1" ref="AH4" ca="1">IFERROR(SUM(IF(COLUMN($B4:$X4)=COLUMN($B$26:$X$26),IF(($B4:$X4)&lt;OFFSET($B$26:$X$26,MATCH(AH$1,$A$26:$A$37,0)-1,0),OFFSET($B$26:$X$26,MATCH(AH$1,$A$26:$A$37,0)-1,0)-($B4:$X4),0),0)),"")</f>
        <v>15</v>
      </c>
      <c r="AI4" s="136">
        <f t="array" aca="1" ref="AI4" ca="1">IFERROR(SUM(IF(COLUMN($B4:$X4)=COLUMN($B$26:$X$26),IF(($B4:$X4)&lt;OFFSET($B$26:$X$26,MATCH(AI$1,$A$26:$A$37,0)-1,0),OFFSET($B$26:$X$26,MATCH(AI$1,$A$26:$A$37,0)-1,0)-($B4:$X4),0),0)),"")</f>
        <v>19</v>
      </c>
      <c r="AJ4" s="136">
        <f t="array" aca="1" ref="AJ4" ca="1">IFERROR(SUM(IF(COLUMN($B4:$X4)=COLUMN($B$26:$X$26),IF(($B4:$X4)&lt;OFFSET($B$26:$X$26,MATCH(AJ$1,$A$26:$A$37,0)-1,0),OFFSET($B$26:$X$26,MATCH(AJ$1,$A$26:$A$37,0)-1,0)-($B4:$X4),0),0)),"")</f>
        <v>8</v>
      </c>
      <c r="AK4" s="136">
        <f t="array" aca="1" ref="AK4" ca="1">IFERROR(SUM(IF(COLUMN($B4:$X4)=COLUMN($B$26:$X$26),IF(($B4:$X4)&lt;OFFSET($B$26:$X$26,MATCH(AK$1,$A$26:$A$37,0)-1,0),OFFSET($B$26:$X$26,MATCH(AK$1,$A$26:$A$37,0)-1,0)-($B4:$X4),0),0)),"")</f>
        <v>25</v>
      </c>
      <c r="AM4" s="117">
        <v>8</v>
      </c>
      <c r="AN4" s="154" t="s">
        <v>92</v>
      </c>
      <c r="AR4" s="156" t="s">
        <v>61</v>
      </c>
    </row>
    <row r="5" spans="1:44" ht="15" thickBot="1" x14ac:dyDescent="0.4">
      <c r="A5" s="177" t="s">
        <v>53</v>
      </c>
      <c r="B5" s="28">
        <v>4</v>
      </c>
      <c r="C5" s="21">
        <v>0</v>
      </c>
      <c r="D5" s="21">
        <v>0</v>
      </c>
      <c r="E5" s="21">
        <v>1</v>
      </c>
      <c r="F5" s="21">
        <v>0</v>
      </c>
      <c r="G5" s="24">
        <v>6</v>
      </c>
      <c r="H5" s="28">
        <v>0</v>
      </c>
      <c r="I5" s="21">
        <v>2</v>
      </c>
      <c r="J5" s="21">
        <v>3</v>
      </c>
      <c r="K5" s="21">
        <v>1</v>
      </c>
      <c r="L5" s="21">
        <v>0</v>
      </c>
      <c r="M5" s="21">
        <v>4</v>
      </c>
      <c r="N5" s="24">
        <v>0</v>
      </c>
      <c r="O5" s="78">
        <v>0</v>
      </c>
      <c r="P5" s="21">
        <v>0</v>
      </c>
      <c r="Q5" s="21">
        <v>0</v>
      </c>
      <c r="R5" s="21">
        <v>9</v>
      </c>
      <c r="S5" s="21">
        <v>2</v>
      </c>
      <c r="T5" s="21">
        <v>0</v>
      </c>
      <c r="U5" s="21">
        <v>0</v>
      </c>
      <c r="V5" s="21">
        <v>0</v>
      </c>
      <c r="W5" s="21">
        <v>0</v>
      </c>
      <c r="X5" s="24">
        <v>0</v>
      </c>
      <c r="Z5" s="136">
        <f t="array" aca="1" ref="Z5" ca="1">IFERROR(SUM(IF(COLUMN($B5:$X5)=COLUMN($B$26:$X$26),IF(($B5:$X5)&lt;OFFSET($B$26:$X$26,MATCH(Z$1,$A$26:$A$37,0)-1,0),OFFSET($B$26:$X$26,MATCH(Z$1,$A$26:$A$37,0)-1,0)-($B5:$X5),0),0)),"")</f>
        <v>22</v>
      </c>
      <c r="AA5" s="136">
        <f t="array" aca="1" ref="AA5" ca="1">IFERROR(SUM(IF(COLUMN($B5:$X5)=COLUMN($B$26:$X$26),IF(($B5:$X5)&lt;OFFSET($B$26:$X$26,MATCH(AA$1,$A$26:$A$37,0)-1,0),OFFSET($B$26:$X$26,MATCH(AA$1,$A$26:$A$37,0)-1,0)-($B5:$X5),0),0)),"")</f>
        <v>23</v>
      </c>
      <c r="AB5" s="136">
        <f t="array" aca="1" ref="AB5" ca="1">IFERROR(SUM(IF(COLUMN($B5:$X5)=COLUMN($B$26:$X$26),IF(($B5:$X5)&lt;OFFSET($B$26:$X$26,MATCH(AB$1,$A$26:$A$37,0)-1,0),OFFSET($B$26:$X$26,MATCH(AB$1,$A$26:$A$37,0)-1,0)-($B5:$X5),0),0)),"")</f>
        <v>17</v>
      </c>
      <c r="AC5" s="136">
        <f t="array" aca="1" ref="AC5" ca="1">IFERROR(SUM(IF(COLUMN($B5:$X5)=COLUMN($B$26:$X$26),IF(($B5:$X5)&lt;OFFSET($B$26:$X$26,MATCH(AC$1,$A$26:$A$37,0)-1,0),OFFSET($B$26:$X$26,MATCH(AC$1,$A$26:$A$37,0)-1,0)-($B5:$X5),0),0)),"")</f>
        <v>12</v>
      </c>
      <c r="AD5" s="136">
        <f t="array" aca="1" ref="AD5" ca="1">IFERROR(SUM(IF(COLUMN($B5:$X5)=COLUMN($B$26:$X$26),IF(($B5:$X5)&lt;OFFSET($B$26:$X$26,MATCH(AD$1,$A$26:$A$37,0)-1,0),OFFSET($B$26:$X$26,MATCH(AD$1,$A$26:$A$37,0)-1,0)-($B5:$X5),0),0)),"")</f>
        <v>38</v>
      </c>
      <c r="AE5" s="136">
        <f t="array" aca="1" ref="AE5" ca="1">IFERROR(SUM(IF(COLUMN($B5:$X5)=COLUMN($B$26:$X$26),IF(($B5:$X5)&lt;OFFSET($B$26:$X$26,MATCH(AE$1,$A$26:$A$37,0)-1,0),OFFSET($B$26:$X$26,MATCH(AE$1,$A$26:$A$37,0)-1,0)-($B5:$X5),0),0)),"")</f>
        <v>0</v>
      </c>
      <c r="AF5" s="136">
        <f t="array" aca="1" ref="AF5" ca="1">IFERROR(SUM(IF(COLUMN($B5:$X5)=COLUMN($B$26:$X$26),IF(($B5:$X5)&lt;OFFSET($B$26:$X$26,MATCH(AF$1,$A$26:$A$37,0)-1,0),OFFSET($B$26:$X$26,MATCH(AF$1,$A$26:$A$37,0)-1,0)-($B5:$X5),0),0)),"")</f>
        <v>19</v>
      </c>
      <c r="AG5" s="136">
        <f t="array" aca="1" ref="AG5" ca="1">IFERROR(SUM(IF(COLUMN($B5:$X5)=COLUMN($B$26:$X$26),IF(($B5:$X5)&lt;OFFSET($B$26:$X$26,MATCH(AG$1,$A$26:$A$37,0)-1,0),OFFSET($B$26:$X$26,MATCH(AG$1,$A$26:$A$37,0)-1,0)-($B5:$X5),0),0)),"")</f>
        <v>25</v>
      </c>
      <c r="AH5" s="136">
        <f t="array" aca="1" ref="AH5" ca="1">IFERROR(SUM(IF(COLUMN($B5:$X5)=COLUMN($B$26:$X$26),IF(($B5:$X5)&lt;OFFSET($B$26:$X$26,MATCH(AH$1,$A$26:$A$37,0)-1,0),OFFSET($B$26:$X$26,MATCH(AH$1,$A$26:$A$37,0)-1,0)-($B5:$X5),0),0)),"")</f>
        <v>15</v>
      </c>
      <c r="AI5" s="136">
        <f t="array" aca="1" ref="AI5" ca="1">IFERROR(SUM(IF(COLUMN($B5:$X5)=COLUMN($B$26:$X$26),IF(($B5:$X5)&lt;OFFSET($B$26:$X$26,MATCH(AI$1,$A$26:$A$37,0)-1,0),OFFSET($B$26:$X$26,MATCH(AI$1,$A$26:$A$37,0)-1,0)-($B5:$X5),0),0)),"")</f>
        <v>21</v>
      </c>
      <c r="AJ5" s="136">
        <f t="array" aca="1" ref="AJ5" ca="1">IFERROR(SUM(IF(COLUMN($B5:$X5)=COLUMN($B$26:$X$26),IF(($B5:$X5)&lt;OFFSET($B$26:$X$26,MATCH(AJ$1,$A$26:$A$37,0)-1,0),OFFSET($B$26:$X$26,MATCH(AJ$1,$A$26:$A$37,0)-1,0)-($B5:$X5),0),0)),"")</f>
        <v>11</v>
      </c>
      <c r="AK5" s="136">
        <f t="array" aca="1" ref="AK5" ca="1">IFERROR(SUM(IF(COLUMN($B5:$X5)=COLUMN($B$26:$X$26),IF(($B5:$X5)&lt;OFFSET($B$26:$X$26,MATCH(AK$1,$A$26:$A$37,0)-1,0),OFFSET($B$26:$X$26,MATCH(AK$1,$A$26:$A$37,0)-1,0)-($B5:$X5),0),0)),"")</f>
        <v>25</v>
      </c>
      <c r="AM5" s="117">
        <v>0</v>
      </c>
      <c r="AN5" s="174" t="s">
        <v>91</v>
      </c>
      <c r="AP5" s="174" t="s">
        <v>91</v>
      </c>
      <c r="AR5" s="156" t="s">
        <v>71</v>
      </c>
    </row>
    <row r="6" spans="1:44" ht="15" thickBot="1" x14ac:dyDescent="0.4">
      <c r="A6" s="177" t="s">
        <v>49</v>
      </c>
      <c r="B6" s="28">
        <v>6</v>
      </c>
      <c r="C6" s="21">
        <v>0</v>
      </c>
      <c r="D6" s="21">
        <v>0</v>
      </c>
      <c r="E6" s="21">
        <v>0</v>
      </c>
      <c r="F6" s="21">
        <v>8</v>
      </c>
      <c r="G6" s="24">
        <v>10</v>
      </c>
      <c r="H6" s="28">
        <v>1</v>
      </c>
      <c r="I6" s="21">
        <v>5</v>
      </c>
      <c r="J6" s="21">
        <v>9</v>
      </c>
      <c r="K6" s="21">
        <v>4</v>
      </c>
      <c r="L6" s="21">
        <v>6</v>
      </c>
      <c r="M6" s="21">
        <v>0</v>
      </c>
      <c r="N6" s="24">
        <v>0</v>
      </c>
      <c r="O6" s="78">
        <v>0</v>
      </c>
      <c r="P6" s="21">
        <v>0</v>
      </c>
      <c r="Q6" s="21">
        <v>0</v>
      </c>
      <c r="R6" s="21">
        <v>5</v>
      </c>
      <c r="S6" s="21">
        <v>0</v>
      </c>
      <c r="T6" s="21">
        <v>0</v>
      </c>
      <c r="U6" s="21">
        <v>10</v>
      </c>
      <c r="V6" s="21">
        <v>1</v>
      </c>
      <c r="W6" s="21">
        <v>0</v>
      </c>
      <c r="X6" s="24">
        <v>3</v>
      </c>
      <c r="Z6" s="136">
        <f t="array" aca="1" ref="Z6" ca="1">IFERROR(SUM(IF(COLUMN($B6:$X6)=COLUMN($B$26:$X$26),IF(($B6:$X6)&lt;OFFSET($B$26:$X$26,MATCH(Z$1,$A$26:$A$37,0)-1,0),OFFSET($B$26:$X$26,MATCH(Z$1,$A$26:$A$37,0)-1,0)-($B6:$X6),0),0)),"")</f>
        <v>17</v>
      </c>
      <c r="AA6" s="136">
        <f t="array" aca="1" ref="AA6" ca="1">IFERROR(SUM(IF(COLUMN($B6:$X6)=COLUMN($B$26:$X$26),IF(($B6:$X6)&lt;OFFSET($B$26:$X$26,MATCH(AA$1,$A$26:$A$37,0)-1,0),OFFSET($B$26:$X$26,MATCH(AA$1,$A$26:$A$37,0)-1,0)-($B6:$X6),0),0)),"")</f>
        <v>19</v>
      </c>
      <c r="AB6" s="136">
        <f t="array" aca="1" ref="AB6" ca="1">IFERROR(SUM(IF(COLUMN($B6:$X6)=COLUMN($B$26:$X$26),IF(($B6:$X6)&lt;OFFSET($B$26:$X$26,MATCH(AB$1,$A$26:$A$37,0)-1,0),OFFSET($B$26:$X$26,MATCH(AB$1,$A$26:$A$37,0)-1,0)-($B6:$X6),0),0)),"")</f>
        <v>6</v>
      </c>
      <c r="AC6" s="136">
        <f t="array" aca="1" ref="AC6" ca="1">IFERROR(SUM(IF(COLUMN($B6:$X6)=COLUMN($B$26:$X$26),IF(($B6:$X6)&lt;OFFSET($B$26:$X$26,MATCH(AC$1,$A$26:$A$37,0)-1,0),OFFSET($B$26:$X$26,MATCH(AC$1,$A$26:$A$37,0)-1,0)-($B6:$X6),0),0)),"")</f>
        <v>6</v>
      </c>
      <c r="AD6" s="136">
        <f t="array" aca="1" ref="AD6" ca="1">IFERROR(SUM(IF(COLUMN($B6:$X6)=COLUMN($B$26:$X$26),IF(($B6:$X6)&lt;OFFSET($B$26:$X$26,MATCH(AD$1,$A$26:$A$37,0)-1,0),OFFSET($B$26:$X$26,MATCH(AD$1,$A$26:$A$37,0)-1,0)-($B6:$X6),0),0)),"")</f>
        <v>33</v>
      </c>
      <c r="AE6" s="136">
        <f t="array" aca="1" ref="AE6" ca="1">IFERROR(SUM(IF(COLUMN($B6:$X6)=COLUMN($B$26:$X$26),IF(($B6:$X6)&lt;OFFSET($B$26:$X$26,MATCH(AE$1,$A$26:$A$37,0)-1,0),OFFSET($B$26:$X$26,MATCH(AE$1,$A$26:$A$37,0)-1,0)-($B6:$X6),0),0)),"")</f>
        <v>0</v>
      </c>
      <c r="AF6" s="136">
        <f t="array" aca="1" ref="AF6" ca="1">IFERROR(SUM(IF(COLUMN($B6:$X6)=COLUMN($B$26:$X$26),IF(($B6:$X6)&lt;OFFSET($B$26:$X$26,MATCH(AF$1,$A$26:$A$37,0)-1,0),OFFSET($B$26:$X$26,MATCH(AF$1,$A$26:$A$37,0)-1,0)-($B6:$X6),0),0)),"")</f>
        <v>17</v>
      </c>
      <c r="AG6" s="136">
        <f t="array" aca="1" ref="AG6" ca="1">IFERROR(SUM(IF(COLUMN($B6:$X6)=COLUMN($B$26:$X$26),IF(($B6:$X6)&lt;OFFSET($B$26:$X$26,MATCH(AG$1,$A$26:$A$37,0)-1,0),OFFSET($B$26:$X$26,MATCH(AG$1,$A$26:$A$37,0)-1,0)-($B6:$X6),0),0)),"")</f>
        <v>27</v>
      </c>
      <c r="AH6" s="136">
        <f t="array" aca="1" ref="AH6" ca="1">IFERROR(SUM(IF(COLUMN($B6:$X6)=COLUMN($B$26:$X$26),IF(($B6:$X6)&lt;OFFSET($B$26:$X$26,MATCH(AH$1,$A$26:$A$37,0)-1,0),OFFSET($B$26:$X$26,MATCH(AH$1,$A$26:$A$37,0)-1,0)-($B6:$X6),0),0)),"")</f>
        <v>14</v>
      </c>
      <c r="AI6" s="136">
        <f t="array" aca="1" ref="AI6" ca="1">IFERROR(SUM(IF(COLUMN($B6:$X6)=COLUMN($B$26:$X$26),IF(($B6:$X6)&lt;OFFSET($B$26:$X$26,MATCH(AI$1,$A$26:$A$37,0)-1,0),OFFSET($B$26:$X$26,MATCH(AI$1,$A$26:$A$37,0)-1,0)-($B6:$X6),0),0)),"")</f>
        <v>19</v>
      </c>
      <c r="AJ6" s="136">
        <f t="array" aca="1" ref="AJ6" ca="1">IFERROR(SUM(IF(COLUMN($B6:$X6)=COLUMN($B$26:$X$26),IF(($B6:$X6)&lt;OFFSET($B$26:$X$26,MATCH(AJ$1,$A$26:$A$37,0)-1,0),OFFSET($B$26:$X$26,MATCH(AJ$1,$A$26:$A$37,0)-1,0)-($B6:$X6),0),0)),"")</f>
        <v>3</v>
      </c>
      <c r="AK6" s="136">
        <f t="array" aca="1" ref="AK6" ca="1">IFERROR(SUM(IF(COLUMN($B6:$X6)=COLUMN($B$26:$X$26),IF(($B6:$X6)&lt;OFFSET($B$26:$X$26,MATCH(AK$1,$A$26:$A$37,0)-1,0),OFFSET($B$26:$X$26,MATCH(AK$1,$A$26:$A$37,0)-1,0)-($B6:$X6),0),0)),"")</f>
        <v>24</v>
      </c>
      <c r="AM6" s="117">
        <v>6</v>
      </c>
      <c r="AN6" s="154" t="s">
        <v>90</v>
      </c>
      <c r="AR6" s="156" t="s">
        <v>64</v>
      </c>
    </row>
    <row r="7" spans="1:44" ht="15" thickBot="1" x14ac:dyDescent="0.4">
      <c r="A7" s="177" t="s">
        <v>38</v>
      </c>
      <c r="B7" s="28">
        <v>5</v>
      </c>
      <c r="C7" s="21">
        <v>10</v>
      </c>
      <c r="D7" s="21">
        <v>2</v>
      </c>
      <c r="E7" s="21">
        <v>7</v>
      </c>
      <c r="F7" s="21">
        <v>0</v>
      </c>
      <c r="G7" s="24">
        <v>4</v>
      </c>
      <c r="H7" s="28">
        <v>5</v>
      </c>
      <c r="I7" s="21">
        <v>6</v>
      </c>
      <c r="J7" s="21">
        <v>5</v>
      </c>
      <c r="K7" s="21">
        <v>3</v>
      </c>
      <c r="L7" s="21">
        <v>0</v>
      </c>
      <c r="M7" s="21">
        <v>0</v>
      </c>
      <c r="N7" s="24">
        <v>1</v>
      </c>
      <c r="O7" s="78">
        <v>0</v>
      </c>
      <c r="P7" s="21">
        <v>6</v>
      </c>
      <c r="Q7" s="21">
        <v>0</v>
      </c>
      <c r="R7" s="21">
        <v>6</v>
      </c>
      <c r="S7" s="21">
        <v>0</v>
      </c>
      <c r="T7" s="21">
        <v>1</v>
      </c>
      <c r="U7" s="21">
        <v>0</v>
      </c>
      <c r="V7" s="21">
        <v>0</v>
      </c>
      <c r="W7" s="21">
        <v>6</v>
      </c>
      <c r="X7" s="24">
        <v>0</v>
      </c>
      <c r="Z7" s="136">
        <f t="array" aca="1" ref="Z7" ca="1">IFERROR(SUM(IF(COLUMN($B7:$X7)=COLUMN($B$26:$X$26),IF(($B7:$X7)&lt;OFFSET($B$26:$X$26,MATCH(Z$1,$A$26:$A$37,0)-1,0),OFFSET($B$26:$X$26,MATCH(Z$1,$A$26:$A$37,0)-1,0)-($B7:$X7),0),0)),"")</f>
        <v>15</v>
      </c>
      <c r="AA7" s="136">
        <f t="array" aca="1" ref="AA7" ca="1">IFERROR(SUM(IF(COLUMN($B7:$X7)=COLUMN($B$26:$X$26),IF(($B7:$X7)&lt;OFFSET($B$26:$X$26,MATCH(AA$1,$A$26:$A$37,0)-1,0),OFFSET($B$26:$X$26,MATCH(AA$1,$A$26:$A$37,0)-1,0)-($B7:$X7),0),0)),"")</f>
        <v>5</v>
      </c>
      <c r="AB7" s="136">
        <f t="array" aca="1" ref="AB7" ca="1">IFERROR(SUM(IF(COLUMN($B7:$X7)=COLUMN($B$26:$X$26),IF(($B7:$X7)&lt;OFFSET($B$26:$X$26,MATCH(AB$1,$A$26:$A$37,0)-1,0),OFFSET($B$26:$X$26,MATCH(AB$1,$A$26:$A$37,0)-1,0)-($B7:$X7),0),0)),"")</f>
        <v>10</v>
      </c>
      <c r="AC7" s="136">
        <f t="array" aca="1" ref="AC7" ca="1">IFERROR(SUM(IF(COLUMN($B7:$X7)=COLUMN($B$26:$X$26),IF(($B7:$X7)&lt;OFFSET($B$26:$X$26,MATCH(AC$1,$A$26:$A$37,0)-1,0),OFFSET($B$26:$X$26,MATCH(AC$1,$A$26:$A$37,0)-1,0)-($B7:$X7),0),0)),"")</f>
        <v>9</v>
      </c>
      <c r="AD7" s="136">
        <f t="array" aca="1" ref="AD7" ca="1">IFERROR(SUM(IF(COLUMN($B7:$X7)=COLUMN($B$26:$X$26),IF(($B7:$X7)&lt;OFFSET($B$26:$X$26,MATCH(AD$1,$A$26:$A$37,0)-1,0),OFFSET($B$26:$X$26,MATCH(AD$1,$A$26:$A$37,0)-1,0)-($B7:$X7),0),0)),"")</f>
        <v>13</v>
      </c>
      <c r="AE7" s="136">
        <f t="array" aca="1" ref="AE7" ca="1">IFERROR(SUM(IF(COLUMN($B7:$X7)=COLUMN($B$26:$X$26),IF(($B7:$X7)&lt;OFFSET($B$26:$X$26,MATCH(AE$1,$A$26:$A$37,0)-1,0),OFFSET($B$26:$X$26,MATCH(AE$1,$A$26:$A$37,0)-1,0)-($B7:$X7),0),0)),"")</f>
        <v>0</v>
      </c>
      <c r="AF7" s="136">
        <f t="array" aca="1" ref="AF7" ca="1">IFERROR(SUM(IF(COLUMN($B7:$X7)=COLUMN($B$26:$X$26),IF(($B7:$X7)&lt;OFFSET($B$26:$X$26,MATCH(AF$1,$A$26:$A$37,0)-1,0),OFFSET($B$26:$X$26,MATCH(AF$1,$A$26:$A$37,0)-1,0)-($B7:$X7),0),0)),"")</f>
        <v>7</v>
      </c>
      <c r="AG7" s="136">
        <f t="array" aca="1" ref="AG7" ca="1">IFERROR(SUM(IF(COLUMN($B7:$X7)=COLUMN($B$26:$X$26),IF(($B7:$X7)&lt;OFFSET($B$26:$X$26,MATCH(AG$1,$A$26:$A$37,0)-1,0),OFFSET($B$26:$X$26,MATCH(AG$1,$A$26:$A$37,0)-1,0)-($B7:$X7),0),0)),"")</f>
        <v>6</v>
      </c>
      <c r="AH7" s="136">
        <f t="array" aca="1" ref="AH7" ca="1">IFERROR(SUM(IF(COLUMN($B7:$X7)=COLUMN($B$26:$X$26),IF(($B7:$X7)&lt;OFFSET($B$26:$X$26,MATCH(AH$1,$A$26:$A$37,0)-1,0),OFFSET($B$26:$X$26,MATCH(AH$1,$A$26:$A$37,0)-1,0)-($B7:$X7),0),0)),"")</f>
        <v>8</v>
      </c>
      <c r="AI7" s="136">
        <f t="array" aca="1" ref="AI7" ca="1">IFERROR(SUM(IF(COLUMN($B7:$X7)=COLUMN($B$26:$X$26),IF(($B7:$X7)&lt;OFFSET($B$26:$X$26,MATCH(AI$1,$A$26:$A$37,0)-1,0),OFFSET($B$26:$X$26,MATCH(AI$1,$A$26:$A$37,0)-1,0)-($B7:$X7),0),0)),"")</f>
        <v>17</v>
      </c>
      <c r="AJ7" s="136">
        <f t="array" aca="1" ref="AJ7" ca="1">IFERROR(SUM(IF(COLUMN($B7:$X7)=COLUMN($B$26:$X$26),IF(($B7:$X7)&lt;OFFSET($B$26:$X$26,MATCH(AJ$1,$A$26:$A$37,0)-1,0),OFFSET($B$26:$X$26,MATCH(AJ$1,$A$26:$A$37,0)-1,0)-($B7:$X7),0),0)),"")</f>
        <v>5</v>
      </c>
      <c r="AK7" s="136">
        <f t="array" aca="1" ref="AK7" ca="1">IFERROR(SUM(IF(COLUMN($B7:$X7)=COLUMN($B$26:$X$26),IF(($B7:$X7)&lt;OFFSET($B$26:$X$26,MATCH(AK$1,$A$26:$A$37,0)-1,0),OFFSET($B$26:$X$26,MATCH(AK$1,$A$26:$A$37,0)-1,0)-($B7:$X7),0),0)),"")</f>
        <v>10</v>
      </c>
      <c r="AM7" s="117">
        <v>13</v>
      </c>
      <c r="AN7" s="154" t="s">
        <v>86</v>
      </c>
      <c r="AR7" s="157" t="s">
        <v>81</v>
      </c>
    </row>
    <row r="8" spans="1:44" ht="15" thickBot="1" x14ac:dyDescent="0.4">
      <c r="A8" s="177" t="s">
        <v>56</v>
      </c>
      <c r="B8" s="28">
        <v>3</v>
      </c>
      <c r="C8" s="21">
        <v>0</v>
      </c>
      <c r="D8" s="21">
        <v>0</v>
      </c>
      <c r="E8" s="21">
        <v>1</v>
      </c>
      <c r="F8" s="21">
        <v>0</v>
      </c>
      <c r="G8" s="24">
        <v>6</v>
      </c>
      <c r="H8" s="28">
        <v>0</v>
      </c>
      <c r="I8" s="21">
        <v>0</v>
      </c>
      <c r="J8" s="21">
        <v>4</v>
      </c>
      <c r="K8" s="21">
        <v>1</v>
      </c>
      <c r="L8" s="21">
        <v>0</v>
      </c>
      <c r="M8" s="21">
        <v>3</v>
      </c>
      <c r="N8" s="24">
        <v>0</v>
      </c>
      <c r="O8" s="78">
        <v>0</v>
      </c>
      <c r="P8" s="21">
        <v>0</v>
      </c>
      <c r="Q8" s="21">
        <v>0</v>
      </c>
      <c r="R8" s="21">
        <v>9</v>
      </c>
      <c r="S8" s="21">
        <v>2</v>
      </c>
      <c r="T8" s="21">
        <v>0</v>
      </c>
      <c r="U8" s="21">
        <v>0</v>
      </c>
      <c r="V8" s="21">
        <v>0</v>
      </c>
      <c r="W8" s="21">
        <v>0</v>
      </c>
      <c r="X8" s="24">
        <v>0</v>
      </c>
      <c r="Z8" s="136">
        <f t="array" aca="1" ref="Z8" ca="1">IFERROR(SUM(IF(COLUMN($B8:$X8)=COLUMN($B$26:$X$26),IF(($B8:$X8)&lt;OFFSET($B$26:$X$26,MATCH(Z$1,$A$26:$A$37,0)-1,0),OFFSET($B$26:$X$26,MATCH(Z$1,$A$26:$A$37,0)-1,0)-($B8:$X8),0),0)),"")</f>
        <v>25</v>
      </c>
      <c r="AA8" s="136">
        <f t="array" aca="1" ref="AA8" ca="1">IFERROR(SUM(IF(COLUMN($B8:$X8)=COLUMN($B$26:$X$26),IF(($B8:$X8)&lt;OFFSET($B$26:$X$26,MATCH(AA$1,$A$26:$A$37,0)-1,0),OFFSET($B$26:$X$26,MATCH(AA$1,$A$26:$A$37,0)-1,0)-($B8:$X8),0),0)),"")</f>
        <v>26</v>
      </c>
      <c r="AB8" s="136">
        <f t="array" aca="1" ref="AB8" ca="1">IFERROR(SUM(IF(COLUMN($B8:$X8)=COLUMN($B$26:$X$26),IF(($B8:$X8)&lt;OFFSET($B$26:$X$26,MATCH(AB$1,$A$26:$A$37,0)-1,0),OFFSET($B$26:$X$26,MATCH(AB$1,$A$26:$A$37,0)-1,0)-($B8:$X8),0),0)),"")</f>
        <v>19</v>
      </c>
      <c r="AC8" s="136">
        <f t="array" aca="1" ref="AC8" ca="1">IFERROR(SUM(IF(COLUMN($B8:$X8)=COLUMN($B$26:$X$26),IF(($B8:$X8)&lt;OFFSET($B$26:$X$26,MATCH(AC$1,$A$26:$A$37,0)-1,0),OFFSET($B$26:$X$26,MATCH(AC$1,$A$26:$A$37,0)-1,0)-($B8:$X8),0),0)),"")</f>
        <v>12</v>
      </c>
      <c r="AD8" s="136">
        <f t="array" aca="1" ref="AD8" ca="1">IFERROR(SUM(IF(COLUMN($B8:$X8)=COLUMN($B$26:$X$26),IF(($B8:$X8)&lt;OFFSET($B$26:$X$26,MATCH(AD$1,$A$26:$A$37,0)-1,0),OFFSET($B$26:$X$26,MATCH(AD$1,$A$26:$A$37,0)-1,0)-($B8:$X8),0),0)),"")</f>
        <v>40</v>
      </c>
      <c r="AE8" s="136">
        <f t="array" aca="1" ref="AE8" ca="1">IFERROR(SUM(IF(COLUMN($B8:$X8)=COLUMN($B$26:$X$26),IF(($B8:$X8)&lt;OFFSET($B$26:$X$26,MATCH(AE$1,$A$26:$A$37,0)-1,0),OFFSET($B$26:$X$26,MATCH(AE$1,$A$26:$A$37,0)-1,0)-($B8:$X8),0),0)),"")</f>
        <v>2</v>
      </c>
      <c r="AF8" s="136">
        <f t="array" aca="1" ref="AF8" ca="1">IFERROR(SUM(IF(COLUMN($B8:$X8)=COLUMN($B$26:$X$26),IF(($B8:$X8)&lt;OFFSET($B$26:$X$26,MATCH(AF$1,$A$26:$A$37,0)-1,0),OFFSET($B$26:$X$26,MATCH(AF$1,$A$26:$A$37,0)-1,0)-($B8:$X8),0),0)),"")</f>
        <v>19</v>
      </c>
      <c r="AG8" s="136">
        <f t="array" aca="1" ref="AG8" ca="1">IFERROR(SUM(IF(COLUMN($B8:$X8)=COLUMN($B$26:$X$26),IF(($B8:$X8)&lt;OFFSET($B$26:$X$26,MATCH(AG$1,$A$26:$A$37,0)-1,0),OFFSET($B$26:$X$26,MATCH(AG$1,$A$26:$A$37,0)-1,0)-($B8:$X8),0),0)),"")</f>
        <v>25</v>
      </c>
      <c r="AH8" s="136">
        <f t="array" aca="1" ref="AH8" ca="1">IFERROR(SUM(IF(COLUMN($B8:$X8)=COLUMN($B$26:$X$26),IF(($B8:$X8)&lt;OFFSET($B$26:$X$26,MATCH(AH$1,$A$26:$A$37,0)-1,0),OFFSET($B$26:$X$26,MATCH(AH$1,$A$26:$A$37,0)-1,0)-($B8:$X8),0),0)),"")</f>
        <v>15</v>
      </c>
      <c r="AI8" s="136">
        <f t="array" aca="1" ref="AI8" ca="1">IFERROR(SUM(IF(COLUMN($B8:$X8)=COLUMN($B$26:$X$26),IF(($B8:$X8)&lt;OFFSET($B$26:$X$26,MATCH(AI$1,$A$26:$A$37,0)-1,0),OFFSET($B$26:$X$26,MATCH(AI$1,$A$26:$A$37,0)-1,0)-($B8:$X8),0),0)),"")</f>
        <v>21</v>
      </c>
      <c r="AJ8" s="136">
        <f t="array" aca="1" ref="AJ8" ca="1">IFERROR(SUM(IF(COLUMN($B8:$X8)=COLUMN($B$26:$X$26),IF(($B8:$X8)&lt;OFFSET($B$26:$X$26,MATCH(AJ$1,$A$26:$A$37,0)-1,0),OFFSET($B$26:$X$26,MATCH(AJ$1,$A$26:$A$37,0)-1,0)-($B8:$X8),0),0)),"")</f>
        <v>13</v>
      </c>
      <c r="AK8" s="136">
        <f t="array" aca="1" ref="AK8" ca="1">IFERROR(SUM(IF(COLUMN($B8:$X8)=COLUMN($B$26:$X$26),IF(($B8:$X8)&lt;OFFSET($B$26:$X$26,MATCH(AK$1,$A$26:$A$37,0)-1,0),OFFSET($B$26:$X$26,MATCH(AK$1,$A$26:$A$37,0)-1,0)-($B8:$X8),0),0)),"")</f>
        <v>25</v>
      </c>
      <c r="AM8" s="117">
        <v>2</v>
      </c>
      <c r="AN8" s="154" t="s">
        <v>91</v>
      </c>
      <c r="AR8" s="158" t="s">
        <v>63</v>
      </c>
    </row>
    <row r="9" spans="1:44" ht="15" thickBot="1" x14ac:dyDescent="0.4">
      <c r="A9" s="177" t="s">
        <v>44</v>
      </c>
      <c r="B9" s="28">
        <v>1</v>
      </c>
      <c r="C9" s="21">
        <v>2</v>
      </c>
      <c r="D9" s="21">
        <v>1</v>
      </c>
      <c r="E9" s="21">
        <v>0</v>
      </c>
      <c r="F9" s="21">
        <v>0</v>
      </c>
      <c r="G9" s="24">
        <v>2</v>
      </c>
      <c r="H9" s="28">
        <v>6</v>
      </c>
      <c r="I9" s="21">
        <v>0</v>
      </c>
      <c r="J9" s="21">
        <v>0</v>
      </c>
      <c r="K9" s="21">
        <v>3</v>
      </c>
      <c r="L9" s="21">
        <v>0</v>
      </c>
      <c r="M9" s="21">
        <v>0</v>
      </c>
      <c r="N9" s="24">
        <v>3</v>
      </c>
      <c r="O9" s="78">
        <v>0</v>
      </c>
      <c r="P9" s="21">
        <v>4</v>
      </c>
      <c r="Q9" s="21">
        <v>0</v>
      </c>
      <c r="R9" s="21">
        <v>0</v>
      </c>
      <c r="S9" s="21">
        <v>7</v>
      </c>
      <c r="T9" s="21">
        <v>1</v>
      </c>
      <c r="U9" s="21">
        <v>0</v>
      </c>
      <c r="V9" s="21">
        <v>0</v>
      </c>
      <c r="W9" s="21">
        <v>0</v>
      </c>
      <c r="X9" s="24">
        <v>0</v>
      </c>
      <c r="Z9" s="136">
        <f t="array" aca="1" ref="Z9" ca="1">IFERROR(SUM(IF(COLUMN($B9:$X9)=COLUMN($B$26:$X$26),IF(($B9:$X9)&lt;OFFSET($B$26:$X$26,MATCH(Z$1,$A$26:$A$37,0)-1,0),OFFSET($B$26:$X$26,MATCH(Z$1,$A$26:$A$37,0)-1,0)-($B9:$X9),0),0)),"")</f>
        <v>26</v>
      </c>
      <c r="AA9" s="136">
        <f t="array" aca="1" ref="AA9" ca="1">IFERROR(SUM(IF(COLUMN($B9:$X9)=COLUMN($B$26:$X$26),IF(($B9:$X9)&lt;OFFSET($B$26:$X$26,MATCH(AA$1,$A$26:$A$37,0)-1,0),OFFSET($B$26:$X$26,MATCH(AA$1,$A$26:$A$37,0)-1,0)-($B9:$X9),0),0)),"")</f>
        <v>25</v>
      </c>
      <c r="AB9" s="136">
        <f t="array" aca="1" ref="AB9" ca="1">IFERROR(SUM(IF(COLUMN($B9:$X9)=COLUMN($B$26:$X$26),IF(($B9:$X9)&lt;OFFSET($B$26:$X$26,MATCH(AB$1,$A$26:$A$37,0)-1,0),OFFSET($B$26:$X$26,MATCH(AB$1,$A$26:$A$37,0)-1,0)-($B9:$X9),0),0)),"")</f>
        <v>25</v>
      </c>
      <c r="AC9" s="136">
        <f t="array" aca="1" ref="AC9" ca="1">IFERROR(SUM(IF(COLUMN($B9:$X9)=COLUMN($B$26:$X$26),IF(($B9:$X9)&lt;OFFSET($B$26:$X$26,MATCH(AC$1,$A$26:$A$37,0)-1,0),OFFSET($B$26:$X$26,MATCH(AC$1,$A$26:$A$37,0)-1,0)-($B9:$X9),0),0)),"")</f>
        <v>14</v>
      </c>
      <c r="AD9" s="136">
        <f t="array" aca="1" ref="AD9" ca="1">IFERROR(SUM(IF(COLUMN($B9:$X9)=COLUMN($B$26:$X$26),IF(($B9:$X9)&lt;OFFSET($B$26:$X$26,MATCH(AD$1,$A$26:$A$37,0)-1,0),OFFSET($B$26:$X$26,MATCH(AD$1,$A$26:$A$37,0)-1,0)-($B9:$X9),0),0)),"")</f>
        <v>24</v>
      </c>
      <c r="AE9" s="136">
        <f t="array" aca="1" ref="AE9" ca="1">IFERROR(SUM(IF(COLUMN($B9:$X9)=COLUMN($B$26:$X$26),IF(($B9:$X9)&lt;OFFSET($B$26:$X$26,MATCH(AE$1,$A$26:$A$37,0)-1,0),OFFSET($B$26:$X$26,MATCH(AE$1,$A$26:$A$37,0)-1,0)-($B9:$X9),0),0)),"")</f>
        <v>7</v>
      </c>
      <c r="AF9" s="136">
        <f t="array" aca="1" ref="AF9" ca="1">IFERROR(SUM(IF(COLUMN($B9:$X9)=COLUMN($B$26:$X$26),IF(($B9:$X9)&lt;OFFSET($B$26:$X$26,MATCH(AF$1,$A$26:$A$37,0)-1,0),OFFSET($B$26:$X$26,MATCH(AF$1,$A$26:$A$37,0)-1,0)-($B9:$X9),0),0)),"")</f>
        <v>21</v>
      </c>
      <c r="AG9" s="136">
        <f t="array" aca="1" ref="AG9" ca="1">IFERROR(SUM(IF(COLUMN($B9:$X9)=COLUMN($B$26:$X$26),IF(($B9:$X9)&lt;OFFSET($B$26:$X$26,MATCH(AG$1,$A$26:$A$37,0)-1,0),OFFSET($B$26:$X$26,MATCH(AG$1,$A$26:$A$37,0)-1,0)-($B9:$X9),0),0)),"")</f>
        <v>26</v>
      </c>
      <c r="AH9" s="136">
        <f t="array" aca="1" ref="AH9" ca="1">IFERROR(SUM(IF(COLUMN($B9:$X9)=COLUMN($B$26:$X$26),IF(($B9:$X9)&lt;OFFSET($B$26:$X$26,MATCH(AH$1,$A$26:$A$37,0)-1,0),OFFSET($B$26:$X$26,MATCH(AH$1,$A$26:$A$37,0)-1,0)-($B9:$X9),0),0)),"")</f>
        <v>11</v>
      </c>
      <c r="AI9" s="136">
        <f t="array" aca="1" ref="AI9" ca="1">IFERROR(SUM(IF(COLUMN($B9:$X9)=COLUMN($B$26:$X$26),IF(($B9:$X9)&lt;OFFSET($B$26:$X$26,MATCH(AI$1,$A$26:$A$37,0)-1,0),OFFSET($B$26:$X$26,MATCH(AI$1,$A$26:$A$37,0)-1,0)-($B9:$X9),0),0)),"")</f>
        <v>18</v>
      </c>
      <c r="AJ9" s="136">
        <f t="array" aca="1" ref="AJ9" ca="1">IFERROR(SUM(IF(COLUMN($B9:$X9)=COLUMN($B$26:$X$26),IF(($B9:$X9)&lt;OFFSET($B$26:$X$26,MATCH(AJ$1,$A$26:$A$37,0)-1,0),OFFSET($B$26:$X$26,MATCH(AJ$1,$A$26:$A$37,0)-1,0)-($B9:$X9),0),0)),"")</f>
        <v>17</v>
      </c>
      <c r="AK9" s="136">
        <f t="array" aca="1" ref="AK9" ca="1">IFERROR(SUM(IF(COLUMN($B9:$X9)=COLUMN($B$26:$X$26),IF(($B9:$X9)&lt;OFFSET($B$26:$X$26,MATCH(AK$1,$A$26:$A$37,0)-1,0),OFFSET($B$26:$X$26,MATCH(AK$1,$A$26:$A$37,0)-1,0)-($B9:$X9),0),0)),"")</f>
        <v>16</v>
      </c>
      <c r="AM9" s="117">
        <v>15</v>
      </c>
      <c r="AN9" s="154" t="s">
        <v>87</v>
      </c>
      <c r="AR9" s="159" t="s">
        <v>66</v>
      </c>
    </row>
    <row r="10" spans="1:44" ht="15" thickBot="1" x14ac:dyDescent="0.4">
      <c r="A10" s="177" t="s">
        <v>41</v>
      </c>
      <c r="B10" s="28">
        <v>7</v>
      </c>
      <c r="C10" s="21">
        <v>1</v>
      </c>
      <c r="D10" s="21">
        <v>5</v>
      </c>
      <c r="E10" s="21">
        <v>0</v>
      </c>
      <c r="F10" s="21">
        <v>3</v>
      </c>
      <c r="G10" s="24">
        <v>1</v>
      </c>
      <c r="H10" s="28">
        <v>0</v>
      </c>
      <c r="I10" s="21">
        <v>3</v>
      </c>
      <c r="J10" s="21">
        <v>0</v>
      </c>
      <c r="K10" s="21">
        <v>3</v>
      </c>
      <c r="L10" s="21">
        <v>3</v>
      </c>
      <c r="M10" s="21">
        <v>0</v>
      </c>
      <c r="N10" s="24">
        <v>4</v>
      </c>
      <c r="O10" s="78">
        <v>0</v>
      </c>
      <c r="P10" s="21">
        <v>0</v>
      </c>
      <c r="Q10" s="21">
        <v>0</v>
      </c>
      <c r="R10" s="21">
        <v>8</v>
      </c>
      <c r="S10" s="21">
        <v>4</v>
      </c>
      <c r="T10" s="21">
        <v>0</v>
      </c>
      <c r="U10" s="21">
        <v>3</v>
      </c>
      <c r="V10" s="21">
        <v>0</v>
      </c>
      <c r="W10" s="21">
        <v>0</v>
      </c>
      <c r="X10" s="24">
        <v>0</v>
      </c>
      <c r="Z10" s="136">
        <f t="array" aca="1" ref="Z10" ca="1">IFERROR(SUM(IF(COLUMN($B10:$X10)=COLUMN($B$26:$X$26),IF(($B10:$X10)&lt;OFFSET($B$26:$X$26,MATCH(Z$1,$A$26:$A$37,0)-1,0),OFFSET($B$26:$X$26,MATCH(Z$1,$A$26:$A$37,0)-1,0)-($B10:$X10),0),0)),"")</f>
        <v>13</v>
      </c>
      <c r="AA10" s="136">
        <f t="array" aca="1" ref="AA10" ca="1">IFERROR(SUM(IF(COLUMN($B10:$X10)=COLUMN($B$26:$X$26),IF(($B10:$X10)&lt;OFFSET($B$26:$X$26,MATCH(AA$1,$A$26:$A$37,0)-1,0),OFFSET($B$26:$X$26,MATCH(AA$1,$A$26:$A$37,0)-1,0)-($B10:$X10),0),0)),"")</f>
        <v>20</v>
      </c>
      <c r="AB10" s="136">
        <f t="array" aca="1" ref="AB10" ca="1">IFERROR(SUM(IF(COLUMN($B10:$X10)=COLUMN($B$26:$X$26),IF(($B10:$X10)&lt;OFFSET($B$26:$X$26,MATCH(AB$1,$A$26:$A$37,0)-1,0),OFFSET($B$26:$X$26,MATCH(AB$1,$A$26:$A$37,0)-1,0)-($B10:$X10),0),0)),"")</f>
        <v>16</v>
      </c>
      <c r="AC10" s="136">
        <f t="array" aca="1" ref="AC10" ca="1">IFERROR(SUM(IF(COLUMN($B10:$X10)=COLUMN($B$26:$X$26),IF(($B10:$X10)&lt;OFFSET($B$26:$X$26,MATCH(AC$1,$A$26:$A$37,0)-1,0),OFFSET($B$26:$X$26,MATCH(AC$1,$A$26:$A$37,0)-1,0)-($B10:$X10),0),0)),"")</f>
        <v>15</v>
      </c>
      <c r="AD10" s="136">
        <f t="array" aca="1" ref="AD10" ca="1">IFERROR(SUM(IF(COLUMN($B10:$X10)=COLUMN($B$26:$X$26),IF(($B10:$X10)&lt;OFFSET($B$26:$X$26,MATCH(AD$1,$A$26:$A$37,0)-1,0),OFFSET($B$26:$X$26,MATCH(AD$1,$A$26:$A$37,0)-1,0)-($B10:$X10),0),0)),"")</f>
        <v>28</v>
      </c>
      <c r="AE10" s="136">
        <f t="array" aca="1" ref="AE10" ca="1">IFERROR(SUM(IF(COLUMN($B10:$X10)=COLUMN($B$26:$X$26),IF(($B10:$X10)&lt;OFFSET($B$26:$X$26,MATCH(AE$1,$A$26:$A$37,0)-1,0),OFFSET($B$26:$X$26,MATCH(AE$1,$A$26:$A$37,0)-1,0)-($B10:$X10),0),0)),"")</f>
        <v>3</v>
      </c>
      <c r="AF10" s="136">
        <f t="array" aca="1" ref="AF10" ca="1">IFERROR(SUM(IF(COLUMN($B10:$X10)=COLUMN($B$26:$X$26),IF(($B10:$X10)&lt;OFFSET($B$26:$X$26,MATCH(AF$1,$A$26:$A$37,0)-1,0),OFFSET($B$26:$X$26,MATCH(AF$1,$A$26:$A$37,0)-1,0)-($B10:$X10),0),0)),"")</f>
        <v>14</v>
      </c>
      <c r="AG10" s="136">
        <f t="array" aca="1" ref="AG10" ca="1">IFERROR(SUM(IF(COLUMN($B10:$X10)=COLUMN($B$26:$X$26),IF(($B10:$X10)&lt;OFFSET($B$26:$X$26,MATCH(AG$1,$A$26:$A$37,0)-1,0),OFFSET($B$26:$X$26,MATCH(AG$1,$A$26:$A$37,0)-1,0)-($B10:$X10),0),0)),"")</f>
        <v>18</v>
      </c>
      <c r="AH10" s="136">
        <f t="array" aca="1" ref="AH10" ca="1">IFERROR(SUM(IF(COLUMN($B10:$X10)=COLUMN($B$26:$X$26),IF(($B10:$X10)&lt;OFFSET($B$26:$X$26,MATCH(AH$1,$A$26:$A$37,0)-1,0),OFFSET($B$26:$X$26,MATCH(AH$1,$A$26:$A$37,0)-1,0)-($B10:$X10),0),0)),"")</f>
        <v>19</v>
      </c>
      <c r="AI10" s="136">
        <f t="array" aca="1" ref="AI10" ca="1">IFERROR(SUM(IF(COLUMN($B10:$X10)=COLUMN($B$26:$X$26),IF(($B10:$X10)&lt;OFFSET($B$26:$X$26,MATCH(AI$1,$A$26:$A$37,0)-1,0),OFFSET($B$26:$X$26,MATCH(AI$1,$A$26:$A$37,0)-1,0)-($B10:$X10),0),0)),"")</f>
        <v>14</v>
      </c>
      <c r="AJ10" s="136">
        <f t="array" aca="1" ref="AJ10" ca="1">IFERROR(SUM(IF(COLUMN($B10:$X10)=COLUMN($B$26:$X$26),IF(($B10:$X10)&lt;OFFSET($B$26:$X$26,MATCH(AJ$1,$A$26:$A$37,0)-1,0),OFFSET($B$26:$X$26,MATCH(AJ$1,$A$26:$A$37,0)-1,0)-($B10:$X10),0),0)),"")</f>
        <v>8</v>
      </c>
      <c r="AK10" s="136">
        <f t="array" aca="1" ref="AK10" ca="1">IFERROR(SUM(IF(COLUMN($B10:$X10)=COLUMN($B$26:$X$26),IF(($B10:$X10)&lt;OFFSET($B$26:$X$26,MATCH(AK$1,$A$26:$A$37,0)-1,0),OFFSET($B$26:$X$26,MATCH(AK$1,$A$26:$A$37,0)-1,0)-($B10:$X10),0),0)),"")</f>
        <v>19</v>
      </c>
      <c r="AM10" s="117">
        <v>14</v>
      </c>
      <c r="AN10" s="174" t="s">
        <v>88</v>
      </c>
      <c r="AP10" s="174" t="s">
        <v>83</v>
      </c>
      <c r="AR10" s="159" t="s">
        <v>65</v>
      </c>
    </row>
    <row r="11" spans="1:44" ht="15" thickBot="1" x14ac:dyDescent="0.4">
      <c r="A11" s="177" t="s">
        <v>55</v>
      </c>
      <c r="B11" s="28">
        <v>1</v>
      </c>
      <c r="C11" s="21">
        <v>0</v>
      </c>
      <c r="D11" s="21">
        <v>0</v>
      </c>
      <c r="E11" s="21">
        <v>4</v>
      </c>
      <c r="F11" s="21">
        <v>0</v>
      </c>
      <c r="G11" s="24">
        <v>6</v>
      </c>
      <c r="H11" s="28">
        <v>0</v>
      </c>
      <c r="I11" s="21">
        <v>0</v>
      </c>
      <c r="J11" s="21">
        <v>2</v>
      </c>
      <c r="K11" s="21">
        <v>1</v>
      </c>
      <c r="L11" s="21">
        <v>0</v>
      </c>
      <c r="M11" s="21">
        <v>6</v>
      </c>
      <c r="N11" s="24">
        <v>0</v>
      </c>
      <c r="O11" s="78">
        <v>0</v>
      </c>
      <c r="P11" s="21">
        <v>0</v>
      </c>
      <c r="Q11" s="21">
        <v>0</v>
      </c>
      <c r="R11" s="21">
        <v>9</v>
      </c>
      <c r="S11" s="21">
        <v>2</v>
      </c>
      <c r="T11" s="21">
        <v>0</v>
      </c>
      <c r="U11" s="21">
        <v>0</v>
      </c>
      <c r="V11" s="21">
        <v>0</v>
      </c>
      <c r="W11" s="21">
        <v>0</v>
      </c>
      <c r="X11" s="24">
        <v>0</v>
      </c>
      <c r="Z11" s="136">
        <f t="array" aca="1" ref="Z11" ca="1">IFERROR(SUM(IF(COLUMN($B11:$X11)=COLUMN($B$26:$X$26),IF(($B11:$X11)&lt;OFFSET($B$26:$X$26,MATCH(Z$1,$A$26:$A$37,0)-1,0),OFFSET($B$26:$X$26,MATCH(Z$1,$A$26:$A$37,0)-1,0)-($B11:$X11),0),0)),"")</f>
        <v>27</v>
      </c>
      <c r="AA11" s="136">
        <f t="array" aca="1" ref="AA11" ca="1">IFERROR(SUM(IF(COLUMN($B11:$X11)=COLUMN($B$26:$X$26),IF(($B11:$X11)&lt;OFFSET($B$26:$X$26,MATCH(AA$1,$A$26:$A$37,0)-1,0),OFFSET($B$26:$X$26,MATCH(AA$1,$A$26:$A$37,0)-1,0)-($B11:$X11),0),0)),"")</f>
        <v>25</v>
      </c>
      <c r="AB11" s="136">
        <f t="array" aca="1" ref="AB11" ca="1">IFERROR(SUM(IF(COLUMN($B11:$X11)=COLUMN($B$26:$X$26),IF(($B11:$X11)&lt;OFFSET($B$26:$X$26,MATCH(AB$1,$A$26:$A$37,0)-1,0),OFFSET($B$26:$X$26,MATCH(AB$1,$A$26:$A$37,0)-1,0)-($B11:$X11),0),0)),"")</f>
        <v>23</v>
      </c>
      <c r="AC11" s="136">
        <f t="array" aca="1" ref="AC11" ca="1">IFERROR(SUM(IF(COLUMN($B11:$X11)=COLUMN($B$26:$X$26),IF(($B11:$X11)&lt;OFFSET($B$26:$X$26,MATCH(AC$1,$A$26:$A$37,0)-1,0),OFFSET($B$26:$X$26,MATCH(AC$1,$A$26:$A$37,0)-1,0)-($B11:$X11),0),0)),"")</f>
        <v>10</v>
      </c>
      <c r="AD11" s="136">
        <f t="array" aca="1" ref="AD11" ca="1">IFERROR(SUM(IF(COLUMN($B11:$X11)=COLUMN($B$26:$X$26),IF(($B11:$X11)&lt;OFFSET($B$26:$X$26,MATCH(AD$1,$A$26:$A$37,0)-1,0),OFFSET($B$26:$X$26,MATCH(AD$1,$A$26:$A$37,0)-1,0)-($B11:$X11),0),0)),"")</f>
        <v>37</v>
      </c>
      <c r="AE11" s="136">
        <f t="array" aca="1" ref="AE11" ca="1">IFERROR(SUM(IF(COLUMN($B11:$X11)=COLUMN($B$26:$X$26),IF(($B11:$X11)&lt;OFFSET($B$26:$X$26,MATCH(AE$1,$A$26:$A$37,0)-1,0),OFFSET($B$26:$X$26,MATCH(AE$1,$A$26:$A$37,0)-1,0)-($B11:$X11),0),0)),"")</f>
        <v>5</v>
      </c>
      <c r="AF11" s="136">
        <f t="array" aca="1" ref="AF11" ca="1">IFERROR(SUM(IF(COLUMN($B11:$X11)=COLUMN($B$26:$X$26),IF(($B11:$X11)&lt;OFFSET($B$26:$X$26,MATCH(AF$1,$A$26:$A$37,0)-1,0),OFFSET($B$26:$X$26,MATCH(AF$1,$A$26:$A$37,0)-1,0)-($B11:$X11),0),0)),"")</f>
        <v>19</v>
      </c>
      <c r="AG11" s="136">
        <f t="array" aca="1" ref="AG11" ca="1">IFERROR(SUM(IF(COLUMN($B11:$X11)=COLUMN($B$26:$X$26),IF(($B11:$X11)&lt;OFFSET($B$26:$X$26,MATCH(AG$1,$A$26:$A$37,0)-1,0),OFFSET($B$26:$X$26,MATCH(AG$1,$A$26:$A$37,0)-1,0)-($B11:$X11),0),0)),"")</f>
        <v>23</v>
      </c>
      <c r="AH11" s="136">
        <f t="array" aca="1" ref="AH11" ca="1">IFERROR(SUM(IF(COLUMN($B11:$X11)=COLUMN($B$26:$X$26),IF(($B11:$X11)&lt;OFFSET($B$26:$X$26,MATCH(AH$1,$A$26:$A$37,0)-1,0),OFFSET($B$26:$X$26,MATCH(AH$1,$A$26:$A$37,0)-1,0)-($B11:$X11),0),0)),"")</f>
        <v>16</v>
      </c>
      <c r="AI11" s="136">
        <f t="array" aca="1" ref="AI11" ca="1">IFERROR(SUM(IF(COLUMN($B11:$X11)=COLUMN($B$26:$X$26),IF(($B11:$X11)&lt;OFFSET($B$26:$X$26,MATCH(AI$1,$A$26:$A$37,0)-1,0),OFFSET($B$26:$X$26,MATCH(AI$1,$A$26:$A$37,0)-1,0)-($B11:$X11),0),0)),"")</f>
        <v>21</v>
      </c>
      <c r="AJ11" s="136">
        <f t="array" aca="1" ref="AJ11" ca="1">IFERROR(SUM(IF(COLUMN($B11:$X11)=COLUMN($B$26:$X$26),IF(($B11:$X11)&lt;OFFSET($B$26:$X$26,MATCH(AJ$1,$A$26:$A$37,0)-1,0),OFFSET($B$26:$X$26,MATCH(AJ$1,$A$26:$A$37,0)-1,0)-($B11:$X11),0),0)),"")</f>
        <v>17</v>
      </c>
      <c r="AK11" s="136">
        <f t="array" aca="1" ref="AK11" ca="1">IFERROR(SUM(IF(COLUMN($B11:$X11)=COLUMN($B$26:$X$26),IF(($B11:$X11)&lt;OFFSET($B$26:$X$26,MATCH(AK$1,$A$26:$A$37,0)-1,0),OFFSET($B$26:$X$26,MATCH(AK$1,$A$26:$A$37,0)-1,0)-($B11:$X11),0),0)),"")</f>
        <v>27</v>
      </c>
      <c r="AM11" s="117">
        <v>10</v>
      </c>
      <c r="AN11" s="154" t="s">
        <v>80</v>
      </c>
      <c r="AR11" s="159" t="s">
        <v>67</v>
      </c>
    </row>
    <row r="12" spans="1:44" ht="15" thickBot="1" x14ac:dyDescent="0.4">
      <c r="A12" s="177" t="s">
        <v>50</v>
      </c>
      <c r="B12" s="28">
        <v>1</v>
      </c>
      <c r="C12" s="21">
        <v>6</v>
      </c>
      <c r="D12" s="21">
        <v>0</v>
      </c>
      <c r="E12" s="21">
        <v>1</v>
      </c>
      <c r="F12" s="21">
        <v>4</v>
      </c>
      <c r="G12" s="24">
        <v>7</v>
      </c>
      <c r="H12" s="28">
        <v>1</v>
      </c>
      <c r="I12" s="21">
        <v>9</v>
      </c>
      <c r="J12" s="21">
        <v>7</v>
      </c>
      <c r="K12" s="21">
        <v>3</v>
      </c>
      <c r="L12" s="21">
        <v>6</v>
      </c>
      <c r="M12" s="21">
        <v>0</v>
      </c>
      <c r="N12" s="24">
        <v>3</v>
      </c>
      <c r="O12" s="78">
        <v>0</v>
      </c>
      <c r="P12" s="21">
        <v>4</v>
      </c>
      <c r="Q12" s="21">
        <v>0</v>
      </c>
      <c r="R12" s="21">
        <v>6</v>
      </c>
      <c r="S12" s="21">
        <v>0</v>
      </c>
      <c r="T12" s="21">
        <v>0</v>
      </c>
      <c r="U12" s="21">
        <v>9</v>
      </c>
      <c r="V12" s="21">
        <v>0</v>
      </c>
      <c r="W12" s="21">
        <v>1</v>
      </c>
      <c r="X12" s="24">
        <v>0</v>
      </c>
      <c r="Z12" s="136">
        <f t="array" aca="1" ref="Z12" ca="1">IFERROR(SUM(IF(COLUMN($B12:$X12)=COLUMN($B$26:$X$26),IF(($B12:$X12)&lt;OFFSET($B$26:$X$26,MATCH(Z$1,$A$26:$A$37,0)-1,0),OFFSET($B$26:$X$26,MATCH(Z$1,$A$26:$A$37,0)-1,0)-($B12:$X12),0),0)),"")</f>
        <v>18</v>
      </c>
      <c r="AA12" s="136">
        <f t="array" aca="1" ref="AA12" ca="1">IFERROR(SUM(IF(COLUMN($B12:$X12)=COLUMN($B$26:$X$26),IF(($B12:$X12)&lt;OFFSET($B$26:$X$26,MATCH(AA$1,$A$26:$A$37,0)-1,0),OFFSET($B$26:$X$26,MATCH(AA$1,$A$26:$A$37,0)-1,0)-($B12:$X12),0),0)),"")</f>
        <v>15</v>
      </c>
      <c r="AB12" s="136">
        <f t="array" aca="1" ref="AB12" ca="1">IFERROR(SUM(IF(COLUMN($B12:$X12)=COLUMN($B$26:$X$26),IF(($B12:$X12)&lt;OFFSET($B$26:$X$26,MATCH(AB$1,$A$26:$A$37,0)-1,0),OFFSET($B$26:$X$26,MATCH(AB$1,$A$26:$A$37,0)-1,0)-($B12:$X12),0),0)),"")</f>
        <v>12</v>
      </c>
      <c r="AC12" s="136">
        <f t="array" aca="1" ref="AC12" ca="1">IFERROR(SUM(IF(COLUMN($B12:$X12)=COLUMN($B$26:$X$26),IF(($B12:$X12)&lt;OFFSET($B$26:$X$26,MATCH(AC$1,$A$26:$A$37,0)-1,0),OFFSET($B$26:$X$26,MATCH(AC$1,$A$26:$A$37,0)-1,0)-($B12:$X12),0),0)),"")</f>
        <v>9</v>
      </c>
      <c r="AD12" s="136">
        <f t="array" aca="1" ref="AD12" ca="1">IFERROR(SUM(IF(COLUMN($B12:$X12)=COLUMN($B$26:$X$26),IF(($B12:$X12)&lt;OFFSET($B$26:$X$26,MATCH(AD$1,$A$26:$A$37,0)-1,0),OFFSET($B$26:$X$26,MATCH(AD$1,$A$26:$A$37,0)-1,0)-($B12:$X12),0),0)),"")</f>
        <v>22</v>
      </c>
      <c r="AE12" s="136">
        <f t="array" aca="1" ref="AE12" ca="1">IFERROR(SUM(IF(COLUMN($B12:$X12)=COLUMN($B$26:$X$26),IF(($B12:$X12)&lt;OFFSET($B$26:$X$26,MATCH(AE$1,$A$26:$A$37,0)-1,0),OFFSET($B$26:$X$26,MATCH(AE$1,$A$26:$A$37,0)-1,0)-($B12:$X12),0),0)),"")</f>
        <v>3</v>
      </c>
      <c r="AF12" s="136">
        <f t="array" aca="1" ref="AF12" ca="1">IFERROR(SUM(IF(COLUMN($B12:$X12)=COLUMN($B$26:$X$26),IF(($B12:$X12)&lt;OFFSET($B$26:$X$26,MATCH(AF$1,$A$26:$A$37,0)-1,0),OFFSET($B$26:$X$26,MATCH(AF$1,$A$26:$A$37,0)-1,0)-($B12:$X12),0),0)),"")</f>
        <v>15</v>
      </c>
      <c r="AG12" s="136">
        <f t="array" aca="1" ref="AG12" ca="1">IFERROR(SUM(IF(COLUMN($B12:$X12)=COLUMN($B$26:$X$26),IF(($B12:$X12)&lt;OFFSET($B$26:$X$26,MATCH(AG$1,$A$26:$A$37,0)-1,0),OFFSET($B$26:$X$26,MATCH(AG$1,$A$26:$A$37,0)-1,0)-($B12:$X12),0),0)),"")</f>
        <v>15</v>
      </c>
      <c r="AH12" s="136">
        <f t="array" aca="1" ref="AH12" ca="1">IFERROR(SUM(IF(COLUMN($B12:$X12)=COLUMN($B$26:$X$26),IF(($B12:$X12)&lt;OFFSET($B$26:$X$26,MATCH(AH$1,$A$26:$A$37,0)-1,0),OFFSET($B$26:$X$26,MATCH(AH$1,$A$26:$A$37,0)-1,0)-($B12:$X12),0),0)),"")</f>
        <v>8</v>
      </c>
      <c r="AI12" s="136">
        <f t="array" aca="1" ref="AI12" ca="1">IFERROR(SUM(IF(COLUMN($B12:$X12)=COLUMN($B$26:$X$26),IF(($B12:$X12)&lt;OFFSET($B$26:$X$26,MATCH(AI$1,$A$26:$A$37,0)-1,0),OFFSET($B$26:$X$26,MATCH(AI$1,$A$26:$A$37,0)-1,0)-($B12:$X12),0),0)),"")</f>
        <v>19</v>
      </c>
      <c r="AJ12" s="136">
        <f t="array" aca="1" ref="AJ12" ca="1">IFERROR(SUM(IF(COLUMN($B12:$X12)=COLUMN($B$26:$X$26),IF(($B12:$X12)&lt;OFFSET($B$26:$X$26,MATCH(AJ$1,$A$26:$A$37,0)-1,0),OFFSET($B$26:$X$26,MATCH(AJ$1,$A$26:$A$37,0)-1,0)-($B12:$X12),0),0)),"")</f>
        <v>8</v>
      </c>
      <c r="AK12" s="136">
        <f t="array" aca="1" ref="AK12" ca="1">IFERROR(SUM(IF(COLUMN($B12:$X12)=COLUMN($B$26:$X$26),IF(($B12:$X12)&lt;OFFSET($B$26:$X$26,MATCH(AK$1,$A$26:$A$37,0)-1,0),OFFSET($B$26:$X$26,MATCH(AK$1,$A$26:$A$37,0)-1,0)-($B12:$X12),0),0)),"")</f>
        <v>14</v>
      </c>
      <c r="AM12" s="117">
        <v>3</v>
      </c>
      <c r="AN12" s="154" t="s">
        <v>91</v>
      </c>
      <c r="AR12" s="159" t="s">
        <v>59</v>
      </c>
    </row>
    <row r="13" spans="1:44" ht="15" thickBot="1" x14ac:dyDescent="0.4">
      <c r="A13" s="177" t="s">
        <v>43</v>
      </c>
      <c r="B13" s="28">
        <v>0</v>
      </c>
      <c r="C13" s="21">
        <v>2</v>
      </c>
      <c r="D13" s="21">
        <v>9</v>
      </c>
      <c r="E13" s="21">
        <v>0</v>
      </c>
      <c r="F13" s="21">
        <v>10</v>
      </c>
      <c r="G13" s="24">
        <v>4</v>
      </c>
      <c r="H13" s="28">
        <v>0</v>
      </c>
      <c r="I13" s="21">
        <v>0</v>
      </c>
      <c r="J13" s="21">
        <v>0</v>
      </c>
      <c r="K13" s="21">
        <v>6</v>
      </c>
      <c r="L13" s="21">
        <v>0</v>
      </c>
      <c r="M13" s="21">
        <v>0</v>
      </c>
      <c r="N13" s="24">
        <v>0</v>
      </c>
      <c r="O13" s="78">
        <v>1</v>
      </c>
      <c r="P13" s="21">
        <v>0</v>
      </c>
      <c r="Q13" s="21">
        <v>0</v>
      </c>
      <c r="R13" s="21">
        <v>0</v>
      </c>
      <c r="S13" s="21">
        <v>0</v>
      </c>
      <c r="T13" s="21">
        <v>10</v>
      </c>
      <c r="U13" s="21">
        <v>0</v>
      </c>
      <c r="V13" s="21">
        <v>0</v>
      </c>
      <c r="W13" s="21">
        <v>2</v>
      </c>
      <c r="X13" s="24">
        <v>4</v>
      </c>
      <c r="Z13" s="136">
        <f t="array" aca="1" ref="Z13" ca="1">IFERROR(SUM(IF(COLUMN($B13:$X13)=COLUMN($B$26:$X$26),IF(($B13:$X13)&lt;OFFSET($B$26:$X$26,MATCH(Z$1,$A$26:$A$37,0)-1,0),OFFSET($B$26:$X$26,MATCH(Z$1,$A$26:$A$37,0)-1,0)-($B13:$X13),0),0)),"")</f>
        <v>21</v>
      </c>
      <c r="AA13" s="136">
        <f t="array" aca="1" ref="AA13" ca="1">IFERROR(SUM(IF(COLUMN($B13:$X13)=COLUMN($B$26:$X$26),IF(($B13:$X13)&lt;OFFSET($B$26:$X$26,MATCH(AA$1,$A$26:$A$37,0)-1,0),OFFSET($B$26:$X$26,MATCH(AA$1,$A$26:$A$37,0)-1,0)-($B13:$X13),0),0)),"")</f>
        <v>27</v>
      </c>
      <c r="AB13" s="136">
        <f t="array" aca="1" ref="AB13" ca="1">IFERROR(SUM(IF(COLUMN($B13:$X13)=COLUMN($B$26:$X$26),IF(($B13:$X13)&lt;OFFSET($B$26:$X$26,MATCH(AB$1,$A$26:$A$37,0)-1,0),OFFSET($B$26:$X$26,MATCH(AB$1,$A$26:$A$37,0)-1,0)-($B13:$X13),0),0)),"")</f>
        <v>26</v>
      </c>
      <c r="AC13" s="136">
        <f t="array" aca="1" ref="AC13" ca="1">IFERROR(SUM(IF(COLUMN($B13:$X13)=COLUMN($B$26:$X$26),IF(($B13:$X13)&lt;OFFSET($B$26:$X$26,MATCH(AC$1,$A$26:$A$37,0)-1,0),OFFSET($B$26:$X$26,MATCH(AC$1,$A$26:$A$37,0)-1,0)-($B13:$X13),0),0)),"")</f>
        <v>9</v>
      </c>
      <c r="AD13" s="136">
        <f t="array" aca="1" ref="AD13" ca="1">IFERROR(SUM(IF(COLUMN($B13:$X13)=COLUMN($B$26:$X$26),IF(($B13:$X13)&lt;OFFSET($B$26:$X$26,MATCH(AD$1,$A$26:$A$37,0)-1,0),OFFSET($B$26:$X$26,MATCH(AD$1,$A$26:$A$37,0)-1,0)-($B13:$X13),0),0)),"")</f>
        <v>34</v>
      </c>
      <c r="AE13" s="136">
        <f t="array" aca="1" ref="AE13" ca="1">IFERROR(SUM(IF(COLUMN($B13:$X13)=COLUMN($B$26:$X$26),IF(($B13:$X13)&lt;OFFSET($B$26:$X$26,MATCH(AE$1,$A$26:$A$37,0)-1,0),OFFSET($B$26:$X$26,MATCH(AE$1,$A$26:$A$37,0)-1,0)-($B13:$X13),0),0)),"")</f>
        <v>8</v>
      </c>
      <c r="AF13" s="136">
        <f t="array" aca="1" ref="AF13" ca="1">IFERROR(SUM(IF(COLUMN($B13:$X13)=COLUMN($B$26:$X$26),IF(($B13:$X13)&lt;OFFSET($B$26:$X$26,MATCH(AF$1,$A$26:$A$37,0)-1,0),OFFSET($B$26:$X$26,MATCH(AF$1,$A$26:$A$37,0)-1,0)-($B13:$X13),0),0)),"")</f>
        <v>16</v>
      </c>
      <c r="AG13" s="136">
        <f t="array" aca="1" ref="AG13" ca="1">IFERROR(SUM(IF(COLUMN($B13:$X13)=COLUMN($B$26:$X$26),IF(($B13:$X13)&lt;OFFSET($B$26:$X$26,MATCH(AG$1,$A$26:$A$37,0)-1,0),OFFSET($B$26:$X$26,MATCH(AG$1,$A$26:$A$37,0)-1,0)-($B13:$X13),0),0)),"")</f>
        <v>25</v>
      </c>
      <c r="AH13" s="136">
        <f t="array" aca="1" ref="AH13" ca="1">IFERROR(SUM(IF(COLUMN($B13:$X13)=COLUMN($B$26:$X$26),IF(($B13:$X13)&lt;OFFSET($B$26:$X$26,MATCH(AH$1,$A$26:$A$37,0)-1,0),OFFSET($B$26:$X$26,MATCH(AH$1,$A$26:$A$37,0)-1,0)-($B13:$X13),0),0)),"")</f>
        <v>18</v>
      </c>
      <c r="AI13" s="136">
        <f t="array" aca="1" ref="AI13" ca="1">IFERROR(SUM(IF(COLUMN($B13:$X13)=COLUMN($B$26:$X$26),IF(($B13:$X13)&lt;OFFSET($B$26:$X$26,MATCH(AI$1,$A$26:$A$37,0)-1,0),OFFSET($B$26:$X$26,MATCH(AI$1,$A$26:$A$37,0)-1,0)-($B13:$X13),0),0)),"")</f>
        <v>9</v>
      </c>
      <c r="AJ13" s="136">
        <f t="array" aca="1" ref="AJ13" ca="1">IFERROR(SUM(IF(COLUMN($B13:$X13)=COLUMN($B$26:$X$26),IF(($B13:$X13)&lt;OFFSET($B$26:$X$26,MATCH(AJ$1,$A$26:$A$37,0)-1,0),OFFSET($B$26:$X$26,MATCH(AJ$1,$A$26:$A$37,0)-1,0)-($B13:$X13),0),0)),"")</f>
        <v>18</v>
      </c>
      <c r="AK13" s="136">
        <f t="array" aca="1" ref="AK13" ca="1">IFERROR(SUM(IF(COLUMN($B13:$X13)=COLUMN($B$26:$X$26),IF(($B13:$X13)&lt;OFFSET($B$26:$X$26,MATCH(AK$1,$A$26:$A$37,0)-1,0),OFFSET($B$26:$X$26,MATCH(AK$1,$A$26:$A$37,0)-1,0)-($B13:$X13),0),0)),"")</f>
        <v>23</v>
      </c>
      <c r="AM13" s="117">
        <v>25</v>
      </c>
      <c r="AN13" s="154" t="s">
        <v>82</v>
      </c>
      <c r="AR13" s="159" t="s">
        <v>58</v>
      </c>
    </row>
    <row r="14" spans="1:44" ht="15" thickBot="1" x14ac:dyDescent="0.4">
      <c r="A14" s="177" t="s">
        <v>46</v>
      </c>
      <c r="B14" s="28">
        <v>0</v>
      </c>
      <c r="C14" s="21">
        <v>0</v>
      </c>
      <c r="D14" s="21">
        <v>10</v>
      </c>
      <c r="E14" s="21">
        <v>3</v>
      </c>
      <c r="F14" s="21">
        <v>8</v>
      </c>
      <c r="G14" s="24">
        <v>10</v>
      </c>
      <c r="H14" s="28">
        <v>0</v>
      </c>
      <c r="I14" s="21">
        <v>0</v>
      </c>
      <c r="J14" s="21">
        <v>0</v>
      </c>
      <c r="K14" s="21">
        <v>6</v>
      </c>
      <c r="L14" s="21">
        <v>0</v>
      </c>
      <c r="M14" s="21">
        <v>0</v>
      </c>
      <c r="N14" s="24">
        <v>0</v>
      </c>
      <c r="O14" s="78">
        <v>8</v>
      </c>
      <c r="P14" s="21">
        <v>0</v>
      </c>
      <c r="Q14" s="21">
        <v>0</v>
      </c>
      <c r="R14" s="21">
        <v>2</v>
      </c>
      <c r="S14" s="21">
        <v>0</v>
      </c>
      <c r="T14" s="21">
        <v>0</v>
      </c>
      <c r="U14" s="21">
        <v>0</v>
      </c>
      <c r="V14" s="21">
        <v>7</v>
      </c>
      <c r="W14" s="21">
        <v>4</v>
      </c>
      <c r="X14" s="24">
        <v>4</v>
      </c>
      <c r="Z14" s="136">
        <f t="array" aca="1" ref="Z14" ca="1">IFERROR(SUM(IF(COLUMN($B14:$X14)=COLUMN($B$26:$X$26),IF(($B14:$X14)&lt;OFFSET($B$26:$X$26,MATCH(Z$1,$A$26:$A$37,0)-1,0),OFFSET($B$26:$X$26,MATCH(Z$1,$A$26:$A$37,0)-1,0)-($B14:$X14),0),0)),"")</f>
        <v>19</v>
      </c>
      <c r="AA14" s="136">
        <f t="array" aca="1" ref="AA14" ca="1">IFERROR(SUM(IF(COLUMN($B14:$X14)=COLUMN($B$26:$X$26),IF(($B14:$X14)&lt;OFFSET($B$26:$X$26,MATCH(AA$1,$A$26:$A$37,0)-1,0),OFFSET($B$26:$X$26,MATCH(AA$1,$A$26:$A$37,0)-1,0)-($B14:$X14),0),0)),"")</f>
        <v>24</v>
      </c>
      <c r="AB14" s="136">
        <f t="array" aca="1" ref="AB14" ca="1">IFERROR(SUM(IF(COLUMN($B14:$X14)=COLUMN($B$26:$X$26),IF(($B14:$X14)&lt;OFFSET($B$26:$X$26,MATCH(AB$1,$A$26:$A$37,0)-1,0),OFFSET($B$26:$X$26,MATCH(AB$1,$A$26:$A$37,0)-1,0)-($B14:$X14),0),0)),"")</f>
        <v>26</v>
      </c>
      <c r="AC14" s="136">
        <f t="array" aca="1" ref="AC14" ca="1">IFERROR(SUM(IF(COLUMN($B14:$X14)=COLUMN($B$26:$X$26),IF(($B14:$X14)&lt;OFFSET($B$26:$X$26,MATCH(AC$1,$A$26:$A$37,0)-1,0),OFFSET($B$26:$X$26,MATCH(AC$1,$A$26:$A$37,0)-1,0)-($B14:$X14),0),0)),"")</f>
        <v>0</v>
      </c>
      <c r="AD14" s="136">
        <f t="array" aca="1" ref="AD14" ca="1">IFERROR(SUM(IF(COLUMN($B14:$X14)=COLUMN($B$26:$X$26),IF(($B14:$X14)&lt;OFFSET($B$26:$X$26,MATCH(AD$1,$A$26:$A$37,0)-1,0),OFFSET($B$26:$X$26,MATCH(AD$1,$A$26:$A$37,0)-1,0)-($B14:$X14),0),0)),"")</f>
        <v>33</v>
      </c>
      <c r="AE14" s="136">
        <f t="array" aca="1" ref="AE14" ca="1">IFERROR(SUM(IF(COLUMN($B14:$X14)=COLUMN($B$26:$X$26),IF(($B14:$X14)&lt;OFFSET($B$26:$X$26,MATCH(AE$1,$A$26:$A$37,0)-1,0),OFFSET($B$26:$X$26,MATCH(AE$1,$A$26:$A$37,0)-1,0)-($B14:$X14),0),0)),"")</f>
        <v>8</v>
      </c>
      <c r="AF14" s="136">
        <f t="array" aca="1" ref="AF14" ca="1">IFERROR(SUM(IF(COLUMN($B14:$X14)=COLUMN($B$26:$X$26),IF(($B14:$X14)&lt;OFFSET($B$26:$X$26,MATCH(AF$1,$A$26:$A$37,0)-1,0),OFFSET($B$26:$X$26,MATCH(AF$1,$A$26:$A$37,0)-1,0)-($B14:$X14),0),0)),"")</f>
        <v>13</v>
      </c>
      <c r="AG14" s="136">
        <f t="array" aca="1" ref="AG14" ca="1">IFERROR(SUM(IF(COLUMN($B14:$X14)=COLUMN($B$26:$X$26),IF(($B14:$X14)&lt;OFFSET($B$26:$X$26,MATCH(AG$1,$A$26:$A$37,0)-1,0),OFFSET($B$26:$X$26,MATCH(AG$1,$A$26:$A$37,0)-1,0)-($B14:$X14),0),0)),"")</f>
        <v>20</v>
      </c>
      <c r="AH14" s="136">
        <f t="array" aca="1" ref="AH14" ca="1">IFERROR(SUM(IF(COLUMN($B14:$X14)=COLUMN($B$26:$X$26),IF(($B14:$X14)&lt;OFFSET($B$26:$X$26,MATCH(AH$1,$A$26:$A$37,0)-1,0),OFFSET($B$26:$X$26,MATCH(AH$1,$A$26:$A$37,0)-1,0)-($B14:$X14),0),0)),"")</f>
        <v>18</v>
      </c>
      <c r="AI14" s="136">
        <f t="array" aca="1" ref="AI14" ca="1">IFERROR(SUM(IF(COLUMN($B14:$X14)=COLUMN($B$26:$X$26),IF(($B14:$X14)&lt;OFFSET($B$26:$X$26,MATCH(AI$1,$A$26:$A$37,0)-1,0),OFFSET($B$26:$X$26,MATCH(AI$1,$A$26:$A$37,0)-1,0)-($B14:$X14),0),0)),"")</f>
        <v>1</v>
      </c>
      <c r="AJ14" s="136">
        <f t="array" aca="1" ref="AJ14" ca="1">IFERROR(SUM(IF(COLUMN($B14:$X14)=COLUMN($B$26:$X$26),IF(($B14:$X14)&lt;OFFSET($B$26:$X$26,MATCH(AJ$1,$A$26:$A$37,0)-1,0),OFFSET($B$26:$X$26,MATCH(AJ$1,$A$26:$A$37,0)-1,0)-($B14:$X14),0),0)),"")</f>
        <v>18</v>
      </c>
      <c r="AK14" s="136">
        <f t="array" aca="1" ref="AK14" ca="1">IFERROR(SUM(IF(COLUMN($B14:$X14)=COLUMN($B$26:$X$26),IF(($B14:$X14)&lt;OFFSET($B$26:$X$26,MATCH(AK$1,$A$26:$A$37,0)-1,0),OFFSET($B$26:$X$26,MATCH(AK$1,$A$26:$A$37,0)-1,0)-($B14:$X14),0),0)),"")</f>
        <v>25</v>
      </c>
      <c r="AM14" s="117">
        <v>0</v>
      </c>
      <c r="AN14" s="154" t="s">
        <v>80</v>
      </c>
      <c r="AR14" s="160" t="s">
        <v>84</v>
      </c>
    </row>
    <row r="15" spans="1:44" ht="15" thickBot="1" x14ac:dyDescent="0.4">
      <c r="A15" s="177" t="s">
        <v>39</v>
      </c>
      <c r="B15" s="28">
        <v>10</v>
      </c>
      <c r="C15" s="21">
        <v>1</v>
      </c>
      <c r="D15" s="21">
        <v>4</v>
      </c>
      <c r="E15" s="21">
        <v>0</v>
      </c>
      <c r="F15" s="21">
        <v>1</v>
      </c>
      <c r="G15" s="24">
        <v>5</v>
      </c>
      <c r="H15" s="28">
        <v>2</v>
      </c>
      <c r="I15" s="21">
        <v>9</v>
      </c>
      <c r="J15" s="21">
        <v>0</v>
      </c>
      <c r="K15" s="21">
        <v>1</v>
      </c>
      <c r="L15" s="21">
        <v>4</v>
      </c>
      <c r="M15" s="21">
        <v>0</v>
      </c>
      <c r="N15" s="24">
        <v>0</v>
      </c>
      <c r="O15" s="78">
        <v>3</v>
      </c>
      <c r="P15" s="21">
        <v>0</v>
      </c>
      <c r="Q15" s="21">
        <v>0</v>
      </c>
      <c r="R15" s="21">
        <v>0</v>
      </c>
      <c r="S15" s="21">
        <v>1</v>
      </c>
      <c r="T15" s="21">
        <v>3</v>
      </c>
      <c r="U15" s="21">
        <v>0</v>
      </c>
      <c r="V15" s="21">
        <v>1</v>
      </c>
      <c r="W15" s="21">
        <v>10</v>
      </c>
      <c r="X15" s="24">
        <v>4</v>
      </c>
      <c r="Z15" s="136">
        <f t="array" aca="1" ref="Z15" ca="1">IFERROR(SUM(IF(COLUMN($B15:$X15)=COLUMN($B$26:$X$26),IF(($B15:$X15)&lt;OFFSET($B$26:$X$26,MATCH(Z$1,$A$26:$A$37,0)-1,0),OFFSET($B$26:$X$26,MATCH(Z$1,$A$26:$A$37,0)-1,0)-($B15:$X15),0),0)),"")</f>
        <v>3</v>
      </c>
      <c r="AA15" s="136">
        <f t="array" aca="1" ref="AA15" ca="1">IFERROR(SUM(IF(COLUMN($B15:$X15)=COLUMN($B$26:$X$26),IF(($B15:$X15)&lt;OFFSET($B$26:$X$26,MATCH(AA$1,$A$26:$A$37,0)-1,0),OFFSET($B$26:$X$26,MATCH(AA$1,$A$26:$A$37,0)-1,0)-($B15:$X15),0),0)),"")</f>
        <v>12</v>
      </c>
      <c r="AB15" s="136">
        <f t="array" aca="1" ref="AB15" ca="1">IFERROR(SUM(IF(COLUMN($B15:$X15)=COLUMN($B$26:$X$26),IF(($B15:$X15)&lt;OFFSET($B$26:$X$26,MATCH(AB$1,$A$26:$A$37,0)-1,0),OFFSET($B$26:$X$26,MATCH(AB$1,$A$26:$A$37,0)-1,0)-($B15:$X15),0),0)),"")</f>
        <v>10</v>
      </c>
      <c r="AC15" s="136">
        <f t="array" aca="1" ref="AC15" ca="1">IFERROR(SUM(IF(COLUMN($B15:$X15)=COLUMN($B$26:$X$26),IF(($B15:$X15)&lt;OFFSET($B$26:$X$26,MATCH(AC$1,$A$26:$A$37,0)-1,0),OFFSET($B$26:$X$26,MATCH(AC$1,$A$26:$A$37,0)-1,0)-($B15:$X15),0),0)),"")</f>
        <v>13</v>
      </c>
      <c r="AD15" s="136">
        <f t="array" aca="1" ref="AD15" ca="1">IFERROR(SUM(IF(COLUMN($B15:$X15)=COLUMN($B$26:$X$26),IF(($B15:$X15)&lt;OFFSET($B$26:$X$26,MATCH(AD$1,$A$26:$A$37,0)-1,0),OFFSET($B$26:$X$26,MATCH(AD$1,$A$26:$A$37,0)-1,0)-($B15:$X15),0),0)),"")</f>
        <v>29</v>
      </c>
      <c r="AE15" s="136">
        <f t="array" aca="1" ref="AE15" ca="1">IFERROR(SUM(IF(COLUMN($B15:$X15)=COLUMN($B$26:$X$26),IF(($B15:$X15)&lt;OFFSET($B$26:$X$26,MATCH(AE$1,$A$26:$A$37,0)-1,0),OFFSET($B$26:$X$26,MATCH(AE$1,$A$26:$A$37,0)-1,0)-($B15:$X15),0),0)),"")</f>
        <v>3</v>
      </c>
      <c r="AF15" s="136">
        <f t="array" aca="1" ref="AF15" ca="1">IFERROR(SUM(IF(COLUMN($B15:$X15)=COLUMN($B$26:$X$26),IF(($B15:$X15)&lt;OFFSET($B$26:$X$26,MATCH(AF$1,$A$26:$A$37,0)-1,0),OFFSET($B$26:$X$26,MATCH(AF$1,$A$26:$A$37,0)-1,0)-($B15:$X15),0),0)),"")</f>
        <v>19</v>
      </c>
      <c r="AG15" s="136">
        <f t="array" aca="1" ref="AG15" ca="1">IFERROR(SUM(IF(COLUMN($B15:$X15)=COLUMN($B$26:$X$26),IF(($B15:$X15)&lt;OFFSET($B$26:$X$26,MATCH(AG$1,$A$26:$A$37,0)-1,0),OFFSET($B$26:$X$26,MATCH(AG$1,$A$26:$A$37,0)-1,0)-($B15:$X15),0),0)),"")</f>
        <v>22</v>
      </c>
      <c r="AH15" s="136">
        <f t="array" aca="1" ref="AH15" ca="1">IFERROR(SUM(IF(COLUMN($B15:$X15)=COLUMN($B$26:$X$26),IF(($B15:$X15)&lt;OFFSET($B$26:$X$26,MATCH(AH$1,$A$26:$A$37,0)-1,0),OFFSET($B$26:$X$26,MATCH(AH$1,$A$26:$A$37,0)-1,0)-($B15:$X15),0),0)),"")</f>
        <v>16</v>
      </c>
      <c r="AI15" s="136">
        <f t="array" aca="1" ref="AI15" ca="1">IFERROR(SUM(IF(COLUMN($B15:$X15)=COLUMN($B$26:$X$26),IF(($B15:$X15)&lt;OFFSET($B$26:$X$26,MATCH(AI$1,$A$26:$A$37,0)-1,0),OFFSET($B$26:$X$26,MATCH(AI$1,$A$26:$A$37,0)-1,0)-($B15:$X15),0),0)),"")</f>
        <v>14</v>
      </c>
      <c r="AJ15" s="136">
        <f t="array" aca="1" ref="AJ15" ca="1">IFERROR(SUM(IF(COLUMN($B15:$X15)=COLUMN($B$26:$X$26),IF(($B15:$X15)&lt;OFFSET($B$26:$X$26,MATCH(AJ$1,$A$26:$A$37,0)-1,0),OFFSET($B$26:$X$26,MATCH(AJ$1,$A$26:$A$37,0)-1,0)-($B15:$X15),0),0)),"")</f>
        <v>8</v>
      </c>
      <c r="AK15" s="136">
        <f t="array" aca="1" ref="AK15" ca="1">IFERROR(SUM(IF(COLUMN($B15:$X15)=COLUMN($B$26:$X$26),IF(($B15:$X15)&lt;OFFSET($B$26:$X$26,MATCH(AK$1,$A$26:$A$37,0)-1,0),OFFSET($B$26:$X$26,MATCH(AK$1,$A$26:$A$37,0)-1,0)-($B15:$X15),0),0)),"")</f>
        <v>19</v>
      </c>
      <c r="AM15" s="117">
        <v>3</v>
      </c>
      <c r="AN15" s="154" t="s">
        <v>93</v>
      </c>
      <c r="AR15" s="161" t="s">
        <v>74</v>
      </c>
    </row>
    <row r="16" spans="1:44" ht="15" thickBot="1" x14ac:dyDescent="0.4">
      <c r="A16" s="177" t="s">
        <v>69</v>
      </c>
      <c r="B16" s="28">
        <v>2</v>
      </c>
      <c r="C16" s="21">
        <v>0</v>
      </c>
      <c r="D16" s="21">
        <v>8</v>
      </c>
      <c r="E16" s="21">
        <v>4</v>
      </c>
      <c r="F16" s="21">
        <v>2</v>
      </c>
      <c r="G16" s="24">
        <v>3</v>
      </c>
      <c r="H16" s="28">
        <v>4</v>
      </c>
      <c r="I16" s="21">
        <v>0</v>
      </c>
      <c r="J16" s="21">
        <v>6</v>
      </c>
      <c r="K16" s="21">
        <v>5</v>
      </c>
      <c r="L16" s="21">
        <v>0</v>
      </c>
      <c r="M16" s="21">
        <v>10</v>
      </c>
      <c r="N16" s="24">
        <v>0</v>
      </c>
      <c r="O16" s="78">
        <v>2</v>
      </c>
      <c r="P16" s="21">
        <v>2</v>
      </c>
      <c r="Q16" s="21">
        <v>8</v>
      </c>
      <c r="R16" s="21">
        <v>2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4">
        <v>0</v>
      </c>
      <c r="Z16" s="136">
        <f t="array" aca="1" ref="Z16" ca="1">IFERROR(SUM(IF(COLUMN($B16:$X16)=COLUMN($B$26:$X$26),IF(($B16:$X16)&lt;OFFSET($B$26:$X$26,MATCH(Z$1,$A$26:$A$37,0)-1,0),OFFSET($B$26:$X$26,MATCH(Z$1,$A$26:$A$37,0)-1,0)-($B16:$X16),0),0)),"")</f>
        <v>18</v>
      </c>
      <c r="AA16" s="136">
        <f t="array" aca="1" ref="AA16" ca="1">IFERROR(SUM(IF(COLUMN($B16:$X16)=COLUMN($B$26:$X$26),IF(($B16:$X16)&lt;OFFSET($B$26:$X$26,MATCH(AA$1,$A$26:$A$37,0)-1,0),OFFSET($B$26:$X$26,MATCH(AA$1,$A$26:$A$37,0)-1,0)-($B16:$X16),0),0)),"")</f>
        <v>19</v>
      </c>
      <c r="AB16" s="136">
        <f t="array" aca="1" ref="AB16" ca="1">IFERROR(SUM(IF(COLUMN($B16:$X16)=COLUMN($B$26:$X$26),IF(($B16:$X16)&lt;OFFSET($B$26:$X$26,MATCH(AB$1,$A$26:$A$37,0)-1,0),OFFSET($B$26:$X$26,MATCH(AB$1,$A$26:$A$37,0)-1,0)-($B16:$X16),0),0)),"")</f>
        <v>18</v>
      </c>
      <c r="AC16" s="136">
        <f t="array" aca="1" ref="AC16" ca="1">IFERROR(SUM(IF(COLUMN($B16:$X16)=COLUMN($B$26:$X$26),IF(($B16:$X16)&lt;OFFSET($B$26:$X$26,MATCH(AC$1,$A$26:$A$37,0)-1,0),OFFSET($B$26:$X$26,MATCH(AC$1,$A$26:$A$37,0)-1,0)-($B16:$X16),0),0)),"")</f>
        <v>8</v>
      </c>
      <c r="AD16" s="136">
        <f t="array" aca="1" ref="AD16" ca="1">IFERROR(SUM(IF(COLUMN($B16:$X16)=COLUMN($B$26:$X$26),IF(($B16:$X16)&lt;OFFSET($B$26:$X$26,MATCH(AD$1,$A$26:$A$37,0)-1,0),OFFSET($B$26:$X$26,MATCH(AD$1,$A$26:$A$37,0)-1,0)-($B16:$X16),0),0)),"")</f>
        <v>20</v>
      </c>
      <c r="AE16" s="136">
        <f t="array" aca="1" ref="AE16" ca="1">IFERROR(SUM(IF(COLUMN($B16:$X16)=COLUMN($B$26:$X$26),IF(($B16:$X16)&lt;OFFSET($B$26:$X$26,MATCH(AE$1,$A$26:$A$37,0)-1,0),OFFSET($B$26:$X$26,MATCH(AE$1,$A$26:$A$37,0)-1,0)-($B16:$X16),0),0)),"")</f>
        <v>3</v>
      </c>
      <c r="AF16" s="136">
        <f t="array" aca="1" ref="AF16" ca="1">IFERROR(SUM(IF(COLUMN($B16:$X16)=COLUMN($B$26:$X$26),IF(($B16:$X16)&lt;OFFSET($B$26:$X$26,MATCH(AF$1,$A$26:$A$37,0)-1,0),OFFSET($B$26:$X$26,MATCH(AF$1,$A$26:$A$37,0)-1,0)-($B16:$X16),0),0)),"")</f>
        <v>9</v>
      </c>
      <c r="AG16" s="136">
        <f t="array" aca="1" ref="AG16" ca="1">IFERROR(SUM(IF(COLUMN($B16:$X16)=COLUMN($B$26:$X$26),IF(($B16:$X16)&lt;OFFSET($B$26:$X$26,MATCH(AG$1,$A$26:$A$37,0)-1,0),OFFSET($B$26:$X$26,MATCH(AG$1,$A$26:$A$37,0)-1,0)-($B16:$X16),0),0)),"")</f>
        <v>24</v>
      </c>
      <c r="AH16" s="136">
        <f t="array" aca="1" ref="AH16" ca="1">IFERROR(SUM(IF(COLUMN($B16:$X16)=COLUMN($B$26:$X$26),IF(($B16:$X16)&lt;OFFSET($B$26:$X$26,MATCH(AH$1,$A$26:$A$37,0)-1,0),OFFSET($B$26:$X$26,MATCH(AH$1,$A$26:$A$37,0)-1,0)-($B16:$X16),0),0)),"")</f>
        <v>14</v>
      </c>
      <c r="AI16" s="136">
        <f t="array" aca="1" ref="AI16" ca="1">IFERROR(SUM(IF(COLUMN($B16:$X16)=COLUMN($B$26:$X$26),IF(($B16:$X16)&lt;OFFSET($B$26:$X$26,MATCH(AI$1,$A$26:$A$37,0)-1,0),OFFSET($B$26:$X$26,MATCH(AI$1,$A$26:$A$37,0)-1,0)-($B16:$X16),0),0)),"")</f>
        <v>9</v>
      </c>
      <c r="AJ16" s="136">
        <f t="array" aca="1" ref="AJ16" ca="1">IFERROR(SUM(IF(COLUMN($B16:$X16)=COLUMN($B$26:$X$26),IF(($B16:$X16)&lt;OFFSET($B$26:$X$26,MATCH(AJ$1,$A$26:$A$37,0)-1,0),OFFSET($B$26:$X$26,MATCH(AJ$1,$A$26:$A$37,0)-1,0)-($B16:$X16),0),0)),"")</f>
        <v>10</v>
      </c>
      <c r="AK16" s="136">
        <f t="array" aca="1" ref="AK16" ca="1">IFERROR(SUM(IF(COLUMN($B16:$X16)=COLUMN($B$26:$X$26),IF(($B16:$X16)&lt;OFFSET($B$26:$X$26,MATCH(AK$1,$A$26:$A$37,0)-1,0),OFFSET($B$26:$X$26,MATCH(AK$1,$A$26:$A$37,0)-1,0)-($B16:$X16),0),0)),"")</f>
        <v>18</v>
      </c>
      <c r="AM16" s="117">
        <v>20</v>
      </c>
      <c r="AN16" s="154" t="s">
        <v>86</v>
      </c>
      <c r="AR16" s="162" t="s">
        <v>85</v>
      </c>
    </row>
    <row r="17" spans="1:44" ht="15" thickBot="1" x14ac:dyDescent="0.4">
      <c r="A17" s="177" t="s">
        <v>42</v>
      </c>
      <c r="B17" s="28">
        <v>4</v>
      </c>
      <c r="C17" s="21">
        <v>1</v>
      </c>
      <c r="D17" s="21">
        <v>3</v>
      </c>
      <c r="E17" s="21">
        <v>2</v>
      </c>
      <c r="F17" s="21">
        <v>5</v>
      </c>
      <c r="G17" s="24">
        <v>8</v>
      </c>
      <c r="H17" s="28">
        <v>0</v>
      </c>
      <c r="I17" s="21">
        <v>3</v>
      </c>
      <c r="J17" s="21">
        <v>3</v>
      </c>
      <c r="K17" s="21">
        <v>4</v>
      </c>
      <c r="L17" s="21">
        <v>10</v>
      </c>
      <c r="M17" s="21">
        <v>6</v>
      </c>
      <c r="N17" s="24">
        <v>0</v>
      </c>
      <c r="O17" s="78">
        <v>0</v>
      </c>
      <c r="P17" s="21">
        <v>0</v>
      </c>
      <c r="Q17" s="21">
        <v>0</v>
      </c>
      <c r="R17" s="21">
        <v>1</v>
      </c>
      <c r="S17" s="21">
        <v>3</v>
      </c>
      <c r="T17" s="21">
        <v>0</v>
      </c>
      <c r="U17" s="21">
        <v>0</v>
      </c>
      <c r="V17" s="21">
        <v>10</v>
      </c>
      <c r="W17" s="21">
        <v>0</v>
      </c>
      <c r="X17" s="24">
        <v>0</v>
      </c>
      <c r="Z17" s="136">
        <f t="array" aca="1" ref="Z17" ca="1">IFERROR(SUM(IF(COLUMN($B17:$X17)=COLUMN($B$26:$X$26),IF(($B17:$X17)&lt;OFFSET($B$26:$X$26,MATCH(Z$1,$A$26:$A$37,0)-1,0),OFFSET($B$26:$X$26,MATCH(Z$1,$A$26:$A$37,0)-1,0)-($B17:$X17),0),0)),"")</f>
        <v>18</v>
      </c>
      <c r="AA17" s="136">
        <f t="array" aca="1" ref="AA17" ca="1">IFERROR(SUM(IF(COLUMN($B17:$X17)=COLUMN($B$26:$X$26),IF(($B17:$X17)&lt;OFFSET($B$26:$X$26,MATCH(AA$1,$A$26:$A$37,0)-1,0),OFFSET($B$26:$X$26,MATCH(AA$1,$A$26:$A$37,0)-1,0)-($B17:$X17),0),0)),"")</f>
        <v>18</v>
      </c>
      <c r="AB17" s="136">
        <f t="array" aca="1" ref="AB17" ca="1">IFERROR(SUM(IF(COLUMN($B17:$X17)=COLUMN($B$26:$X$26),IF(($B17:$X17)&lt;OFFSET($B$26:$X$26,MATCH(AB$1,$A$26:$A$37,0)-1,0),OFFSET($B$26:$X$26,MATCH(AB$1,$A$26:$A$37,0)-1,0)-($B17:$X17),0),0)),"")</f>
        <v>16</v>
      </c>
      <c r="AC17" s="136">
        <f t="array" aca="1" ref="AC17" ca="1">IFERROR(SUM(IF(COLUMN($B17:$X17)=COLUMN($B$26:$X$26),IF(($B17:$X17)&lt;OFFSET($B$26:$X$26,MATCH(AC$1,$A$26:$A$37,0)-1,0),OFFSET($B$26:$X$26,MATCH(AC$1,$A$26:$A$37,0)-1,0)-($B17:$X17),0),0)),"")</f>
        <v>5</v>
      </c>
      <c r="AD17" s="136">
        <f t="array" aca="1" ref="AD17" ca="1">IFERROR(SUM(IF(COLUMN($B17:$X17)=COLUMN($B$26:$X$26),IF(($B17:$X17)&lt;OFFSET($B$26:$X$26,MATCH(AD$1,$A$26:$A$37,0)-1,0),OFFSET($B$26:$X$26,MATCH(AD$1,$A$26:$A$37,0)-1,0)-($B17:$X17),0),0)),"")</f>
        <v>30</v>
      </c>
      <c r="AE17" s="136">
        <f t="array" aca="1" ref="AE17" ca="1">IFERROR(SUM(IF(COLUMN($B17:$X17)=COLUMN($B$26:$X$26),IF(($B17:$X17)&lt;OFFSET($B$26:$X$26,MATCH(AE$1,$A$26:$A$37,0)-1,0),OFFSET($B$26:$X$26,MATCH(AE$1,$A$26:$A$37,0)-1,0)-($B17:$X17),0),0)),"")</f>
        <v>0</v>
      </c>
      <c r="AF17" s="136">
        <f t="array" aca="1" ref="AF17" ca="1">IFERROR(SUM(IF(COLUMN($B17:$X17)=COLUMN($B$26:$X$26),IF(($B17:$X17)&lt;OFFSET($B$26:$X$26,MATCH(AF$1,$A$26:$A$37,0)-1,0),OFFSET($B$26:$X$26,MATCH(AF$1,$A$26:$A$37,0)-1,0)-($B17:$X17),0),0)),"")</f>
        <v>16</v>
      </c>
      <c r="AG17" s="136">
        <f t="array" aca="1" ref="AG17" ca="1">IFERROR(SUM(IF(COLUMN($B17:$X17)=COLUMN($B$26:$X$26),IF(($B17:$X17)&lt;OFFSET($B$26:$X$26,MATCH(AG$1,$A$26:$A$37,0)-1,0),OFFSET($B$26:$X$26,MATCH(AG$1,$A$26:$A$37,0)-1,0)-($B17:$X17),0),0)),"")</f>
        <v>25</v>
      </c>
      <c r="AH17" s="136">
        <f t="array" aca="1" ref="AH17" ca="1">IFERROR(SUM(IF(COLUMN($B17:$X17)=COLUMN($B$26:$X$26),IF(($B17:$X17)&lt;OFFSET($B$26:$X$26,MATCH(AH$1,$A$26:$A$37,0)-1,0),OFFSET($B$26:$X$26,MATCH(AH$1,$A$26:$A$37,0)-1,0)-($B17:$X17),0),0)),"")</f>
        <v>14</v>
      </c>
      <c r="AI17" s="136">
        <f t="array" aca="1" ref="AI17" ca="1">IFERROR(SUM(IF(COLUMN($B17:$X17)=COLUMN($B$26:$X$26),IF(($B17:$X17)&lt;OFFSET($B$26:$X$26,MATCH(AI$1,$A$26:$A$37,0)-1,0),OFFSET($B$26:$X$26,MATCH(AI$1,$A$26:$A$37,0)-1,0)-($B17:$X17),0),0)),"")</f>
        <v>16</v>
      </c>
      <c r="AJ17" s="136">
        <f t="array" aca="1" ref="AJ17" ca="1">IFERROR(SUM(IF(COLUMN($B17:$X17)=COLUMN($B$26:$X$26),IF(($B17:$X17)&lt;OFFSET($B$26:$X$26,MATCH(AJ$1,$A$26:$A$37,0)-1,0),OFFSET($B$26:$X$26,MATCH(AJ$1,$A$26:$A$37,0)-1,0)-($B17:$X17),0),0)),"")</f>
        <v>8</v>
      </c>
      <c r="AK17" s="136">
        <f t="array" aca="1" ref="AK17" ca="1">IFERROR(SUM(IF(COLUMN($B17:$X17)=COLUMN($B$26:$X$26),IF(($B17:$X17)&lt;OFFSET($B$26:$X$26,MATCH(AK$1,$A$26:$A$37,0)-1,0),OFFSET($B$26:$X$26,MATCH(AK$1,$A$26:$A$37,0)-1,0)-($B17:$X17),0),0)),"")</f>
        <v>21</v>
      </c>
      <c r="AM17" s="117">
        <v>0</v>
      </c>
      <c r="AN17" s="154" t="s">
        <v>91</v>
      </c>
      <c r="AR17" s="162" t="s">
        <v>77</v>
      </c>
    </row>
    <row r="18" spans="1:44" ht="15" thickBot="1" x14ac:dyDescent="0.4">
      <c r="A18" s="177" t="s">
        <v>52</v>
      </c>
      <c r="B18" s="28">
        <v>3</v>
      </c>
      <c r="C18" s="21">
        <v>0</v>
      </c>
      <c r="D18" s="21">
        <v>0</v>
      </c>
      <c r="E18" s="21">
        <v>3</v>
      </c>
      <c r="F18" s="21">
        <v>0</v>
      </c>
      <c r="G18" s="24">
        <v>6</v>
      </c>
      <c r="H18" s="28">
        <v>0</v>
      </c>
      <c r="I18" s="21">
        <v>0</v>
      </c>
      <c r="J18" s="21">
        <v>6</v>
      </c>
      <c r="K18" s="21">
        <v>1</v>
      </c>
      <c r="L18" s="21">
        <v>0</v>
      </c>
      <c r="M18" s="21">
        <v>2</v>
      </c>
      <c r="N18" s="24">
        <v>0</v>
      </c>
      <c r="O18" s="78">
        <v>0</v>
      </c>
      <c r="P18" s="21">
        <v>0</v>
      </c>
      <c r="Q18" s="21">
        <v>0</v>
      </c>
      <c r="R18" s="21">
        <v>9</v>
      </c>
      <c r="S18" s="21">
        <v>2</v>
      </c>
      <c r="T18" s="21">
        <v>0</v>
      </c>
      <c r="U18" s="21">
        <v>0</v>
      </c>
      <c r="V18" s="21">
        <v>0</v>
      </c>
      <c r="W18" s="21">
        <v>0</v>
      </c>
      <c r="X18" s="24">
        <v>0</v>
      </c>
      <c r="Z18" s="136">
        <f t="array" aca="1" ref="Z18" ca="1">IFERROR(SUM(IF(COLUMN($B18:$X18)=COLUMN($B$26:$X$26),IF(($B18:$X18)&lt;OFFSET($B$26:$X$26,MATCH(Z$1,$A$26:$A$37,0)-1,0),OFFSET($B$26:$X$26,MATCH(Z$1,$A$26:$A$37,0)-1,0)-($B18:$X18),0),0)),"")</f>
        <v>25</v>
      </c>
      <c r="AA18" s="136">
        <f t="array" aca="1" ref="AA18" ca="1">IFERROR(SUM(IF(COLUMN($B18:$X18)=COLUMN($B$26:$X$26),IF(($B18:$X18)&lt;OFFSET($B$26:$X$26,MATCH(AA$1,$A$26:$A$37,0)-1,0),OFFSET($B$26:$X$26,MATCH(AA$1,$A$26:$A$37,0)-1,0)-($B18:$X18),0),0)),"")</f>
        <v>24</v>
      </c>
      <c r="AB18" s="136">
        <f t="array" aca="1" ref="AB18" ca="1">IFERROR(SUM(IF(COLUMN($B18:$X18)=COLUMN($B$26:$X$26),IF(($B18:$X18)&lt;OFFSET($B$26:$X$26,MATCH(AB$1,$A$26:$A$37,0)-1,0),OFFSET($B$26:$X$26,MATCH(AB$1,$A$26:$A$37,0)-1,0)-($B18:$X18),0),0)),"")</f>
        <v>17</v>
      </c>
      <c r="AC18" s="136">
        <f t="array" aca="1" ref="AC18" ca="1">IFERROR(SUM(IF(COLUMN($B18:$X18)=COLUMN($B$26:$X$26),IF(($B18:$X18)&lt;OFFSET($B$26:$X$26,MATCH(AC$1,$A$26:$A$37,0)-1,0),OFFSET($B$26:$X$26,MATCH(AC$1,$A$26:$A$37,0)-1,0)-($B18:$X18),0),0)),"")</f>
        <v>10</v>
      </c>
      <c r="AD18" s="136">
        <f t="array" aca="1" ref="AD18" ca="1">IFERROR(SUM(IF(COLUMN($B18:$X18)=COLUMN($B$26:$X$26),IF(($B18:$X18)&lt;OFFSET($B$26:$X$26,MATCH(AD$1,$A$26:$A$37,0)-1,0),OFFSET($B$26:$X$26,MATCH(AD$1,$A$26:$A$37,0)-1,0)-($B18:$X18),0),0)),"")</f>
        <v>38</v>
      </c>
      <c r="AE18" s="136">
        <f t="array" aca="1" ref="AE18" ca="1">IFERROR(SUM(IF(COLUMN($B18:$X18)=COLUMN($B$26:$X$26),IF(($B18:$X18)&lt;OFFSET($B$26:$X$26,MATCH(AE$1,$A$26:$A$37,0)-1,0),OFFSET($B$26:$X$26,MATCH(AE$1,$A$26:$A$37,0)-1,0)-($B18:$X18),0),0)),"")</f>
        <v>2</v>
      </c>
      <c r="AF18" s="136">
        <f t="array" aca="1" ref="AF18" ca="1">IFERROR(SUM(IF(COLUMN($B18:$X18)=COLUMN($B$26:$X$26),IF(($B18:$X18)&lt;OFFSET($B$26:$X$26,MATCH(AF$1,$A$26:$A$37,0)-1,0),OFFSET($B$26:$X$26,MATCH(AF$1,$A$26:$A$37,0)-1,0)-($B18:$X18),0),0)),"")</f>
        <v>17</v>
      </c>
      <c r="AG18" s="136">
        <f t="array" aca="1" ref="AG18" ca="1">IFERROR(SUM(IF(COLUMN($B18:$X18)=COLUMN($B$26:$X$26),IF(($B18:$X18)&lt;OFFSET($B$26:$X$26,MATCH(AG$1,$A$26:$A$37,0)-1,0),OFFSET($B$26:$X$26,MATCH(AG$1,$A$26:$A$37,0)-1,0)-($B18:$X18),0),0)),"")</f>
        <v>23</v>
      </c>
      <c r="AH18" s="136">
        <f t="array" aca="1" ref="AH18" ca="1">IFERROR(SUM(IF(COLUMN($B18:$X18)=COLUMN($B$26:$X$26),IF(($B18:$X18)&lt;OFFSET($B$26:$X$26,MATCH(AH$1,$A$26:$A$37,0)-1,0),OFFSET($B$26:$X$26,MATCH(AH$1,$A$26:$A$37,0)-1,0)-($B18:$X18),0),0)),"")</f>
        <v>15</v>
      </c>
      <c r="AI18" s="136">
        <f t="array" aca="1" ref="AI18" ca="1">IFERROR(SUM(IF(COLUMN($B18:$X18)=COLUMN($B$26:$X$26),IF(($B18:$X18)&lt;OFFSET($B$26:$X$26,MATCH(AI$1,$A$26:$A$37,0)-1,0),OFFSET($B$26:$X$26,MATCH(AI$1,$A$26:$A$37,0)-1,0)-($B18:$X18),0),0)),"")</f>
        <v>21</v>
      </c>
      <c r="AJ18" s="136">
        <f t="array" aca="1" ref="AJ18" ca="1">IFERROR(SUM(IF(COLUMN($B18:$X18)=COLUMN($B$26:$X$26),IF(($B18:$X18)&lt;OFFSET($B$26:$X$26,MATCH(AJ$1,$A$26:$A$37,0)-1,0),OFFSET($B$26:$X$26,MATCH(AJ$1,$A$26:$A$37,0)-1,0)-($B18:$X18),0),0)),"")</f>
        <v>11</v>
      </c>
      <c r="AK18" s="136">
        <f t="array" aca="1" ref="AK18" ca="1">IFERROR(SUM(IF(COLUMN($B18:$X18)=COLUMN($B$26:$X$26),IF(($B18:$X18)&lt;OFFSET($B$26:$X$26,MATCH(AK$1,$A$26:$A$37,0)-1,0),OFFSET($B$26:$X$26,MATCH(AK$1,$A$26:$A$37,0)-1,0)-($B18:$X18),0),0)),"")</f>
        <v>25</v>
      </c>
      <c r="AM18" s="117">
        <v>11</v>
      </c>
      <c r="AN18" s="154" t="s">
        <v>92</v>
      </c>
      <c r="AR18" s="162" t="s">
        <v>95</v>
      </c>
    </row>
    <row r="19" spans="1:44" ht="15" thickBot="1" x14ac:dyDescent="0.4">
      <c r="A19" s="177" t="s">
        <v>37</v>
      </c>
      <c r="B19" s="28">
        <v>3</v>
      </c>
      <c r="C19" s="21">
        <v>10</v>
      </c>
      <c r="D19" s="21">
        <v>2</v>
      </c>
      <c r="E19" s="21">
        <v>7</v>
      </c>
      <c r="F19" s="21">
        <v>0</v>
      </c>
      <c r="G19" s="24">
        <v>4</v>
      </c>
      <c r="H19" s="28">
        <v>5</v>
      </c>
      <c r="I19" s="21">
        <v>6</v>
      </c>
      <c r="J19" s="21">
        <v>4</v>
      </c>
      <c r="K19" s="21">
        <v>5</v>
      </c>
      <c r="L19" s="21">
        <v>0</v>
      </c>
      <c r="M19" s="21">
        <v>0</v>
      </c>
      <c r="N19" s="24">
        <v>1</v>
      </c>
      <c r="O19" s="78">
        <v>0</v>
      </c>
      <c r="P19" s="21">
        <v>6</v>
      </c>
      <c r="Q19" s="21">
        <v>0</v>
      </c>
      <c r="R19" s="21">
        <v>6</v>
      </c>
      <c r="S19" s="21">
        <v>0</v>
      </c>
      <c r="T19" s="21">
        <v>1</v>
      </c>
      <c r="U19" s="21">
        <v>0</v>
      </c>
      <c r="V19" s="21">
        <v>0</v>
      </c>
      <c r="W19" s="21">
        <v>6</v>
      </c>
      <c r="X19" s="24">
        <v>0</v>
      </c>
      <c r="Z19" s="136">
        <f t="array" aca="1" ref="Z19" ca="1">IFERROR(SUM(IF(COLUMN($B19:$X19)=COLUMN($B$26:$X$26),IF(($B19:$X19)&lt;OFFSET($B$26:$X$26,MATCH(Z$1,$A$26:$A$37,0)-1,0),OFFSET($B$26:$X$26,MATCH(Z$1,$A$26:$A$37,0)-1,0)-($B19:$X19),0),0)),"")</f>
        <v>17</v>
      </c>
      <c r="AA19" s="136">
        <f t="array" aca="1" ref="AA19" ca="1">IFERROR(SUM(IF(COLUMN($B19:$X19)=COLUMN($B$26:$X$26),IF(($B19:$X19)&lt;OFFSET($B$26:$X$26,MATCH(AA$1,$A$26:$A$37,0)-1,0),OFFSET($B$26:$X$26,MATCH(AA$1,$A$26:$A$37,0)-1,0)-($B19:$X19),0),0)),"")</f>
        <v>7</v>
      </c>
      <c r="AB19" s="136">
        <f t="array" aca="1" ref="AB19" ca="1">IFERROR(SUM(IF(COLUMN($B19:$X19)=COLUMN($B$26:$X$26),IF(($B19:$X19)&lt;OFFSET($B$26:$X$26,MATCH(AB$1,$A$26:$A$37,0)-1,0),OFFSET($B$26:$X$26,MATCH(AB$1,$A$26:$A$37,0)-1,0)-($B19:$X19),0),0)),"")</f>
        <v>13</v>
      </c>
      <c r="AC19" s="136">
        <f t="array" aca="1" ref="AC19" ca="1">IFERROR(SUM(IF(COLUMN($B19:$X19)=COLUMN($B$26:$X$26),IF(($B19:$X19)&lt;OFFSET($B$26:$X$26,MATCH(AC$1,$A$26:$A$37,0)-1,0),OFFSET($B$26:$X$26,MATCH(AC$1,$A$26:$A$37,0)-1,0)-($B19:$X19),0),0)),"")</f>
        <v>7</v>
      </c>
      <c r="AD19" s="136">
        <f t="array" aca="1" ref="AD19" ca="1">IFERROR(SUM(IF(COLUMN($B19:$X19)=COLUMN($B$26:$X$26),IF(($B19:$X19)&lt;OFFSET($B$26:$X$26,MATCH(AD$1,$A$26:$A$37,0)-1,0),OFFSET($B$26:$X$26,MATCH(AD$1,$A$26:$A$37,0)-1,0)-($B19:$X19),0),0)),"")</f>
        <v>13</v>
      </c>
      <c r="AE19" s="136">
        <f t="array" aca="1" ref="AE19" ca="1">IFERROR(SUM(IF(COLUMN($B19:$X19)=COLUMN($B$26:$X$26),IF(($B19:$X19)&lt;OFFSET($B$26:$X$26,MATCH(AE$1,$A$26:$A$37,0)-1,0),OFFSET($B$26:$X$26,MATCH(AE$1,$A$26:$A$37,0)-1,0)-($B19:$X19),0),0)),"")</f>
        <v>1</v>
      </c>
      <c r="AF19" s="136">
        <f t="array" aca="1" ref="AF19" ca="1">IFERROR(SUM(IF(COLUMN($B19:$X19)=COLUMN($B$26:$X$26),IF(($B19:$X19)&lt;OFFSET($B$26:$X$26,MATCH(AF$1,$A$26:$A$37,0)-1,0),OFFSET($B$26:$X$26,MATCH(AF$1,$A$26:$A$37,0)-1,0)-($B19:$X19),0),0)),"")</f>
        <v>5</v>
      </c>
      <c r="AG19" s="136">
        <f t="array" aca="1" ref="AG19" ca="1">IFERROR(SUM(IF(COLUMN($B19:$X19)=COLUMN($B$26:$X$26),IF(($B19:$X19)&lt;OFFSET($B$26:$X$26,MATCH(AG$1,$A$26:$A$37,0)-1,0),OFFSET($B$26:$X$26,MATCH(AG$1,$A$26:$A$37,0)-1,0)-($B19:$X19),0),0)),"")</f>
        <v>6</v>
      </c>
      <c r="AH19" s="136">
        <f t="array" aca="1" ref="AH19" ca="1">IFERROR(SUM(IF(COLUMN($B19:$X19)=COLUMN($B$26:$X$26),IF(($B19:$X19)&lt;OFFSET($B$26:$X$26,MATCH(AH$1,$A$26:$A$37,0)-1,0),OFFSET($B$26:$X$26,MATCH(AH$1,$A$26:$A$37,0)-1,0)-($B19:$X19),0),0)),"")</f>
        <v>8</v>
      </c>
      <c r="AI19" s="136">
        <f t="array" aca="1" ref="AI19" ca="1">IFERROR(SUM(IF(COLUMN($B19:$X19)=COLUMN($B$26:$X$26),IF(($B19:$X19)&lt;OFFSET($B$26:$X$26,MATCH(AI$1,$A$26:$A$37,0)-1,0),OFFSET($B$26:$X$26,MATCH(AI$1,$A$26:$A$37,0)-1,0)-($B19:$X19),0),0)),"")</f>
        <v>17</v>
      </c>
      <c r="AJ19" s="136">
        <f t="array" aca="1" ref="AJ19" ca="1">IFERROR(SUM(IF(COLUMN($B19:$X19)=COLUMN($B$26:$X$26),IF(($B19:$X19)&lt;OFFSET($B$26:$X$26,MATCH(AJ$1,$A$26:$A$37,0)-1,0),OFFSET($B$26:$X$26,MATCH(AJ$1,$A$26:$A$37,0)-1,0)-($B19:$X19),0),0)),"")</f>
        <v>8</v>
      </c>
      <c r="AK19" s="136">
        <f t="array" aca="1" ref="AK19" ca="1">IFERROR(SUM(IF(COLUMN($B19:$X19)=COLUMN($B$26:$X$26),IF(($B19:$X19)&lt;OFFSET($B$26:$X$26,MATCH(AK$1,$A$26:$A$37,0)-1,0),OFFSET($B$26:$X$26,MATCH(AK$1,$A$26:$A$37,0)-1,0)-($B19:$X19),0),0)),"")</f>
        <v>10</v>
      </c>
      <c r="AM19" s="117">
        <v>5</v>
      </c>
      <c r="AN19" s="154" t="s">
        <v>88</v>
      </c>
      <c r="AR19" s="162" t="s">
        <v>79</v>
      </c>
    </row>
    <row r="20" spans="1:44" ht="15" thickBot="1" x14ac:dyDescent="0.4">
      <c r="A20" s="177" t="s">
        <v>47</v>
      </c>
      <c r="B20" s="28">
        <v>2</v>
      </c>
      <c r="C20" s="21">
        <v>1</v>
      </c>
      <c r="D20" s="21">
        <v>3</v>
      </c>
      <c r="E20" s="21">
        <v>10</v>
      </c>
      <c r="F20" s="21">
        <v>2</v>
      </c>
      <c r="G20" s="24">
        <v>2</v>
      </c>
      <c r="H20" s="28">
        <v>0</v>
      </c>
      <c r="I20" s="21">
        <v>7</v>
      </c>
      <c r="J20" s="21">
        <v>0</v>
      </c>
      <c r="K20" s="21">
        <v>6</v>
      </c>
      <c r="L20" s="21">
        <v>0</v>
      </c>
      <c r="M20" s="21">
        <v>0</v>
      </c>
      <c r="N20" s="24">
        <v>7</v>
      </c>
      <c r="O20" s="78">
        <v>2</v>
      </c>
      <c r="P20" s="21">
        <v>8</v>
      </c>
      <c r="Q20" s="21">
        <v>0</v>
      </c>
      <c r="R20" s="21">
        <v>0</v>
      </c>
      <c r="S20" s="21">
        <v>1</v>
      </c>
      <c r="T20" s="21">
        <v>0</v>
      </c>
      <c r="U20" s="21">
        <v>0</v>
      </c>
      <c r="V20" s="21">
        <v>2</v>
      </c>
      <c r="W20" s="21">
        <v>0</v>
      </c>
      <c r="X20" s="24">
        <v>0</v>
      </c>
      <c r="Z20" s="136">
        <f t="array" aca="1" ref="Z20" ca="1">IFERROR(SUM(IF(COLUMN($B20:$X20)=COLUMN($B$26:$X$26),IF(($B20:$X20)&lt;OFFSET($B$26:$X$26,MATCH(Z$1,$A$26:$A$37,0)-1,0),OFFSET($B$26:$X$26,MATCH(Z$1,$A$26:$A$37,0)-1,0)-($B20:$X20),0),0)),"")</f>
        <v>14</v>
      </c>
      <c r="AA20" s="136">
        <f t="array" aca="1" ref="AA20" ca="1">IFERROR(SUM(IF(COLUMN($B20:$X20)=COLUMN($B$26:$X$26),IF(($B20:$X20)&lt;OFFSET($B$26:$X$26,MATCH(AA$1,$A$26:$A$37,0)-1,0),OFFSET($B$26:$X$26,MATCH(AA$1,$A$26:$A$37,0)-1,0)-($B20:$X20),0),0)),"")</f>
        <v>7</v>
      </c>
      <c r="AB20" s="136">
        <f t="array" aca="1" ref="AB20" ca="1">IFERROR(SUM(IF(COLUMN($B20:$X20)=COLUMN($B$26:$X$26),IF(($B20:$X20)&lt;OFFSET($B$26:$X$26,MATCH(AB$1,$A$26:$A$37,0)-1,0),OFFSET($B$26:$X$26,MATCH(AB$1,$A$26:$A$37,0)-1,0)-($B20:$X20),0),0)),"")</f>
        <v>18</v>
      </c>
      <c r="AC20" s="136">
        <f t="array" aca="1" ref="AC20" ca="1">IFERROR(SUM(IF(COLUMN($B20:$X20)=COLUMN($B$26:$X$26),IF(($B20:$X20)&lt;OFFSET($B$26:$X$26,MATCH(AC$1,$A$26:$A$37,0)-1,0),OFFSET($B$26:$X$26,MATCH(AC$1,$A$26:$A$37,0)-1,0)-($B20:$X20),0),0)),"")</f>
        <v>8</v>
      </c>
      <c r="AD20" s="136">
        <f t="array" aca="1" ref="AD20" ca="1">IFERROR(SUM(IF(COLUMN($B20:$X20)=COLUMN($B$26:$X$26),IF(($B20:$X20)&lt;OFFSET($B$26:$X$26,MATCH(AD$1,$A$26:$A$37,0)-1,0),OFFSET($B$26:$X$26,MATCH(AD$1,$A$26:$A$37,0)-1,0)-($B20:$X20),0),0)),"")</f>
        <v>14</v>
      </c>
      <c r="AE20" s="136">
        <f t="array" aca="1" ref="AE20" ca="1">IFERROR(SUM(IF(COLUMN($B20:$X20)=COLUMN($B$26:$X$26),IF(($B20:$X20)&lt;OFFSET($B$26:$X$26,MATCH(AE$1,$A$26:$A$37,0)-1,0),OFFSET($B$26:$X$26,MATCH(AE$1,$A$26:$A$37,0)-1,0)-($B20:$X20),0),0)),"")</f>
        <v>5</v>
      </c>
      <c r="AF20" s="136">
        <f t="array" aca="1" ref="AF20" ca="1">IFERROR(SUM(IF(COLUMN($B20:$X20)=COLUMN($B$26:$X$26),IF(($B20:$X20)&lt;OFFSET($B$26:$X$26,MATCH(AF$1,$A$26:$A$37,0)-1,0),OFFSET($B$26:$X$26,MATCH(AF$1,$A$26:$A$37,0)-1,0)-($B20:$X20),0),0)),"")</f>
        <v>16</v>
      </c>
      <c r="AG20" s="136">
        <f t="array" aca="1" ref="AG20" ca="1">IFERROR(SUM(IF(COLUMN($B20:$X20)=COLUMN($B$26:$X$26),IF(($B20:$X20)&lt;OFFSET($B$26:$X$26,MATCH(AG$1,$A$26:$A$37,0)-1,0),OFFSET($B$26:$X$26,MATCH(AG$1,$A$26:$A$37,0)-1,0)-($B20:$X20),0),0)),"")</f>
        <v>19</v>
      </c>
      <c r="AH20" s="136">
        <f t="array" aca="1" ref="AH20" ca="1">IFERROR(SUM(IF(COLUMN($B20:$X20)=COLUMN($B$26:$X$26),IF(($B20:$X20)&lt;OFFSET($B$26:$X$26,MATCH(AH$1,$A$26:$A$37,0)-1,0),OFFSET($B$26:$X$26,MATCH(AH$1,$A$26:$A$37,0)-1,0)-($B20:$X20),0),0)),"")</f>
        <v>18</v>
      </c>
      <c r="AI20" s="136">
        <f t="array" aca="1" ref="AI20" ca="1">IFERROR(SUM(IF(COLUMN($B20:$X20)=COLUMN($B$26:$X$26),IF(($B20:$X20)&lt;OFFSET($B$26:$X$26,MATCH(AI$1,$A$26:$A$37,0)-1,0),OFFSET($B$26:$X$26,MATCH(AI$1,$A$26:$A$37,0)-1,0)-($B20:$X20),0),0)),"")</f>
        <v>14</v>
      </c>
      <c r="AJ20" s="136">
        <f t="array" aca="1" ref="AJ20" ca="1">IFERROR(SUM(IF(COLUMN($B20:$X20)=COLUMN($B$26:$X$26),IF(($B20:$X20)&lt;OFFSET($B$26:$X$26,MATCH(AJ$1,$A$26:$A$37,0)-1,0),OFFSET($B$26:$X$26,MATCH(AJ$1,$A$26:$A$37,0)-1,0)-($B20:$X20),0),0)),"")</f>
        <v>13</v>
      </c>
      <c r="AK20" s="136">
        <f t="array" aca="1" ref="AK20" ca="1">IFERROR(SUM(IF(COLUMN($B20:$X20)=COLUMN($B$26:$X$26),IF(($B20:$X20)&lt;OFFSET($B$26:$X$26,MATCH(AK$1,$A$26:$A$37,0)-1,0),OFFSET($B$26:$X$26,MATCH(AK$1,$A$26:$A$37,0)-1,0)-($B20:$X20),0),0)),"")</f>
        <v>13</v>
      </c>
      <c r="AM20" s="117">
        <v>7</v>
      </c>
      <c r="AN20" s="154" t="s">
        <v>94</v>
      </c>
      <c r="AR20" s="162" t="s">
        <v>78</v>
      </c>
    </row>
    <row r="21" spans="1:44" ht="15" thickBot="1" x14ac:dyDescent="0.4">
      <c r="A21" s="177" t="s">
        <v>54</v>
      </c>
      <c r="B21" s="28">
        <v>2</v>
      </c>
      <c r="C21" s="21">
        <v>0</v>
      </c>
      <c r="D21" s="21">
        <v>0</v>
      </c>
      <c r="E21" s="21">
        <v>0</v>
      </c>
      <c r="F21" s="21">
        <v>2</v>
      </c>
      <c r="G21" s="24">
        <v>6</v>
      </c>
      <c r="H21" s="28">
        <v>9</v>
      </c>
      <c r="I21" s="21">
        <v>0</v>
      </c>
      <c r="J21" s="21">
        <v>9</v>
      </c>
      <c r="K21" s="21">
        <v>1</v>
      </c>
      <c r="L21" s="21">
        <v>0</v>
      </c>
      <c r="M21" s="21">
        <v>3</v>
      </c>
      <c r="N21" s="24">
        <v>0</v>
      </c>
      <c r="O21" s="78">
        <v>0</v>
      </c>
      <c r="P21" s="21">
        <v>0</v>
      </c>
      <c r="Q21" s="21">
        <v>0</v>
      </c>
      <c r="R21" s="21">
        <v>9</v>
      </c>
      <c r="S21" s="21">
        <v>2</v>
      </c>
      <c r="T21" s="21">
        <v>0</v>
      </c>
      <c r="U21" s="21">
        <v>0</v>
      </c>
      <c r="V21" s="21">
        <v>0</v>
      </c>
      <c r="W21" s="21">
        <v>0</v>
      </c>
      <c r="X21" s="24">
        <v>0</v>
      </c>
      <c r="Z21" s="136">
        <f t="array" aca="1" ref="Z21" ca="1">IFERROR(SUM(IF(COLUMN($B21:$X21)=COLUMN($B$26:$X$26),IF(($B21:$X21)&lt;OFFSET($B$26:$X$26,MATCH(Z$1,$A$26:$A$37,0)-1,0),OFFSET($B$26:$X$26,MATCH(Z$1,$A$26:$A$37,0)-1,0)-($B21:$X21),0),0)),"")</f>
        <v>26</v>
      </c>
      <c r="AA21" s="136">
        <f t="array" aca="1" ref="AA21" ca="1">IFERROR(SUM(IF(COLUMN($B21:$X21)=COLUMN($B$26:$X$26),IF(($B21:$X21)&lt;OFFSET($B$26:$X$26,MATCH(AA$1,$A$26:$A$37,0)-1,0),OFFSET($B$26:$X$26,MATCH(AA$1,$A$26:$A$37,0)-1,0)-($B21:$X21),0),0)),"")</f>
        <v>28</v>
      </c>
      <c r="AB21" s="136">
        <f t="array" aca="1" ref="AB21" ca="1">IFERROR(SUM(IF(COLUMN($B21:$X21)=COLUMN($B$26:$X$26),IF(($B21:$X21)&lt;OFFSET($B$26:$X$26,MATCH(AB$1,$A$26:$A$37,0)-1,0),OFFSET($B$26:$X$26,MATCH(AB$1,$A$26:$A$37,0)-1,0)-($B21:$X21),0),0)),"")</f>
        <v>15</v>
      </c>
      <c r="AC21" s="136">
        <f t="array" aca="1" ref="AC21" ca="1">IFERROR(SUM(IF(COLUMN($B21:$X21)=COLUMN($B$26:$X$26),IF(($B21:$X21)&lt;OFFSET($B$26:$X$26,MATCH(AC$1,$A$26:$A$37,0)-1,0),OFFSET($B$26:$X$26,MATCH(AC$1,$A$26:$A$37,0)-1,0)-($B21:$X21),0),0)),"")</f>
        <v>13</v>
      </c>
      <c r="AD21" s="136">
        <f t="array" aca="1" ref="AD21" ca="1">IFERROR(SUM(IF(COLUMN($B21:$X21)=COLUMN($B$26:$X$26),IF(($B21:$X21)&lt;OFFSET($B$26:$X$26,MATCH(AD$1,$A$26:$A$37,0)-1,0),OFFSET($B$26:$X$26,MATCH(AD$1,$A$26:$A$37,0)-1,0)-($B21:$X21),0),0)),"")</f>
        <v>35</v>
      </c>
      <c r="AE21" s="136">
        <f t="array" aca="1" ref="AE21" ca="1">IFERROR(SUM(IF(COLUMN($B21:$X21)=COLUMN($B$26:$X$26),IF(($B21:$X21)&lt;OFFSET($B$26:$X$26,MATCH(AE$1,$A$26:$A$37,0)-1,0),OFFSET($B$26:$X$26,MATCH(AE$1,$A$26:$A$37,0)-1,0)-($B21:$X21),0),0)),"")</f>
        <v>3</v>
      </c>
      <c r="AF21" s="136">
        <f t="array" aca="1" ref="AF21" ca="1">IFERROR(SUM(IF(COLUMN($B21:$X21)=COLUMN($B$26:$X$26),IF(($B21:$X21)&lt;OFFSET($B$26:$X$26,MATCH(AF$1,$A$26:$A$37,0)-1,0),OFFSET($B$26:$X$26,MATCH(AF$1,$A$26:$A$37,0)-1,0)-($B21:$X21),0),0)),"")</f>
        <v>18</v>
      </c>
      <c r="AG21" s="136">
        <f t="array" aca="1" ref="AG21" ca="1">IFERROR(SUM(IF(COLUMN($B21:$X21)=COLUMN($B$26:$X$26),IF(($B21:$X21)&lt;OFFSET($B$26:$X$26,MATCH(AG$1,$A$26:$A$37,0)-1,0),OFFSET($B$26:$X$26,MATCH(AG$1,$A$26:$A$37,0)-1,0)-($B21:$X21),0),0)),"")</f>
        <v>26</v>
      </c>
      <c r="AH21" s="136">
        <f t="array" aca="1" ref="AH21" ca="1">IFERROR(SUM(IF(COLUMN($B21:$X21)=COLUMN($B$26:$X$26),IF(($B21:$X21)&lt;OFFSET($B$26:$X$26,MATCH(AH$1,$A$26:$A$37,0)-1,0),OFFSET($B$26:$X$26,MATCH(AH$1,$A$26:$A$37,0)-1,0)-($B21:$X21),0),0)),"")</f>
        <v>6</v>
      </c>
      <c r="AI21" s="136">
        <f t="array" aca="1" ref="AI21" ca="1">IFERROR(SUM(IF(COLUMN($B21:$X21)=COLUMN($B$26:$X$26),IF(($B21:$X21)&lt;OFFSET($B$26:$X$26,MATCH(AI$1,$A$26:$A$37,0)-1,0),OFFSET($B$26:$X$26,MATCH(AI$1,$A$26:$A$37,0)-1,0)-($B21:$X21),0),0)),"")</f>
        <v>21</v>
      </c>
      <c r="AJ21" s="136">
        <f t="array" aca="1" ref="AJ21" ca="1">IFERROR(SUM(IF(COLUMN($B21:$X21)=COLUMN($B$26:$X$26),IF(($B21:$X21)&lt;OFFSET($B$26:$X$26,MATCH(AJ$1,$A$26:$A$37,0)-1,0),OFFSET($B$26:$X$26,MATCH(AJ$1,$A$26:$A$37,0)-1,0)-($B21:$X21),0),0)),"")</f>
        <v>12</v>
      </c>
      <c r="AK21" s="136">
        <f t="array" aca="1" ref="AK21" ca="1">IFERROR(SUM(IF(COLUMN($B21:$X21)=COLUMN($B$26:$X$26),IF(($B21:$X21)&lt;OFFSET($B$26:$X$26,MATCH(AK$1,$A$26:$A$37,0)-1,0),OFFSET($B$26:$X$26,MATCH(AK$1,$A$26:$A$37,0)-1,0)-($B21:$X21),0),0)),"")</f>
        <v>23</v>
      </c>
      <c r="AM21" s="117">
        <v>6</v>
      </c>
      <c r="AN21" s="154" t="s">
        <v>87</v>
      </c>
      <c r="AR21" s="162" t="s">
        <v>73</v>
      </c>
    </row>
    <row r="22" spans="1:44" ht="15" thickBot="1" x14ac:dyDescent="0.4">
      <c r="A22" s="176" t="s">
        <v>48</v>
      </c>
      <c r="B22" s="28">
        <v>6</v>
      </c>
      <c r="C22" s="21">
        <v>9</v>
      </c>
      <c r="D22" s="21">
        <v>4</v>
      </c>
      <c r="E22" s="21">
        <v>6</v>
      </c>
      <c r="F22" s="21">
        <v>1</v>
      </c>
      <c r="G22" s="24">
        <v>8</v>
      </c>
      <c r="H22" s="28">
        <v>3</v>
      </c>
      <c r="I22" s="21">
        <v>10</v>
      </c>
      <c r="J22" s="21">
        <v>0</v>
      </c>
      <c r="K22" s="21">
        <v>1</v>
      </c>
      <c r="L22" s="21">
        <v>0</v>
      </c>
      <c r="M22" s="21">
        <v>0</v>
      </c>
      <c r="N22" s="24">
        <v>3</v>
      </c>
      <c r="O22" s="78">
        <v>0</v>
      </c>
      <c r="P22" s="21">
        <v>9</v>
      </c>
      <c r="Q22" s="21">
        <v>0</v>
      </c>
      <c r="R22" s="21">
        <v>0</v>
      </c>
      <c r="S22" s="21">
        <v>1</v>
      </c>
      <c r="T22" s="21">
        <v>0</v>
      </c>
      <c r="U22" s="21">
        <v>0</v>
      </c>
      <c r="V22" s="21">
        <v>0</v>
      </c>
      <c r="W22" s="21">
        <v>0</v>
      </c>
      <c r="X22" s="24">
        <v>2</v>
      </c>
      <c r="Z22" s="136">
        <f t="array" aca="1" ref="Z22" ca="1">IFERROR(SUM(IF(COLUMN($B22:$X22)=COLUMN($B$26:$X$26),IF(($B22:$X22)&lt;OFFSET($B$26:$X$26,MATCH(Z$1,$A$26:$A$37,0)-1,0),OFFSET($B$26:$X$26,MATCH(Z$1,$A$26:$A$37,0)-1,0)-($B22:$X22),0),0)),"")</f>
        <v>8</v>
      </c>
      <c r="AA22" s="136">
        <f t="array" aca="1" ref="AA22" ca="1">IFERROR(SUM(IF(COLUMN($B22:$X22)=COLUMN($B$26:$X$26),IF(($B22:$X22)&lt;OFFSET($B$26:$X$26,MATCH(AA$1,$A$26:$A$37,0)-1,0),OFFSET($B$26:$X$26,MATCH(AA$1,$A$26:$A$37,0)-1,0)-($B22:$X22),0),0)),"")</f>
        <v>0</v>
      </c>
      <c r="AB22" s="136">
        <f t="array" aca="1" ref="AB22" ca="1">IFERROR(SUM(IF(COLUMN($B22:$X22)=COLUMN($B$26:$X$26),IF(($B22:$X22)&lt;OFFSET($B$26:$X$26,MATCH(AB$1,$A$26:$A$37,0)-1,0),OFFSET($B$26:$X$26,MATCH(AB$1,$A$26:$A$37,0)-1,0)-($B22:$X22),0),0)),"")</f>
        <v>14</v>
      </c>
      <c r="AC22" s="136">
        <f t="array" aca="1" ref="AC22" ca="1">IFERROR(SUM(IF(COLUMN($B22:$X22)=COLUMN($B$26:$X$26),IF(($B22:$X22)&lt;OFFSET($B$26:$X$26,MATCH(AC$1,$A$26:$A$37,0)-1,0),OFFSET($B$26:$X$26,MATCH(AC$1,$A$26:$A$37,0)-1,0)-($B22:$X22),0),0)),"")</f>
        <v>7</v>
      </c>
      <c r="AD22" s="136">
        <f t="array" aca="1" ref="AD22" ca="1">IFERROR(SUM(IF(COLUMN($B22:$X22)=COLUMN($B$26:$X$26),IF(($B22:$X22)&lt;OFFSET($B$26:$X$26,MATCH(AD$1,$A$26:$A$37,0)-1,0),OFFSET($B$26:$X$26,MATCH(AD$1,$A$26:$A$37,0)-1,0)-($B22:$X22),0),0)),"")</f>
        <v>14</v>
      </c>
      <c r="AE22" s="136">
        <f t="array" aca="1" ref="AE22" ca="1">IFERROR(SUM(IF(COLUMN($B22:$X22)=COLUMN($B$26:$X$26),IF(($B22:$X22)&lt;OFFSET($B$26:$X$26,MATCH(AE$1,$A$26:$A$37,0)-1,0),OFFSET($B$26:$X$26,MATCH(AE$1,$A$26:$A$37,0)-1,0)-($B22:$X22),0),0)),"")</f>
        <v>3</v>
      </c>
      <c r="AF22" s="136">
        <f t="array" aca="1" ref="AF22" ca="1">IFERROR(SUM(IF(COLUMN($B22:$X22)=COLUMN($B$26:$X$26),IF(($B22:$X22)&lt;OFFSET($B$26:$X$26,MATCH(AF$1,$A$26:$A$37,0)-1,0),OFFSET($B$26:$X$26,MATCH(AF$1,$A$26:$A$37,0)-1,0)-($B22:$X22),0),0)),"")</f>
        <v>13</v>
      </c>
      <c r="AG22" s="136">
        <f t="array" aca="1" ref="AG22" ca="1">IFERROR(SUM(IF(COLUMN($B22:$X22)=COLUMN($B$26:$X$26),IF(($B22:$X22)&lt;OFFSET($B$26:$X$26,MATCH(AG$1,$A$26:$A$37,0)-1,0),OFFSET($B$26:$X$26,MATCH(AG$1,$A$26:$A$37,0)-1,0)-($B22:$X22),0),0)),"")</f>
        <v>15</v>
      </c>
      <c r="AH22" s="136">
        <f t="array" aca="1" ref="AH22" ca="1">IFERROR(SUM(IF(COLUMN($B22:$X22)=COLUMN($B$26:$X$26),IF(($B22:$X22)&lt;OFFSET($B$26:$X$26,MATCH(AH$1,$A$26:$A$37,0)-1,0),OFFSET($B$26:$X$26,MATCH(AH$1,$A$26:$A$37,0)-1,0)-($B22:$X22),0),0)),"")</f>
        <v>9</v>
      </c>
      <c r="AI22" s="136">
        <f t="array" aca="1" ref="AI22" ca="1">IFERROR(SUM(IF(COLUMN($B22:$X22)=COLUMN($B$26:$X$26),IF(($B22:$X22)&lt;OFFSET($B$26:$X$26,MATCH(AI$1,$A$26:$A$37,0)-1,0),OFFSET($B$26:$X$26,MATCH(AI$1,$A$26:$A$37,0)-1,0)-($B22:$X22),0),0)),"")</f>
        <v>17</v>
      </c>
      <c r="AJ22" s="136">
        <f t="array" aca="1" ref="AJ22" ca="1">IFERROR(SUM(IF(COLUMN($B22:$X22)=COLUMN($B$26:$X$26),IF(($B22:$X22)&lt;OFFSET($B$26:$X$26,MATCH(AJ$1,$A$26:$A$37,0)-1,0),OFFSET($B$26:$X$26,MATCH(AJ$1,$A$26:$A$37,0)-1,0)-($B22:$X22),0),0)),"")</f>
        <v>11</v>
      </c>
      <c r="AK22" s="136">
        <f t="array" aca="1" ref="AK22" ca="1">IFERROR(SUM(IF(COLUMN($B22:$X22)=COLUMN($B$26:$X$26),IF(($B22:$X22)&lt;OFFSET($B$26:$X$26,MATCH(AK$1,$A$26:$A$37,0)-1,0),OFFSET($B$26:$X$26,MATCH(AK$1,$A$26:$A$37,0)-1,0)-($B22:$X22),0),0)),"")</f>
        <v>7</v>
      </c>
      <c r="AM22" s="117">
        <v>0</v>
      </c>
      <c r="AN22" s="174" t="s">
        <v>94</v>
      </c>
      <c r="AP22" s="174" t="s">
        <v>94</v>
      </c>
      <c r="AR22" s="162" t="s">
        <v>72</v>
      </c>
    </row>
    <row r="23" spans="1:44" ht="15" thickBot="1" x14ac:dyDescent="0.4">
      <c r="A23" s="177" t="s">
        <v>70</v>
      </c>
      <c r="B23" s="28">
        <v>0</v>
      </c>
      <c r="C23" s="21">
        <v>0</v>
      </c>
      <c r="D23" s="21">
        <v>8</v>
      </c>
      <c r="E23" s="21">
        <v>3</v>
      </c>
      <c r="F23" s="21">
        <v>3</v>
      </c>
      <c r="G23" s="24">
        <v>2</v>
      </c>
      <c r="H23" s="28">
        <v>1</v>
      </c>
      <c r="I23" s="21">
        <v>0</v>
      </c>
      <c r="J23" s="21">
        <v>0</v>
      </c>
      <c r="K23" s="21">
        <v>1</v>
      </c>
      <c r="L23" s="21">
        <v>0</v>
      </c>
      <c r="M23" s="21">
        <v>8</v>
      </c>
      <c r="N23" s="24">
        <v>0</v>
      </c>
      <c r="O23" s="78">
        <v>2</v>
      </c>
      <c r="P23" s="21">
        <v>2</v>
      </c>
      <c r="Q23" s="21">
        <v>10</v>
      </c>
      <c r="R23" s="21">
        <v>2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4">
        <v>0</v>
      </c>
      <c r="Z23" s="136">
        <f t="array" aca="1" ref="Z23" ca="1">IFERROR(SUM(IF(COLUMN($B23:$X23)=COLUMN($B$26:$X$26),IF(($B23:$X23)&lt;OFFSET($B$26:$X$26,MATCH(Z$1,$A$26:$A$37,0)-1,0),OFFSET($B$26:$X$26,MATCH(Z$1,$A$26:$A$37,0)-1,0)-($B23:$X23),0),0)),"")</f>
        <v>20</v>
      </c>
      <c r="AA23" s="136">
        <f t="array" aca="1" ref="AA23" ca="1">IFERROR(SUM(IF(COLUMN($B23:$X23)=COLUMN($B$26:$X$26),IF(($B23:$X23)&lt;OFFSET($B$26:$X$26,MATCH(AA$1,$A$26:$A$37,0)-1,0),OFFSET($B$26:$X$26,MATCH(AA$1,$A$26:$A$37,0)-1,0)-($B23:$X23),0),0)),"")</f>
        <v>23</v>
      </c>
      <c r="AB23" s="136">
        <f t="array" aca="1" ref="AB23" ca="1">IFERROR(SUM(IF(COLUMN($B23:$X23)=COLUMN($B$26:$X$26),IF(($B23:$X23)&lt;OFFSET($B$26:$X$26,MATCH(AB$1,$A$26:$A$37,0)-1,0),OFFSET($B$26:$X$26,MATCH(AB$1,$A$26:$A$37,0)-1,0)-($B23:$X23),0),0)),"")</f>
        <v>26</v>
      </c>
      <c r="AC23" s="136">
        <f t="array" aca="1" ref="AC23" ca="1">IFERROR(SUM(IF(COLUMN($B23:$X23)=COLUMN($B$26:$X$26),IF(($B23:$X23)&lt;OFFSET($B$26:$X$26,MATCH(AC$1,$A$26:$A$37,0)-1,0),OFFSET($B$26:$X$26,MATCH(AC$1,$A$26:$A$37,0)-1,0)-($B23:$X23),0),0)),"")</f>
        <v>13</v>
      </c>
      <c r="AD23" s="136">
        <f t="array" aca="1" ref="AD23" ca="1">IFERROR(SUM(IF(COLUMN($B23:$X23)=COLUMN($B$26:$X$26),IF(($B23:$X23)&lt;OFFSET($B$26:$X$26,MATCH(AD$1,$A$26:$A$37,0)-1,0),OFFSET($B$26:$X$26,MATCH(AD$1,$A$26:$A$37,0)-1,0)-($B23:$X23),0),0)),"")</f>
        <v>26</v>
      </c>
      <c r="AE23" s="136">
        <f t="array" aca="1" ref="AE23" ca="1">IFERROR(SUM(IF(COLUMN($B23:$X23)=COLUMN($B$26:$X$26),IF(($B23:$X23)&lt;OFFSET($B$26:$X$26,MATCH(AE$1,$A$26:$A$37,0)-1,0),OFFSET($B$26:$X$26,MATCH(AE$1,$A$26:$A$37,0)-1,0)-($B23:$X23),0),0)),"")</f>
        <v>8</v>
      </c>
      <c r="AF23" s="136">
        <f t="array" aca="1" ref="AF23" ca="1">IFERROR(SUM(IF(COLUMN($B23:$X23)=COLUMN($B$26:$X$26),IF(($B23:$X23)&lt;OFFSET($B$26:$X$26,MATCH(AF$1,$A$26:$A$37,0)-1,0),OFFSET($B$26:$X$26,MATCH(AF$1,$A$26:$A$37,0)-1,0)-($B23:$X23),0),0)),"")</f>
        <v>18</v>
      </c>
      <c r="AG23" s="136">
        <f t="array" aca="1" ref="AG23" ca="1">IFERROR(SUM(IF(COLUMN($B23:$X23)=COLUMN($B$26:$X$26),IF(($B23:$X23)&lt;OFFSET($B$26:$X$26,MATCH(AG$1,$A$26:$A$37,0)-1,0),OFFSET($B$26:$X$26,MATCH(AG$1,$A$26:$A$37,0)-1,0)-($B23:$X23),0),0)),"")</f>
        <v>24</v>
      </c>
      <c r="AH23" s="136">
        <f t="array" aca="1" ref="AH23" ca="1">IFERROR(SUM(IF(COLUMN($B23:$X23)=COLUMN($B$26:$X$26),IF(($B23:$X23)&lt;OFFSET($B$26:$X$26,MATCH(AH$1,$A$26:$A$37,0)-1,0),OFFSET($B$26:$X$26,MATCH(AH$1,$A$26:$A$37,0)-1,0)-($B23:$X23),0),0)),"")</f>
        <v>21</v>
      </c>
      <c r="AI23" s="136">
        <f t="array" aca="1" ref="AI23" ca="1">IFERROR(SUM(IF(COLUMN($B23:$X23)=COLUMN($B$26:$X$26),IF(($B23:$X23)&lt;OFFSET($B$26:$X$26,MATCH(AI$1,$A$26:$A$37,0)-1,0),OFFSET($B$26:$X$26,MATCH(AI$1,$A$26:$A$37,0)-1,0)-($B23:$X23),0),0)),"")</f>
        <v>11</v>
      </c>
      <c r="AJ23" s="136">
        <f t="array" aca="1" ref="AJ23" ca="1">IFERROR(SUM(IF(COLUMN($B23:$X23)=COLUMN($B$26:$X$26),IF(($B23:$X23)&lt;OFFSET($B$26:$X$26,MATCH(AJ$1,$A$26:$A$37,0)-1,0),OFFSET($B$26:$X$26,MATCH(AJ$1,$A$26:$A$37,0)-1,0)-($B23:$X23),0),0)),"")</f>
        <v>20</v>
      </c>
      <c r="AK23" s="136">
        <f t="array" aca="1" ref="AK23" ca="1">IFERROR(SUM(IF(COLUMN($B23:$X23)=COLUMN($B$26:$X$26),IF(($B23:$X23)&lt;OFFSET($B$26:$X$26,MATCH(AK$1,$A$26:$A$37,0)-1,0),OFFSET($B$26:$X$26,MATCH(AK$1,$A$26:$A$37,0)-1,0)-($B23:$X23),0),0)),"")</f>
        <v>23</v>
      </c>
      <c r="AM23" s="117">
        <v>11</v>
      </c>
      <c r="AN23" s="154" t="s">
        <v>83</v>
      </c>
      <c r="AR23" s="162" t="s">
        <v>75</v>
      </c>
    </row>
    <row r="24" spans="1:44" x14ac:dyDescent="0.35">
      <c r="A24" s="177" t="s">
        <v>68</v>
      </c>
      <c r="B24" s="28">
        <v>4</v>
      </c>
      <c r="C24" s="21">
        <v>1</v>
      </c>
      <c r="D24" s="21">
        <v>0</v>
      </c>
      <c r="E24" s="21">
        <v>0</v>
      </c>
      <c r="F24" s="21">
        <v>7</v>
      </c>
      <c r="G24" s="24">
        <v>4</v>
      </c>
      <c r="H24" s="28">
        <v>0</v>
      </c>
      <c r="I24" s="21">
        <v>3</v>
      </c>
      <c r="J24" s="21">
        <v>6</v>
      </c>
      <c r="K24" s="21">
        <v>0</v>
      </c>
      <c r="L24" s="21">
        <v>0</v>
      </c>
      <c r="M24" s="21">
        <v>0</v>
      </c>
      <c r="N24" s="24">
        <v>0</v>
      </c>
      <c r="O24" s="78">
        <v>1</v>
      </c>
      <c r="P24" s="21">
        <v>1</v>
      </c>
      <c r="Q24" s="21">
        <v>8</v>
      </c>
      <c r="R24" s="21">
        <v>0</v>
      </c>
      <c r="S24" s="21">
        <v>0</v>
      </c>
      <c r="T24" s="21">
        <v>0</v>
      </c>
      <c r="U24" s="21">
        <v>2</v>
      </c>
      <c r="V24" s="21">
        <v>1</v>
      </c>
      <c r="W24" s="21">
        <v>2</v>
      </c>
      <c r="X24" s="24">
        <v>0</v>
      </c>
      <c r="Z24" s="136">
        <f t="array" aca="1" ref="Z24" ca="1">IFERROR(SUM(IF(COLUMN($B24:$X24)=COLUMN($B$26:$X$26),IF(($B24:$X24)&lt;OFFSET($B$26:$X$26,MATCH(Z$1,$A$26:$A$37,0)-1,0),OFFSET($B$26:$X$26,MATCH(Z$1,$A$26:$A$37,0)-1,0)-($B24:$X24),0),0)),"")</f>
        <v>20</v>
      </c>
      <c r="AA24" s="136">
        <f t="array" aca="1" ref="AA24" ca="1">IFERROR(SUM(IF(COLUMN($B24:$X24)=COLUMN($B$26:$X$26),IF(($B24:$X24)&lt;OFFSET($B$26:$X$26,MATCH(AA$1,$A$26:$A$37,0)-1,0),OFFSET($B$26:$X$26,MATCH(AA$1,$A$26:$A$37,0)-1,0)-($B24:$X24),0),0)),"")</f>
        <v>22</v>
      </c>
      <c r="AB24" s="136">
        <f t="array" aca="1" ref="AB24" ca="1">IFERROR(SUM(IF(COLUMN($B24:$X24)=COLUMN($B$26:$X$26),IF(($B24:$X24)&lt;OFFSET($B$26:$X$26,MATCH(AB$1,$A$26:$A$37,0)-1,0),OFFSET($B$26:$X$26,MATCH(AB$1,$A$26:$A$37,0)-1,0)-($B24:$X24),0),0)),"")</f>
        <v>14</v>
      </c>
      <c r="AC24" s="136">
        <f t="array" aca="1" ref="AC24" ca="1">IFERROR(SUM(IF(COLUMN($B24:$X24)=COLUMN($B$26:$X$26),IF(($B24:$X24)&lt;OFFSET($B$26:$X$26,MATCH(AC$1,$A$26:$A$37,0)-1,0),OFFSET($B$26:$X$26,MATCH(AC$1,$A$26:$A$37,0)-1,0)-($B24:$X24),0),0)),"")</f>
        <v>16</v>
      </c>
      <c r="AD24" s="136">
        <f t="array" aca="1" ref="AD24" ca="1">IFERROR(SUM(IF(COLUMN($B24:$X24)=COLUMN($B$26:$X$26),IF(($B24:$X24)&lt;OFFSET($B$26:$X$26,MATCH(AD$1,$A$26:$A$37,0)-1,0),OFFSET($B$26:$X$26,MATCH(AD$1,$A$26:$A$37,0)-1,0)-($B24:$X24),0),0)),"")</f>
        <v>31</v>
      </c>
      <c r="AE24" s="136">
        <f t="array" aca="1" ref="AE24" ca="1">IFERROR(SUM(IF(COLUMN($B24:$X24)=COLUMN($B$26:$X$26),IF(($B24:$X24)&lt;OFFSET($B$26:$X$26,MATCH(AE$1,$A$26:$A$37,0)-1,0),OFFSET($B$26:$X$26,MATCH(AE$1,$A$26:$A$37,0)-1,0)-($B24:$X24),0),0)),"")</f>
        <v>1</v>
      </c>
      <c r="AF24" s="136">
        <f t="array" aca="1" ref="AF24" ca="1">IFERROR(SUM(IF(COLUMN($B24:$X24)=COLUMN($B$26:$X$26),IF(($B24:$X24)&lt;OFFSET($B$26:$X$26,MATCH(AF$1,$A$26:$A$37,0)-1,0),OFFSET($B$26:$X$26,MATCH(AF$1,$A$26:$A$37,0)-1,0)-($B24:$X24),0),0)),"")</f>
        <v>26</v>
      </c>
      <c r="AG24" s="136">
        <f t="array" aca="1" ref="AG24" ca="1">IFERROR(SUM(IF(COLUMN($B24:$X24)=COLUMN($B$26:$X$26),IF(($B24:$X24)&lt;OFFSET($B$26:$X$26,MATCH(AG$1,$A$26:$A$37,0)-1,0),OFFSET($B$26:$X$26,MATCH(AG$1,$A$26:$A$37,0)-1,0)-($B24:$X24),0),0)),"")</f>
        <v>29</v>
      </c>
      <c r="AH24" s="136">
        <f t="array" aca="1" ref="AH24" ca="1">IFERROR(SUM(IF(COLUMN($B24:$X24)=COLUMN($B$26:$X$26),IF(($B24:$X24)&lt;OFFSET($B$26:$X$26,MATCH(AH$1,$A$26:$A$37,0)-1,0),OFFSET($B$26:$X$26,MATCH(AH$1,$A$26:$A$37,0)-1,0)-($B24:$X24),0),0)),"")</f>
        <v>17</v>
      </c>
      <c r="AI24" s="136">
        <f t="array" aca="1" ref="AI24" ca="1">IFERROR(SUM(IF(COLUMN($B24:$X24)=COLUMN($B$26:$X$26),IF(($B24:$X24)&lt;OFFSET($B$26:$X$26,MATCH(AI$1,$A$26:$A$37,0)-1,0),OFFSET($B$26:$X$26,MATCH(AI$1,$A$26:$A$37,0)-1,0)-($B24:$X24),0),0)),"")</f>
        <v>21</v>
      </c>
      <c r="AJ24" s="136">
        <f t="array" aca="1" ref="AJ24" ca="1">IFERROR(SUM(IF(COLUMN($B24:$X24)=COLUMN($B$26:$X$26),IF(($B24:$X24)&lt;OFFSET($B$26:$X$26,MATCH(AJ$1,$A$26:$A$37,0)-1,0),OFFSET($B$26:$X$26,MATCH(AJ$1,$A$26:$A$37,0)-1,0)-($B24:$X24),0),0)),"")</f>
        <v>8</v>
      </c>
      <c r="AK24" s="136">
        <f t="array" aca="1" ref="AK24" ca="1">IFERROR(SUM(IF(COLUMN($B24:$X24)=COLUMN($B$26:$X$26),IF(($B24:$X24)&lt;OFFSET($B$26:$X$26,MATCH(AK$1,$A$26:$A$37,0)-1,0),OFFSET($B$26:$X$26,MATCH(AK$1,$A$26:$A$37,0)-1,0)-($B24:$X24),0),0)),"")</f>
        <v>23</v>
      </c>
      <c r="AM24" s="117">
        <v>8</v>
      </c>
      <c r="AN24" s="154" t="s">
        <v>92</v>
      </c>
      <c r="AR24" s="163" t="s">
        <v>76</v>
      </c>
    </row>
    <row r="25" spans="1:44" ht="15" thickBot="1" x14ac:dyDescent="0.4">
      <c r="A25" s="180" t="s">
        <v>57</v>
      </c>
      <c r="B25" s="29">
        <v>2</v>
      </c>
      <c r="C25" s="25">
        <v>0</v>
      </c>
      <c r="D25" s="25">
        <v>0</v>
      </c>
      <c r="E25" s="25">
        <v>0</v>
      </c>
      <c r="F25" s="25">
        <v>0</v>
      </c>
      <c r="G25" s="26">
        <v>6</v>
      </c>
      <c r="H25" s="29">
        <v>0</v>
      </c>
      <c r="I25" s="25">
        <v>0</v>
      </c>
      <c r="J25" s="25">
        <v>2</v>
      </c>
      <c r="K25" s="25">
        <v>1</v>
      </c>
      <c r="L25" s="25">
        <v>0</v>
      </c>
      <c r="M25" s="25">
        <v>5</v>
      </c>
      <c r="N25" s="26">
        <v>0</v>
      </c>
      <c r="O25" s="80">
        <v>0</v>
      </c>
      <c r="P25" s="25">
        <v>0</v>
      </c>
      <c r="Q25" s="25">
        <v>0</v>
      </c>
      <c r="R25" s="25">
        <v>9</v>
      </c>
      <c r="S25" s="25">
        <v>2</v>
      </c>
      <c r="T25" s="25">
        <v>0</v>
      </c>
      <c r="U25" s="25">
        <v>0</v>
      </c>
      <c r="V25" s="25">
        <v>0</v>
      </c>
      <c r="W25" s="25">
        <v>0</v>
      </c>
      <c r="X25" s="26">
        <v>0</v>
      </c>
      <c r="Z25" s="136">
        <f t="array" aca="1" ref="Z25" ca="1">IFERROR(SUM(IF(COLUMN($B25:$X25)=COLUMN($B$26:$X$26),IF(($B25:$X25)&lt;OFFSET($B$26:$X$26,MATCH(Z$1,$A$26:$A$37,0)-1,0),OFFSET($B$26:$X$26,MATCH(Z$1,$A$26:$A$37,0)-1,0)-($B25:$X25),0),0)),"")</f>
        <v>26</v>
      </c>
      <c r="AA25" s="136">
        <f t="array" aca="1" ref="AA25" ca="1">IFERROR(SUM(IF(COLUMN($B25:$X25)=COLUMN($B$26:$X$26),IF(($B25:$X25)&lt;OFFSET($B$26:$X$26,MATCH(AA$1,$A$26:$A$37,0)-1,0),OFFSET($B$26:$X$26,MATCH(AA$1,$A$26:$A$37,0)-1,0)-($B25:$X25),0),0)),"")</f>
        <v>28</v>
      </c>
      <c r="AB25" s="136">
        <f t="array" aca="1" ref="AB25" ca="1">IFERROR(SUM(IF(COLUMN($B25:$X25)=COLUMN($B$26:$X$26),IF(($B25:$X25)&lt;OFFSET($B$26:$X$26,MATCH(AB$1,$A$26:$A$37,0)-1,0),OFFSET($B$26:$X$26,MATCH(AB$1,$A$26:$A$37,0)-1,0)-($B25:$X25),0),0)),"")</f>
        <v>22</v>
      </c>
      <c r="AC25" s="136">
        <f t="array" aca="1" ref="AC25" ca="1">IFERROR(SUM(IF(COLUMN($B25:$X25)=COLUMN($B$26:$X$26),IF(($B25:$X25)&lt;OFFSET($B$26:$X$26,MATCH(AC$1,$A$26:$A$37,0)-1,0),OFFSET($B$26:$X$26,MATCH(AC$1,$A$26:$A$37,0)-1,0)-($B25:$X25),0),0)),"")</f>
        <v>13</v>
      </c>
      <c r="AD25" s="136">
        <f t="array" aca="1" ref="AD25" ca="1">IFERROR(SUM(IF(COLUMN($B25:$X25)=COLUMN($B$26:$X$26),IF(($B25:$X25)&lt;OFFSET($B$26:$X$26,MATCH(AD$1,$A$26:$A$37,0)-1,0),OFFSET($B$26:$X$26,MATCH(AD$1,$A$26:$A$37,0)-1,0)-($B25:$X25),0),0)),"")</f>
        <v>41</v>
      </c>
      <c r="AE25" s="136">
        <f t="array" aca="1" ref="AE25" ca="1">IFERROR(SUM(IF(COLUMN($B25:$X25)=COLUMN($B$26:$X$26),IF(($B25:$X25)&lt;OFFSET($B$26:$X$26,MATCH(AE$1,$A$26:$A$37,0)-1,0),OFFSET($B$26:$X$26,MATCH(AE$1,$A$26:$A$37,0)-1,0)-($B25:$X25),0),0)),"")</f>
        <v>4</v>
      </c>
      <c r="AF25" s="136">
        <f t="array" aca="1" ref="AF25" ca="1">IFERROR(SUM(IF(COLUMN($B25:$X25)=COLUMN($B$26:$X$26),IF(($B25:$X25)&lt;OFFSET($B$26:$X$26,MATCH(AF$1,$A$26:$A$37,0)-1,0),OFFSET($B$26:$X$26,MATCH(AF$1,$A$26:$A$37,0)-1,0)-($B25:$X25),0),0)),"")</f>
        <v>21</v>
      </c>
      <c r="AG25" s="136">
        <f t="array" aca="1" ref="AG25" ca="1">IFERROR(SUM(IF(COLUMN($B25:$X25)=COLUMN($B$26:$X$26),IF(($B25:$X25)&lt;OFFSET($B$26:$X$26,MATCH(AG$1,$A$26:$A$37,0)-1,0),OFFSET($B$26:$X$26,MATCH(AG$1,$A$26:$A$37,0)-1,0)-($B25:$X25),0),0)),"")</f>
        <v>26</v>
      </c>
      <c r="AH25" s="136">
        <f t="array" aca="1" ref="AH25" ca="1">IFERROR(SUM(IF(COLUMN($B25:$X25)=COLUMN($B$26:$X$26),IF(($B25:$X25)&lt;OFFSET($B$26:$X$26,MATCH(AH$1,$A$26:$A$37,0)-1,0),OFFSET($B$26:$X$26,MATCH(AH$1,$A$26:$A$37,0)-1,0)-($B25:$X25),0),0)),"")</f>
        <v>16</v>
      </c>
      <c r="AI25" s="136">
        <f t="array" aca="1" ref="AI25" ca="1">IFERROR(SUM(IF(COLUMN($B25:$X25)=COLUMN($B$26:$X$26),IF(($B25:$X25)&lt;OFFSET($B$26:$X$26,MATCH(AI$1,$A$26:$A$37,0)-1,0),OFFSET($B$26:$X$26,MATCH(AI$1,$A$26:$A$37,0)-1,0)-($B25:$X25),0),0)),"")</f>
        <v>21</v>
      </c>
      <c r="AJ25" s="136">
        <f t="array" aca="1" ref="AJ25" ca="1">IFERROR(SUM(IF(COLUMN($B25:$X25)=COLUMN($B$26:$X$26),IF(($B25:$X25)&lt;OFFSET($B$26:$X$26,MATCH(AJ$1,$A$26:$A$37,0)-1,0),OFFSET($B$26:$X$26,MATCH(AJ$1,$A$26:$A$37,0)-1,0)-($B25:$X25),0),0)),"")</f>
        <v>16</v>
      </c>
      <c r="AK25" s="136">
        <f t="array" aca="1" ref="AK25" ca="1">IFERROR(SUM(IF(COLUMN($B25:$X25)=COLUMN($B$26:$X$26),IF(($B25:$X25)&lt;OFFSET($B$26:$X$26,MATCH(AK$1,$A$26:$A$37,0)-1,0),OFFSET($B$26:$X$26,MATCH(AK$1,$A$26:$A$37,0)-1,0)-($B25:$X25),0),0)),"")</f>
        <v>26</v>
      </c>
      <c r="AM25" s="117">
        <v>4</v>
      </c>
      <c r="AN25" s="154" t="s">
        <v>91</v>
      </c>
    </row>
    <row r="26" spans="1:44" x14ac:dyDescent="0.35">
      <c r="A26" s="181" t="s">
        <v>93</v>
      </c>
      <c r="B26" s="147">
        <v>9</v>
      </c>
      <c r="C26" s="31">
        <v>0</v>
      </c>
      <c r="D26" s="31">
        <v>6</v>
      </c>
      <c r="E26" s="31">
        <v>0</v>
      </c>
      <c r="F26" s="31"/>
      <c r="G26" s="148">
        <v>0</v>
      </c>
      <c r="H26" s="147">
        <v>0</v>
      </c>
      <c r="I26" s="31">
        <v>10</v>
      </c>
      <c r="J26" s="31">
        <v>0</v>
      </c>
      <c r="K26" s="31">
        <v>0</v>
      </c>
      <c r="L26" s="31"/>
      <c r="M26" s="31"/>
      <c r="N26" s="148">
        <v>0</v>
      </c>
      <c r="O26" s="149">
        <v>3</v>
      </c>
      <c r="P26" s="31">
        <v>0</v>
      </c>
      <c r="Q26" s="31">
        <v>0</v>
      </c>
      <c r="R26" s="31">
        <v>0</v>
      </c>
      <c r="S26" s="31"/>
      <c r="T26" s="31"/>
      <c r="U26" s="31"/>
      <c r="V26" s="31"/>
      <c r="W26" s="31">
        <v>0</v>
      </c>
      <c r="X26" s="148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M26" s="153">
        <f>COUNTIF(AN$2:AN$25,A26)</f>
        <v>1</v>
      </c>
    </row>
    <row r="27" spans="1:44" x14ac:dyDescent="0.35">
      <c r="A27" s="178" t="s">
        <v>94</v>
      </c>
      <c r="B27" s="28">
        <v>6</v>
      </c>
      <c r="C27" s="21">
        <v>0</v>
      </c>
      <c r="D27" s="21">
        <v>3</v>
      </c>
      <c r="E27" s="21">
        <v>6</v>
      </c>
      <c r="F27" s="21"/>
      <c r="G27" s="24">
        <v>3</v>
      </c>
      <c r="H27" s="28">
        <v>0</v>
      </c>
      <c r="I27" s="21">
        <v>9</v>
      </c>
      <c r="J27" s="21">
        <v>0</v>
      </c>
      <c r="K27" s="21">
        <v>0</v>
      </c>
      <c r="L27" s="21"/>
      <c r="M27" s="21"/>
      <c r="N27" s="24">
        <v>0</v>
      </c>
      <c r="O27" s="78">
        <v>0</v>
      </c>
      <c r="P27" s="21">
        <v>6</v>
      </c>
      <c r="Q27" s="21">
        <v>0</v>
      </c>
      <c r="R27" s="21">
        <v>0</v>
      </c>
      <c r="S27" s="21"/>
      <c r="T27" s="21"/>
      <c r="U27" s="21"/>
      <c r="V27" s="21"/>
      <c r="W27" s="21">
        <v>0</v>
      </c>
      <c r="X27" s="24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M27" s="153">
        <f t="shared" ref="AM27:AM37" si="0">COUNTIF(AN$2:AN$25,A27)</f>
        <v>2</v>
      </c>
    </row>
    <row r="28" spans="1:44" x14ac:dyDescent="0.35">
      <c r="A28" s="182" t="s">
        <v>90</v>
      </c>
      <c r="B28" s="28">
        <v>10</v>
      </c>
      <c r="C28" s="21">
        <v>0</v>
      </c>
      <c r="D28" s="21">
        <v>0</v>
      </c>
      <c r="E28" s="21">
        <v>0</v>
      </c>
      <c r="F28" s="21"/>
      <c r="G28" s="24">
        <v>0</v>
      </c>
      <c r="H28" s="28">
        <v>0</v>
      </c>
      <c r="I28" s="21">
        <v>6</v>
      </c>
      <c r="J28" s="21">
        <v>10</v>
      </c>
      <c r="K28" s="21">
        <v>1</v>
      </c>
      <c r="L28" s="21"/>
      <c r="M28" s="21"/>
      <c r="N28" s="24">
        <v>0</v>
      </c>
      <c r="O28" s="78">
        <v>0</v>
      </c>
      <c r="P28" s="21">
        <v>0</v>
      </c>
      <c r="Q28" s="21">
        <v>0</v>
      </c>
      <c r="R28" s="21">
        <v>0</v>
      </c>
      <c r="S28" s="21"/>
      <c r="T28" s="21"/>
      <c r="U28" s="21"/>
      <c r="V28" s="21"/>
      <c r="W28" s="21">
        <v>0</v>
      </c>
      <c r="X28" s="24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M28" s="153">
        <f t="shared" si="0"/>
        <v>1</v>
      </c>
    </row>
    <row r="29" spans="1:44" x14ac:dyDescent="0.35">
      <c r="A29" s="182" t="s">
        <v>80</v>
      </c>
      <c r="B29" s="28">
        <v>0</v>
      </c>
      <c r="C29" s="21">
        <v>0</v>
      </c>
      <c r="D29" s="21">
        <v>1</v>
      </c>
      <c r="E29" s="21">
        <v>3</v>
      </c>
      <c r="F29" s="21"/>
      <c r="G29" s="24">
        <v>10</v>
      </c>
      <c r="H29" s="28">
        <v>0</v>
      </c>
      <c r="I29" s="21">
        <v>0</v>
      </c>
      <c r="J29" s="21">
        <v>0</v>
      </c>
      <c r="K29" s="21">
        <v>6</v>
      </c>
      <c r="L29" s="21"/>
      <c r="M29" s="21"/>
      <c r="N29" s="24">
        <v>0</v>
      </c>
      <c r="O29" s="78">
        <v>0</v>
      </c>
      <c r="P29" s="21">
        <v>0</v>
      </c>
      <c r="Q29" s="21">
        <v>0</v>
      </c>
      <c r="R29" s="21">
        <v>0</v>
      </c>
      <c r="S29" s="21"/>
      <c r="T29" s="21"/>
      <c r="U29" s="21"/>
      <c r="V29" s="21"/>
      <c r="W29" s="21">
        <v>0</v>
      </c>
      <c r="X29" s="24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M29" s="153">
        <f t="shared" si="0"/>
        <v>2</v>
      </c>
    </row>
    <row r="30" spans="1:44" x14ac:dyDescent="0.35">
      <c r="A30" s="182" t="s">
        <v>86</v>
      </c>
      <c r="B30" s="28">
        <v>0</v>
      </c>
      <c r="C30" s="21">
        <v>3</v>
      </c>
      <c r="D30" s="21">
        <v>3</v>
      </c>
      <c r="E30" s="21">
        <v>6</v>
      </c>
      <c r="F30" s="21"/>
      <c r="G30" s="24">
        <v>0</v>
      </c>
      <c r="H30" s="28">
        <v>6</v>
      </c>
      <c r="I30" s="21">
        <v>6</v>
      </c>
      <c r="J30" s="21">
        <v>0</v>
      </c>
      <c r="K30" s="21">
        <v>3</v>
      </c>
      <c r="L30" s="21"/>
      <c r="M30" s="21"/>
      <c r="N30" s="24">
        <v>6</v>
      </c>
      <c r="O30" s="78">
        <v>0</v>
      </c>
      <c r="P30" s="21">
        <v>3</v>
      </c>
      <c r="Q30" s="21">
        <v>6</v>
      </c>
      <c r="R30" s="21">
        <v>0</v>
      </c>
      <c r="S30" s="21"/>
      <c r="T30" s="21"/>
      <c r="U30" s="21"/>
      <c r="V30" s="21"/>
      <c r="W30" s="21">
        <v>0</v>
      </c>
      <c r="X30" s="24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M30" s="153">
        <f t="shared" si="0"/>
        <v>2</v>
      </c>
    </row>
    <row r="31" spans="1:44" x14ac:dyDescent="0.35">
      <c r="A31" s="182" t="s">
        <v>91</v>
      </c>
      <c r="B31" s="28">
        <v>4</v>
      </c>
      <c r="C31" s="21">
        <v>0</v>
      </c>
      <c r="D31" s="21">
        <v>0</v>
      </c>
      <c r="E31" s="21">
        <v>0</v>
      </c>
      <c r="F31" s="21"/>
      <c r="G31" s="24">
        <v>0</v>
      </c>
      <c r="H31" s="28">
        <v>0</v>
      </c>
      <c r="I31" s="21">
        <v>1</v>
      </c>
      <c r="J31" s="21">
        <v>3</v>
      </c>
      <c r="K31" s="21">
        <v>1</v>
      </c>
      <c r="L31" s="21"/>
      <c r="M31" s="21"/>
      <c r="N31" s="24">
        <v>0</v>
      </c>
      <c r="O31" s="78">
        <v>0</v>
      </c>
      <c r="P31" s="21">
        <v>0</v>
      </c>
      <c r="Q31" s="21">
        <v>0</v>
      </c>
      <c r="R31" s="21">
        <v>0</v>
      </c>
      <c r="S31" s="21"/>
      <c r="T31" s="21"/>
      <c r="U31" s="21"/>
      <c r="V31" s="21"/>
      <c r="W31" s="21">
        <v>0</v>
      </c>
      <c r="X31" s="24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M31" s="153">
        <f t="shared" si="0"/>
        <v>5</v>
      </c>
    </row>
    <row r="32" spans="1:44" x14ac:dyDescent="0.35">
      <c r="A32" s="182" t="s">
        <v>88</v>
      </c>
      <c r="B32" s="28">
        <v>3</v>
      </c>
      <c r="C32" s="21">
        <v>3</v>
      </c>
      <c r="D32" s="21">
        <v>6</v>
      </c>
      <c r="E32" s="21">
        <v>3</v>
      </c>
      <c r="F32" s="21"/>
      <c r="G32" s="24">
        <v>3</v>
      </c>
      <c r="H32" s="28">
        <v>3</v>
      </c>
      <c r="I32" s="21">
        <v>0</v>
      </c>
      <c r="J32" s="21">
        <v>0</v>
      </c>
      <c r="K32" s="21">
        <v>6</v>
      </c>
      <c r="L32" s="21"/>
      <c r="M32" s="21"/>
      <c r="N32" s="24">
        <v>0</v>
      </c>
      <c r="O32" s="78">
        <v>0</v>
      </c>
      <c r="P32" s="21">
        <v>0</v>
      </c>
      <c r="Q32" s="21">
        <v>0</v>
      </c>
      <c r="R32" s="21">
        <v>6</v>
      </c>
      <c r="S32" s="21"/>
      <c r="T32" s="21"/>
      <c r="U32" s="21"/>
      <c r="V32" s="21"/>
      <c r="W32" s="21">
        <v>0</v>
      </c>
      <c r="X32" s="24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M32" s="153">
        <f t="shared" si="0"/>
        <v>2</v>
      </c>
    </row>
    <row r="33" spans="1:39" x14ac:dyDescent="0.35">
      <c r="A33" s="182" t="s">
        <v>82</v>
      </c>
      <c r="B33" s="28">
        <v>0</v>
      </c>
      <c r="C33" s="21">
        <v>8</v>
      </c>
      <c r="D33" s="21">
        <v>3</v>
      </c>
      <c r="E33" s="21">
        <v>3</v>
      </c>
      <c r="F33" s="21"/>
      <c r="G33" s="24">
        <v>0</v>
      </c>
      <c r="H33" s="28">
        <v>0</v>
      </c>
      <c r="I33" s="21">
        <v>0</v>
      </c>
      <c r="J33" s="21">
        <v>0</v>
      </c>
      <c r="K33" s="21">
        <v>0</v>
      </c>
      <c r="L33" s="21"/>
      <c r="M33" s="21"/>
      <c r="N33" s="24">
        <v>6</v>
      </c>
      <c r="O33" s="78">
        <v>0</v>
      </c>
      <c r="P33" s="21">
        <v>0</v>
      </c>
      <c r="Q33" s="21">
        <v>0</v>
      </c>
      <c r="R33" s="21">
        <v>6</v>
      </c>
      <c r="S33" s="21"/>
      <c r="T33" s="21"/>
      <c r="U33" s="21"/>
      <c r="V33" s="21"/>
      <c r="W33" s="21">
        <v>6</v>
      </c>
      <c r="X33" s="24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M33" s="153">
        <f t="shared" si="0"/>
        <v>2</v>
      </c>
    </row>
    <row r="34" spans="1:39" x14ac:dyDescent="0.35">
      <c r="A34" s="182" t="s">
        <v>87</v>
      </c>
      <c r="B34" s="28">
        <v>0</v>
      </c>
      <c r="C34" s="21">
        <v>3</v>
      </c>
      <c r="D34" s="21">
        <v>0</v>
      </c>
      <c r="E34" s="21">
        <v>0</v>
      </c>
      <c r="F34" s="21"/>
      <c r="G34" s="24">
        <v>6</v>
      </c>
      <c r="H34" s="28">
        <v>9</v>
      </c>
      <c r="I34" s="21">
        <v>0</v>
      </c>
      <c r="J34" s="21">
        <v>3</v>
      </c>
      <c r="K34" s="21">
        <v>1</v>
      </c>
      <c r="L34" s="21"/>
      <c r="M34" s="21"/>
      <c r="N34" s="24">
        <v>3</v>
      </c>
      <c r="O34" s="78">
        <v>0</v>
      </c>
      <c r="P34" s="21">
        <v>0</v>
      </c>
      <c r="Q34" s="21">
        <v>0</v>
      </c>
      <c r="R34" s="21">
        <v>0</v>
      </c>
      <c r="S34" s="21"/>
      <c r="T34" s="21"/>
      <c r="U34" s="21"/>
      <c r="V34" s="21"/>
      <c r="W34" s="21">
        <v>0</v>
      </c>
      <c r="X34" s="24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M34" s="153">
        <f t="shared" si="0"/>
        <v>2</v>
      </c>
    </row>
    <row r="35" spans="1:39" x14ac:dyDescent="0.35">
      <c r="A35" s="182" t="s">
        <v>83</v>
      </c>
      <c r="B35" s="28">
        <v>0</v>
      </c>
      <c r="C35" s="21">
        <v>0</v>
      </c>
      <c r="D35" s="21">
        <v>10</v>
      </c>
      <c r="E35" s="21">
        <v>0</v>
      </c>
      <c r="F35" s="21"/>
      <c r="G35" s="24">
        <v>0</v>
      </c>
      <c r="H35" s="28">
        <v>0</v>
      </c>
      <c r="I35" s="21">
        <v>0</v>
      </c>
      <c r="J35" s="21">
        <v>0</v>
      </c>
      <c r="K35" s="21">
        <v>3</v>
      </c>
      <c r="L35" s="21"/>
      <c r="M35" s="21"/>
      <c r="N35" s="24">
        <v>0</v>
      </c>
      <c r="O35" s="78">
        <v>9</v>
      </c>
      <c r="P35" s="21">
        <v>0</v>
      </c>
      <c r="Q35" s="21">
        <v>0</v>
      </c>
      <c r="R35" s="21">
        <v>0</v>
      </c>
      <c r="S35" s="21"/>
      <c r="T35" s="21"/>
      <c r="U35" s="21"/>
      <c r="V35" s="21"/>
      <c r="W35" s="21">
        <v>0</v>
      </c>
      <c r="X35" s="24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M35" s="153">
        <f t="shared" si="0"/>
        <v>1</v>
      </c>
    </row>
    <row r="36" spans="1:39" x14ac:dyDescent="0.35">
      <c r="A36" s="182" t="s">
        <v>92</v>
      </c>
      <c r="B36" s="28">
        <v>9</v>
      </c>
      <c r="C36" s="21">
        <v>0</v>
      </c>
      <c r="D36" s="21">
        <v>0</v>
      </c>
      <c r="E36" s="21">
        <v>0</v>
      </c>
      <c r="F36" s="21"/>
      <c r="G36" s="24">
        <v>0</v>
      </c>
      <c r="H36" s="28">
        <v>0</v>
      </c>
      <c r="I36" s="21">
        <v>3</v>
      </c>
      <c r="J36" s="21">
        <v>6</v>
      </c>
      <c r="K36" s="21">
        <v>3</v>
      </c>
      <c r="L36" s="21"/>
      <c r="M36" s="21"/>
      <c r="N36" s="24">
        <v>0</v>
      </c>
      <c r="O36" s="78">
        <v>0</v>
      </c>
      <c r="P36" s="21">
        <v>0</v>
      </c>
      <c r="Q36" s="21">
        <v>0</v>
      </c>
      <c r="R36" s="21">
        <v>0</v>
      </c>
      <c r="S36" s="21"/>
      <c r="T36" s="21"/>
      <c r="U36" s="21"/>
      <c r="V36" s="21"/>
      <c r="W36" s="21">
        <v>0</v>
      </c>
      <c r="X36" s="24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M36" s="153">
        <f t="shared" si="0"/>
        <v>3</v>
      </c>
    </row>
    <row r="37" spans="1:39" ht="15" thickBot="1" x14ac:dyDescent="0.4">
      <c r="A37" s="179" t="s">
        <v>89</v>
      </c>
      <c r="B37" s="29">
        <v>3</v>
      </c>
      <c r="C37" s="25">
        <v>6</v>
      </c>
      <c r="D37" s="25">
        <v>3</v>
      </c>
      <c r="E37" s="25">
        <v>0</v>
      </c>
      <c r="F37" s="25"/>
      <c r="G37" s="26">
        <v>3</v>
      </c>
      <c r="H37" s="29">
        <v>3</v>
      </c>
      <c r="I37" s="25">
        <v>0</v>
      </c>
      <c r="J37" s="25">
        <v>0</v>
      </c>
      <c r="K37" s="25">
        <v>0</v>
      </c>
      <c r="L37" s="25"/>
      <c r="M37" s="25"/>
      <c r="N37" s="26">
        <v>10</v>
      </c>
      <c r="O37" s="80">
        <v>0</v>
      </c>
      <c r="P37" s="25">
        <v>3</v>
      </c>
      <c r="Q37" s="25">
        <v>0</v>
      </c>
      <c r="R37" s="25">
        <v>0</v>
      </c>
      <c r="S37" s="25"/>
      <c r="T37" s="25"/>
      <c r="U37" s="25"/>
      <c r="V37" s="25"/>
      <c r="W37" s="25">
        <v>0</v>
      </c>
      <c r="X37" s="2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M37" s="153">
        <f t="shared" si="0"/>
        <v>1</v>
      </c>
    </row>
    <row r="40" spans="1:39" x14ac:dyDescent="0.35">
      <c r="B40" s="151" t="s">
        <v>23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  <row r="45" spans="1:39" x14ac:dyDescent="0.35">
      <c r="T45" s="135" t="s">
        <v>114</v>
      </c>
    </row>
  </sheetData>
  <sortState xmlns:xlrd2="http://schemas.microsoft.com/office/spreadsheetml/2017/richdata2" ref="B26:B49">
    <sortCondition ref="B27:B49"/>
  </sortState>
  <conditionalFormatting sqref="B2:X37">
    <cfRule type="cellIs" dxfId="10" priority="3" stopIfTrue="1" operator="equal">
      <formula>10</formula>
    </cfRule>
    <cfRule type="cellIs" dxfId="9" priority="4" stopIfTrue="1" operator="equal">
      <formula>9</formula>
    </cfRule>
    <cfRule type="cellIs" dxfId="8" priority="5" stopIfTrue="1" operator="equal">
      <formula>8</formula>
    </cfRule>
    <cfRule type="cellIs" dxfId="7" priority="6" stopIfTrue="1" operator="equal">
      <formula>7</formula>
    </cfRule>
    <cfRule type="cellIs" dxfId="6" priority="7" stopIfTrue="1" operator="equal">
      <formula>6</formula>
    </cfRule>
    <cfRule type="cellIs" dxfId="5" priority="8" stopIfTrue="1" operator="equal">
      <formula>5</formula>
    </cfRule>
    <cfRule type="cellIs" dxfId="4" priority="9" stopIfTrue="1" operator="equal">
      <formula>4</formula>
    </cfRule>
    <cfRule type="cellIs" dxfId="3" priority="10" stopIfTrue="1" operator="equal">
      <formula>3</formula>
    </cfRule>
    <cfRule type="cellIs" dxfId="2" priority="11" stopIfTrue="1" operator="equal">
      <formula>2</formula>
    </cfRule>
    <cfRule type="cellIs" dxfId="1" priority="12" stopIfTrue="1" operator="equal">
      <formula>1</formula>
    </cfRule>
    <cfRule type="expression" dxfId="0" priority="13" stopIfTrue="1">
      <formula>AND(B2=0,ISNUMBER(B2))</formula>
    </cfRule>
  </conditionalFormatting>
  <conditionalFormatting sqref="Z2:AK2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M2:AM25">
    <cfRule type="iconSet" priority="1">
      <iconSet showValue="0" reverse="1">
        <cfvo type="percent" val="0"/>
        <cfvo type="num" val="0" gte="0"/>
        <cfvo type="percentile" val="90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©</vt:lpstr>
      <vt:lpstr>Self-Assessment</vt:lpstr>
      <vt:lpstr>Copy-&gt;</vt:lpstr>
      <vt:lpstr>Skills Record</vt:lpstr>
      <vt:lpstr>Skill Requirements</vt:lpstr>
      <vt:lpstr>Skills Matrix</vt:lpstr>
      <vt:lpstr>Training Needs</vt:lpstr>
      <vt:lpstr>TN Calcs</vt:lpstr>
      <vt:lpstr>Lookups</vt:lpstr>
      <vt:lpstr>Sheet1</vt:lpstr>
      <vt:lpstr>LST_SkillsA_Key</vt:lpstr>
      <vt:lpstr>LST_SkillsA_Val</vt:lpstr>
      <vt:lpstr>LST_SkillsB_Key</vt:lpstr>
      <vt:lpstr>LST_SkillsB_Val</vt:lpstr>
      <vt:lpstr>LST_SkillsC_Key</vt:lpstr>
      <vt:lpstr>LST_SkillsC_Val</vt:lpstr>
      <vt:lpstr>LST_SkillsD_Key</vt:lpstr>
      <vt:lpstr>LST_SkillsD_Val</vt:lpstr>
      <vt:lpstr>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Kendrick</dc:creator>
  <cp:lastModifiedBy>Eric Kendrick</cp:lastModifiedBy>
  <cp:lastPrinted>2019-11-12T23:58:45Z</cp:lastPrinted>
  <dcterms:created xsi:type="dcterms:W3CDTF">2019-10-26T18:27:22Z</dcterms:created>
  <dcterms:modified xsi:type="dcterms:W3CDTF">2020-12-22T23:42:28Z</dcterms:modified>
</cp:coreProperties>
</file>